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1 - stavební část_01" sheetId="3" r:id="rId3"/>
    <sheet name="VON - Vedlejší a ostatní ..." sheetId="4" r:id="rId4"/>
    <sheet name="Pokyny pro vyplnění" sheetId="5" r:id="rId5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'01 - stavební část'!$C$92:$K$222</definedName>
    <definedName name="_xlnm.Print_Area" localSheetId="1">'01 - stavební část'!$C$4:$J$41,'01 - stavební část'!$C$47:$J$72,'01 - stavební část'!$C$78:$K$222</definedName>
    <definedName name="_xlnm.Print_Titles" localSheetId="1">'01 - stavební část'!$92:$92</definedName>
    <definedName name="_xlnm._FilterDatabase" localSheetId="2" hidden="1">'01 - stavební část_01'!$C$92:$K$205</definedName>
    <definedName name="_xlnm.Print_Area" localSheetId="2">'01 - stavební část_01'!$C$4:$J$41,'01 - stavební část_01'!$C$47:$J$72,'01 - stavební část_01'!$C$78:$K$205</definedName>
    <definedName name="_xlnm.Print_Titles" localSheetId="2">'01 - stavební část_01'!$92:$92</definedName>
    <definedName name="_xlnm._FilterDatabase" localSheetId="3" hidden="1">'VON - Vedlejší a ostatní ...'!$C$79:$K$86</definedName>
    <definedName name="_xlnm.Print_Area" localSheetId="3">'VON - Vedlejší a ostatní ...'!$C$4:$J$39,'VON - Vedlejší a ostatní ...'!$C$45:$J$61,'VON - Vedlejší a ostatní ...'!$C$67:$K$86</definedName>
    <definedName name="_xlnm.Print_Titles" localSheetId="3">'VON - Vedlejší a ostatní ...'!$79:$79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9"/>
  <c i="4" r="J35"/>
  <c i="1" r="AX59"/>
  <c i="4"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74"/>
  <c r="E7"/>
  <c r="E70"/>
  <c i="3" r="J39"/>
  <c r="J38"/>
  <c i="1" r="AY58"/>
  <c i="3" r="J37"/>
  <c i="1" r="AX58"/>
  <c i="3" r="BI205"/>
  <c r="BH205"/>
  <c r="BG205"/>
  <c r="BF205"/>
  <c r="T205"/>
  <c r="R205"/>
  <c r="P205"/>
  <c r="BI204"/>
  <c r="BH204"/>
  <c r="BG204"/>
  <c r="BF204"/>
  <c r="T204"/>
  <c r="R204"/>
  <c r="P204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88"/>
  <c r="BH188"/>
  <c r="BG188"/>
  <c r="BF188"/>
  <c r="T188"/>
  <c r="R188"/>
  <c r="P188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2"/>
  <c r="BH132"/>
  <c r="BG132"/>
  <c r="BF132"/>
  <c r="T132"/>
  <c r="R132"/>
  <c r="P132"/>
  <c r="BI130"/>
  <c r="BH130"/>
  <c r="BG130"/>
  <c r="BF130"/>
  <c r="T130"/>
  <c r="R130"/>
  <c r="P130"/>
  <c r="BI121"/>
  <c r="BH121"/>
  <c r="BG121"/>
  <c r="BF121"/>
  <c r="T121"/>
  <c r="R121"/>
  <c r="P121"/>
  <c r="BI120"/>
  <c r="BH120"/>
  <c r="BG120"/>
  <c r="BF120"/>
  <c r="T120"/>
  <c r="R120"/>
  <c r="P120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7"/>
  <c r="BH97"/>
  <c r="BG97"/>
  <c r="BF97"/>
  <c r="T97"/>
  <c r="T96"/>
  <c r="T95"/>
  <c r="R97"/>
  <c r="R96"/>
  <c r="R95"/>
  <c r="P97"/>
  <c r="P96"/>
  <c r="P95"/>
  <c r="J90"/>
  <c r="J89"/>
  <c r="F89"/>
  <c r="F87"/>
  <c r="E85"/>
  <c r="J59"/>
  <c r="J58"/>
  <c r="F58"/>
  <c r="F56"/>
  <c r="E54"/>
  <c r="J20"/>
  <c r="E20"/>
  <c r="F90"/>
  <c r="J19"/>
  <c r="J14"/>
  <c r="J87"/>
  <c r="E7"/>
  <c r="E81"/>
  <c i="2" r="J39"/>
  <c r="J38"/>
  <c i="1" r="AY56"/>
  <c i="2" r="J37"/>
  <c i="1" r="AX56"/>
  <c i="2" r="BI222"/>
  <c r="BH222"/>
  <c r="BG222"/>
  <c r="BF222"/>
  <c r="T222"/>
  <c r="R222"/>
  <c r="P222"/>
  <c r="BI221"/>
  <c r="BH221"/>
  <c r="BG221"/>
  <c r="BF221"/>
  <c r="T221"/>
  <c r="R221"/>
  <c r="P221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3"/>
  <c r="BH203"/>
  <c r="BG203"/>
  <c r="BF203"/>
  <c r="T203"/>
  <c r="R203"/>
  <c r="P203"/>
  <c r="BI202"/>
  <c r="BH202"/>
  <c r="BG202"/>
  <c r="BF202"/>
  <c r="T202"/>
  <c r="R202"/>
  <c r="P202"/>
  <c r="BI198"/>
  <c r="BH198"/>
  <c r="BG198"/>
  <c r="BF198"/>
  <c r="T198"/>
  <c r="R198"/>
  <c r="P198"/>
  <c r="BI196"/>
  <c r="BH196"/>
  <c r="BG196"/>
  <c r="BF196"/>
  <c r="T196"/>
  <c r="R196"/>
  <c r="P196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69"/>
  <c r="BH169"/>
  <c r="BG169"/>
  <c r="BF169"/>
  <c r="T169"/>
  <c r="R169"/>
  <c r="P169"/>
  <c r="BI164"/>
  <c r="BH164"/>
  <c r="BG164"/>
  <c r="BF164"/>
  <c r="T164"/>
  <c r="R164"/>
  <c r="P164"/>
  <c r="BI153"/>
  <c r="BH153"/>
  <c r="BG153"/>
  <c r="BF153"/>
  <c r="T153"/>
  <c r="R153"/>
  <c r="P153"/>
  <c r="BI151"/>
  <c r="BH151"/>
  <c r="BG151"/>
  <c r="BF151"/>
  <c r="T151"/>
  <c r="R151"/>
  <c r="P151"/>
  <c r="BI147"/>
  <c r="BH147"/>
  <c r="BG147"/>
  <c r="BF147"/>
  <c r="T147"/>
  <c r="R147"/>
  <c r="P147"/>
  <c r="BI145"/>
  <c r="BH145"/>
  <c r="BG145"/>
  <c r="BF145"/>
  <c r="T145"/>
  <c r="R145"/>
  <c r="P145"/>
  <c r="BI140"/>
  <c r="BH140"/>
  <c r="BG140"/>
  <c r="BF140"/>
  <c r="T140"/>
  <c r="R140"/>
  <c r="P140"/>
  <c r="BI138"/>
  <c r="BH138"/>
  <c r="BG138"/>
  <c r="BF138"/>
  <c r="T138"/>
  <c r="R138"/>
  <c r="P138"/>
  <c r="BI125"/>
  <c r="BH125"/>
  <c r="BG125"/>
  <c r="BF125"/>
  <c r="T125"/>
  <c r="R125"/>
  <c r="P125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97"/>
  <c r="BH97"/>
  <c r="BG97"/>
  <c r="BF97"/>
  <c r="T97"/>
  <c r="T96"/>
  <c r="T95"/>
  <c r="R97"/>
  <c r="R96"/>
  <c r="R95"/>
  <c r="P97"/>
  <c r="P96"/>
  <c r="P95"/>
  <c r="J90"/>
  <c r="J89"/>
  <c r="F89"/>
  <c r="F87"/>
  <c r="E85"/>
  <c r="J59"/>
  <c r="J58"/>
  <c r="F58"/>
  <c r="F56"/>
  <c r="E54"/>
  <c r="J20"/>
  <c r="E20"/>
  <c r="F59"/>
  <c r="J19"/>
  <c r="J14"/>
  <c r="J56"/>
  <c r="E7"/>
  <c r="E81"/>
  <c i="1" r="L50"/>
  <c r="AM50"/>
  <c r="AM49"/>
  <c r="L49"/>
  <c r="AM47"/>
  <c r="L47"/>
  <c r="L45"/>
  <c r="L44"/>
  <c i="2" r="BK210"/>
  <c r="J109"/>
  <c r="J116"/>
  <c i="3" r="J115"/>
  <c r="BK181"/>
  <c r="J200"/>
  <c i="4" r="J82"/>
  <c i="2" r="BK97"/>
  <c r="BK107"/>
  <c r="J218"/>
  <c r="BK125"/>
  <c i="3" r="BK192"/>
  <c r="J171"/>
  <c r="BK136"/>
  <c r="BK132"/>
  <c r="J159"/>
  <c r="J138"/>
  <c i="4" r="J83"/>
  <c i="2" r="BK112"/>
  <c r="BK198"/>
  <c r="J212"/>
  <c r="J153"/>
  <c r="J107"/>
  <c i="3" r="BK193"/>
  <c r="J167"/>
  <c r="J120"/>
  <c r="J175"/>
  <c r="J188"/>
  <c i="4" r="J86"/>
  <c i="2" r="J103"/>
  <c r="BK116"/>
  <c r="J140"/>
  <c r="BK217"/>
  <c i="3" r="BK115"/>
  <c r="BK144"/>
  <c i="2" r="J125"/>
  <c r="J178"/>
  <c r="BK196"/>
  <c r="BK218"/>
  <c i="3" r="BK108"/>
  <c r="BK155"/>
  <c r="BK111"/>
  <c i="2" r="J198"/>
  <c r="J203"/>
  <c r="J210"/>
  <c r="BK221"/>
  <c r="J145"/>
  <c r="BK105"/>
  <c i="3" r="J181"/>
  <c r="J130"/>
  <c r="BK121"/>
  <c r="BK97"/>
  <c r="J136"/>
  <c r="BK195"/>
  <c i="2" r="J209"/>
  <c r="BK186"/>
  <c r="J112"/>
  <c r="BK222"/>
  <c r="J174"/>
  <c i="3" r="BK204"/>
  <c r="BK175"/>
  <c r="BK138"/>
  <c r="J163"/>
  <c r="BK167"/>
  <c r="J201"/>
  <c i="4" r="BK86"/>
  <c i="2" r="BK212"/>
  <c i="1" r="AS57"/>
  <c i="2" r="J221"/>
  <c i="3" r="BK171"/>
  <c r="J193"/>
  <c i="4" r="BK82"/>
  <c i="2" r="J217"/>
  <c r="J151"/>
  <c r="BK145"/>
  <c i="3" r="BK130"/>
  <c r="J204"/>
  <c r="J121"/>
  <c r="J187"/>
  <c i="2" r="BK164"/>
  <c r="J182"/>
  <c r="BK178"/>
  <c r="BK202"/>
  <c r="BK140"/>
  <c i="3" r="J198"/>
  <c r="J155"/>
  <c r="BK102"/>
  <c r="J111"/>
  <c r="J195"/>
  <c r="J108"/>
  <c i="4" r="BK84"/>
  <c i="2" r="J169"/>
  <c r="BK174"/>
  <c r="BK103"/>
  <c r="BK138"/>
  <c r="BK182"/>
  <c r="J138"/>
  <c i="3" r="BK200"/>
  <c r="BK159"/>
  <c r="J104"/>
  <c r="BK188"/>
  <c r="J142"/>
  <c i="2" r="J215"/>
  <c r="BK153"/>
  <c r="J186"/>
  <c i="3" r="BK187"/>
  <c r="J144"/>
  <c i="4" r="BK85"/>
  <c i="2" r="J196"/>
  <c r="BK209"/>
  <c r="J97"/>
  <c r="J222"/>
  <c i="3" r="J192"/>
  <c r="BK104"/>
  <c i="4" r="J84"/>
  <c i="2" r="J105"/>
  <c r="J147"/>
  <c r="BK109"/>
  <c r="J164"/>
  <c i="3" r="BK201"/>
  <c r="BK163"/>
  <c r="BK106"/>
  <c r="BK120"/>
  <c r="BK183"/>
  <c r="J205"/>
  <c i="4" r="BK83"/>
  <c i="2" r="BK215"/>
  <c r="BK147"/>
  <c r="BK203"/>
  <c r="BK169"/>
  <c i="3" r="BK205"/>
  <c r="J183"/>
  <c r="J132"/>
  <c r="BK198"/>
  <c r="J102"/>
  <c r="J106"/>
  <c i="2" r="BK151"/>
  <c r="J202"/>
  <c i="1" r="AS55"/>
  <c i="3" r="BK142"/>
  <c r="J97"/>
  <c i="4" r="J85"/>
  <c i="2" l="1" r="R102"/>
  <c r="R94"/>
  <c r="T115"/>
  <c r="R214"/>
  <c r="R220"/>
  <c i="3" r="P101"/>
  <c r="P94"/>
  <c r="P114"/>
  <c i="2" r="T102"/>
  <c r="T94"/>
  <c r="BK115"/>
  <c r="J115"/>
  <c r="J69"/>
  <c r="BK214"/>
  <c r="J214"/>
  <c r="J70"/>
  <c r="P220"/>
  <c i="3" r="BK114"/>
  <c r="J114"/>
  <c r="J69"/>
  <c r="T114"/>
  <c r="BK197"/>
  <c r="J197"/>
  <c r="J70"/>
  <c r="T197"/>
  <c r="R203"/>
  <c i="2" r="BK102"/>
  <c r="J102"/>
  <c r="J67"/>
  <c r="R115"/>
  <c r="R114"/>
  <c r="BK220"/>
  <c r="J220"/>
  <c r="J71"/>
  <c r="P102"/>
  <c r="P94"/>
  <c r="P115"/>
  <c r="P114"/>
  <c r="P214"/>
  <c r="T214"/>
  <c r="T220"/>
  <c i="3" r="BK101"/>
  <c r="J101"/>
  <c r="J67"/>
  <c r="R101"/>
  <c r="R94"/>
  <c r="T101"/>
  <c r="T94"/>
  <c r="R114"/>
  <c r="R113"/>
  <c r="P197"/>
  <c r="R197"/>
  <c r="BK203"/>
  <c r="J203"/>
  <c r="J71"/>
  <c r="P203"/>
  <c r="T203"/>
  <c i="4" r="BK81"/>
  <c r="J81"/>
  <c r="J60"/>
  <c r="P81"/>
  <c r="P80"/>
  <c i="1" r="AU59"/>
  <c i="4" r="R81"/>
  <c r="R80"/>
  <c r="T81"/>
  <c r="T80"/>
  <c i="2" r="BK96"/>
  <c r="J96"/>
  <c r="J66"/>
  <c i="3" r="BK96"/>
  <c r="J96"/>
  <c r="J66"/>
  <c i="4" r="E48"/>
  <c r="F55"/>
  <c r="BE84"/>
  <c r="J52"/>
  <c r="BE82"/>
  <c r="BE83"/>
  <c r="BE85"/>
  <c r="BE86"/>
  <c i="3" r="BE102"/>
  <c r="BE108"/>
  <c r="BE115"/>
  <c r="BE120"/>
  <c r="BE130"/>
  <c r="BE163"/>
  <c r="BE167"/>
  <c r="BE187"/>
  <c r="BE193"/>
  <c r="BE205"/>
  <c r="J56"/>
  <c r="F59"/>
  <c r="BE106"/>
  <c r="BE121"/>
  <c r="BE136"/>
  <c r="BE175"/>
  <c r="BE183"/>
  <c r="BE188"/>
  <c r="BE195"/>
  <c r="BE201"/>
  <c r="E50"/>
  <c r="BE104"/>
  <c r="BE132"/>
  <c r="BE144"/>
  <c r="BE159"/>
  <c i="2" r="BK95"/>
  <c r="J95"/>
  <c r="J65"/>
  <c i="3" r="BE97"/>
  <c r="BE111"/>
  <c r="BE138"/>
  <c r="BE142"/>
  <c r="BE155"/>
  <c r="BE171"/>
  <c r="BE181"/>
  <c r="BE192"/>
  <c r="BE198"/>
  <c r="BE200"/>
  <c r="BE204"/>
  <c i="2" r="E50"/>
  <c r="BE97"/>
  <c r="BE109"/>
  <c r="BE116"/>
  <c r="BE147"/>
  <c r="BE186"/>
  <c r="BE210"/>
  <c r="BE215"/>
  <c r="BE218"/>
  <c r="BE221"/>
  <c r="BE222"/>
  <c r="BE103"/>
  <c r="BE112"/>
  <c r="BE151"/>
  <c r="BE153"/>
  <c r="BE178"/>
  <c r="BE209"/>
  <c r="BE217"/>
  <c r="J87"/>
  <c r="F90"/>
  <c r="BE125"/>
  <c r="BE138"/>
  <c r="BE164"/>
  <c r="BE196"/>
  <c r="BE198"/>
  <c r="BE202"/>
  <c r="BE203"/>
  <c r="BE105"/>
  <c r="BE107"/>
  <c r="BE140"/>
  <c r="BE145"/>
  <c r="BE169"/>
  <c r="BE174"/>
  <c r="BE182"/>
  <c r="BE212"/>
  <c i="3" r="J36"/>
  <c i="1" r="AW58"/>
  <c i="3" r="F36"/>
  <c i="1" r="BA58"/>
  <c r="BA57"/>
  <c r="AW57"/>
  <c i="2" r="J36"/>
  <c i="1" r="AW56"/>
  <c i="3" r="F38"/>
  <c i="1" r="BC58"/>
  <c r="BC57"/>
  <c r="AY57"/>
  <c i="2" r="F39"/>
  <c i="1" r="BD56"/>
  <c r="BD55"/>
  <c i="4" r="F35"/>
  <c i="1" r="BB59"/>
  <c i="3" r="F37"/>
  <c i="1" r="BB58"/>
  <c r="BB57"/>
  <c r="AX57"/>
  <c r="AS54"/>
  <c i="4" r="F36"/>
  <c i="1" r="BC59"/>
  <c i="2" r="F36"/>
  <c i="1" r="BA56"/>
  <c r="BA55"/>
  <c r="AW55"/>
  <c i="4" r="F34"/>
  <c i="1" r="BA59"/>
  <c i="2" r="F38"/>
  <c i="1" r="BC56"/>
  <c r="BC55"/>
  <c r="AY55"/>
  <c i="4" r="J34"/>
  <c i="1" r="AW59"/>
  <c i="2" r="F37"/>
  <c i="1" r="BB56"/>
  <c r="BB55"/>
  <c r="AX55"/>
  <c i="3" r="F39"/>
  <c i="1" r="BD58"/>
  <c r="BD57"/>
  <c i="4" r="F37"/>
  <c i="1" r="BD59"/>
  <c i="3" l="1" r="R93"/>
  <c i="2" r="P93"/>
  <c i="1" r="AU56"/>
  <c i="3" r="P113"/>
  <c r="P93"/>
  <c i="1" r="AU58"/>
  <c i="3" r="T113"/>
  <c r="T93"/>
  <c i="2" r="T114"/>
  <c r="T93"/>
  <c r="R93"/>
  <c r="BK114"/>
  <c r="J114"/>
  <c r="J68"/>
  <c i="3" r="BK95"/>
  <c r="J95"/>
  <c r="J65"/>
  <c r="BK113"/>
  <c r="J113"/>
  <c r="J68"/>
  <c i="4" r="BK80"/>
  <c r="J80"/>
  <c r="J59"/>
  <c i="2" r="BK94"/>
  <c r="BK93"/>
  <c r="J93"/>
  <c r="J63"/>
  <c i="1" r="AU55"/>
  <c i="4" r="F33"/>
  <c i="1" r="AZ59"/>
  <c r="BD54"/>
  <c r="W33"/>
  <c r="BA54"/>
  <c r="AW54"/>
  <c r="AK30"/>
  <c r="BC54"/>
  <c r="W32"/>
  <c i="3" r="F35"/>
  <c i="1" r="AZ58"/>
  <c r="AZ57"/>
  <c r="AV57"/>
  <c r="AT57"/>
  <c r="BB54"/>
  <c r="W31"/>
  <c i="4" r="J33"/>
  <c i="1" r="AV59"/>
  <c r="AT59"/>
  <c i="3" r="J35"/>
  <c i="1" r="AV58"/>
  <c r="AT58"/>
  <c i="2" r="F35"/>
  <c i="1" r="AZ56"/>
  <c r="AZ55"/>
  <c i="2" r="J35"/>
  <c i="1" r="AV56"/>
  <c r="AT56"/>
  <c r="AU57"/>
  <c i="3" l="1" r="BK94"/>
  <c r="J94"/>
  <c r="J64"/>
  <c i="2" r="J94"/>
  <c r="J64"/>
  <c i="1" r="AV55"/>
  <c r="AT55"/>
  <c r="AZ54"/>
  <c r="W29"/>
  <c i="2" r="J32"/>
  <c i="1" r="AG56"/>
  <c r="AG55"/>
  <c r="AU54"/>
  <c i="4" r="J30"/>
  <c i="1" r="AG59"/>
  <c r="W30"/>
  <c r="AX54"/>
  <c r="AY54"/>
  <c i="4" l="1" r="J39"/>
  <c i="3" r="BK93"/>
  <c r="J93"/>
  <c r="J63"/>
  <c i="2" r="J41"/>
  <c i="1" r="AN56"/>
  <c r="AN55"/>
  <c r="AN59"/>
  <c r="AV54"/>
  <c r="AK29"/>
  <c i="3" l="1" r="J32"/>
  <c i="1" r="AG58"/>
  <c r="AG57"/>
  <c r="AN57"/>
  <c r="AT54"/>
  <c i="3" l="1" r="J41"/>
  <c i="1" r="AN58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<sst xmlns="http://schemas.openxmlformats.org/spreadsheetml/2006/main">
  <si>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</si>
  <si>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</si>
  <si>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</si>
  <si>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</si>
  <si>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</si>
  <si>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{c0934de9-84a6-4dd5-bbed-9dee0963ef6e}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</si>
  <si>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</si>
  <si>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</si>
  <si>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</si>
  <si>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</si>
  <si>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</si>
  <si>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</si>
  <si>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</si>
  <si>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</si>
  <si>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2024_05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</si>
  <si>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</si>
  <si>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</si>
  <si>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DTS Královský Vršek 9, Jihlava - oprava střechy</t>
  </si>
  <si>
    <t>KSO:</t>
  </si>
  <si>
    <t/>
  </si>
  <si>
    <t>CC-CZ:</t>
  </si>
  <si>
    <t>Místo:</t>
  </si>
  <si>
    <t>Jihlava</t>
  </si>
  <si>
    <t>Datum:</t>
  </si>
  <si>
    <t>28. 5. 2024</t>
  </si>
  <si>
    <t>Zadavatel:</t>
  </si>
  <si>
    <t>IČ:</t>
  </si>
  <si>
    <t>Statutární město Jihlava</t>
  </si>
  <si>
    <t>DIČ:</t>
  </si>
  <si>
    <t>Uchazeč:</t>
  </si>
  <si>
    <t>Vyplň údaj</t>
  </si>
  <si>
    <t>Projektant:</t>
  </si>
  <si>
    <t>SPA, spol.s r.o., Jihlava, Havlíčkova 5719/46</t>
  </si>
  <si>
    <t>True</t>
  </si>
  <si>
    <t>Zpracovatel:</t>
  </si>
  <si>
    <t>Fr.Neuwirth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</si>
  <si>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</si>
  <si>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</si>
  <si>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</si>
  <si>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</si>
  <si>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</si>
  <si>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</si>
  <si>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</si>
  <si>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</si>
  <si>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</si>
  <si>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</si>
  <si>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</si>
  <si>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</si>
  <si>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</si>
  <si>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</si>
  <si>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</si>
  <si>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</si>
  <si>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</si>
  <si>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</si>
  <si>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</si>
  <si>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</si>
  <si>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</si>
  <si>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</si>
  <si>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</si>
  <si>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</si>
  <si>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</si>
  <si>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</si>
  <si>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</si>
  <si>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</si>
  <si>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</si>
  <si>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</si>
  <si>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</si>
  <si>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</si>
  <si>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</si>
  <si>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</si>
  <si>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</si>
  <si>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</si>
  <si>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</si>
  <si>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</si>
  <si>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</si>
  <si>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</si>
  <si>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</si>
  <si>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objekt A</t>
  </si>
  <si>
    <t>STA</t>
  </si>
  <si>
    <t>1</t>
  </si>
  <si>
    <t>{d6e690d4-a6dc-485a-a201-57abef5b6b48}</t>
  </si>
  <si>
    <t>2</t>
  </si>
  <si>
    <t>/</t>
  </si>
  <si>
    <t>stavební část</t>
  </si>
  <si>
    <t>Soupis</t>
  </si>
  <si>
    <t>{0dfe36e2-5530-4d26-b78b-6804cfb0331c}</t>
  </si>
  <si>
    <t>02</t>
  </si>
  <si>
    <t>objekt B</t>
  </si>
  <si>
    <t>{87232981-3f6a-4b37-bbf0-74fcc3500270}</t>
  </si>
  <si>
    <t>{539886b1-bc68-4ccc-8bc9-8eff2fc73ec2}</t>
  </si>
  <si>
    <t>VON</t>
  </si>
  <si>
    <t>Vedlejší a ostatní náklady</t>
  </si>
  <si>
    <t>{40f9d00e-58a9-4cd4-bd59-2db745f1465e}</t>
  </si>
  <si>
    <t>KRYCÍ LIST SOUPISU PRACÍ</t>
  </si>
  <si>
    <t>Objekt:</t>
  </si>
  <si>
    <t>01 - objekt A</t>
  </si>
  <si>
    <t>Soupis: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</si>
  <si>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</si>
  <si>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</si>
  <si>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</si>
  <si>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</si>
  <si>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</si>
  <si>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</si>
  <si>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</si>
  <si>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  96 - Bourání konstrukcí</t>
  </si>
  <si>
    <t xml:space="preserve">    997 - Přesun sutě</t>
  </si>
  <si>
    <t>PSV - Práce a dodávky PSV</t>
  </si>
  <si>
    <t xml:space="preserve">    712 - Povlakové krytiny</t>
  </si>
  <si>
    <t xml:space="preserve">    721 - Zdravotechnika - vnitřní kanalizace</t>
  </si>
  <si>
    <t xml:space="preserve">    749 - Elektromontáže - ostatní práce a konstrukce (hromosvod)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</si>
  <si>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</si>
  <si>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</si>
  <si>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</si>
  <si>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</si>
  <si>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</si>
  <si>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</si>
  <si>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</si>
  <si>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</si>
  <si>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</si>
  <si>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</si>
  <si>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</si>
  <si>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</si>
  <si>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</si>
  <si>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</si>
  <si>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</si>
  <si>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</si>
  <si>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</si>
  <si>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</si>
  <si>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96</t>
  </si>
  <si>
    <t>Bourání konstrukcí</t>
  </si>
  <si>
    <t>K</t>
  </si>
  <si>
    <t>712300851</t>
  </si>
  <si>
    <t>Ostatní práce při odstranění povlakové krytiny střech plochých do 10° ukončení izolace střechy profily přímými ( okapnice )</t>
  </si>
  <si>
    <t>m</t>
  </si>
  <si>
    <t>CS ÚRS 2024 01</t>
  </si>
  <si>
    <t>4</t>
  </si>
  <si>
    <t>3</t>
  </si>
  <si>
    <t>-146141430</t>
  </si>
  <si>
    <t>Online PSC</t>
  </si>
  <si>
    <t>https://podminky.urs.cz/item/CS_URS_2024_01/712300851</t>
  </si>
  <si>
    <t>VV</t>
  </si>
  <si>
    <t>"okapnice - hlavní střecha" 19,22+19,20+1,88+6,91</t>
  </si>
  <si>
    <t>"okapnice - u terasy" 7,65*2+6,91</t>
  </si>
  <si>
    <t>Mezisoučet</t>
  </si>
  <si>
    <t>997</t>
  </si>
  <si>
    <t>Přesun sutě</t>
  </si>
  <si>
    <t>997006012</t>
  </si>
  <si>
    <t>Úprava stavebního odpadu třídění ruční</t>
  </si>
  <si>
    <t>t</t>
  </si>
  <si>
    <t>-1251360720</t>
  </si>
  <si>
    <t>https://podminky.urs.cz/item/CS_URS_2024_01/997006012</t>
  </si>
  <si>
    <t>997013152</t>
  </si>
  <si>
    <t>Vnitrostaveništní doprava suti a vybouraných hmot vodorovně do 50 m s naložením s omezením mechanizace pro budovy a haly výšky přes 6 do 9 m</t>
  </si>
  <si>
    <t>1185529897</t>
  </si>
  <si>
    <t>https://podminky.urs.cz/item/CS_URS_2024_01/997013152</t>
  </si>
  <si>
    <t>997013501</t>
  </si>
  <si>
    <t>Odvoz suti a vybouraných hmot na skládku nebo meziskládku se složením, na vzdálenost do 1 km</t>
  </si>
  <si>
    <t>397416135</t>
  </si>
  <si>
    <t>https://podminky.urs.cz/item/CS_URS_2024_01/997013501</t>
  </si>
  <si>
    <t>5</t>
  </si>
  <si>
    <t>997013509</t>
  </si>
  <si>
    <t>Odvoz suti a vybouraných hmot na skládku nebo meziskládku se složením, na vzdálenost Příplatek k ceně za každý další započatý 1 km přes 1 km ( odvoz suti uvažován do 10 km - bude upřesněno dle skutečnosti )</t>
  </si>
  <si>
    <t>1593751535</t>
  </si>
  <si>
    <t>https://podminky.urs.cz/item/CS_URS_2024_01/997013509</t>
  </si>
  <si>
    <t>0,118*9 'Přepočtené koeficientem množství</t>
  </si>
  <si>
    <t>6</t>
  </si>
  <si>
    <t>997013871</t>
  </si>
  <si>
    <t>Poplatek za uložení stavebního odpadu na recyklační skládce (skládkovné) směsného stavebního a demoličního zatříděného do Katalogu odpadů pod kódem 17 09 04</t>
  </si>
  <si>
    <t>-1638164294</t>
  </si>
  <si>
    <t>https://podminky.urs.cz/item/CS_URS_2024_01/997013871</t>
  </si>
  <si>
    <t>PSV</t>
  </si>
  <si>
    <t>Práce a dodávky PSV</t>
  </si>
  <si>
    <t>712</t>
  </si>
  <si>
    <t>Povlakové krytiny</t>
  </si>
  <si>
    <t>7</t>
  </si>
  <si>
    <t>712 R_001</t>
  </si>
  <si>
    <t>Příprava podkladu (očištění, oprava vytržených kotev apod.) pro provedení nových střešních vrstev</t>
  </si>
  <si>
    <t>m2</t>
  </si>
  <si>
    <t>16</t>
  </si>
  <si>
    <t>-1392835423</t>
  </si>
  <si>
    <t>hlavní střecha</t>
  </si>
  <si>
    <t>18,10*17,65+0,09*8,385</t>
  </si>
  <si>
    <t>(19,22*2+18,77+6,91)*0,56+(18,10+18,19+0,09+17,65*2)*0,40</t>
  </si>
  <si>
    <t>střecha u terasy</t>
  </si>
  <si>
    <t>2,50*6,05+(7,65+6,91)*0,51+7,65*0,35+(2,50*2+6,05)*0,45</t>
  </si>
  <si>
    <t>Součet</t>
  </si>
  <si>
    <t>8</t>
  </si>
  <si>
    <t>712363604</t>
  </si>
  <si>
    <t>Provedení povlakové krytiny střech plochých do 10° z mechanicky kotvených hydroizolačních fólií včetně položení fólie a horkovzdušného svaření tl. tepelné izolace přes 240 mm budovy výšky do 18 m, kotvené do betonu vnitřní pole ( celková tl.TI = 30 cm )</t>
  </si>
  <si>
    <t>862841925</t>
  </si>
  <si>
    <t>https://podminky.urs.cz/item/CS_URS_2024_01/712363604</t>
  </si>
  <si>
    <t>(19,22*2+18,77+6,91)*0,56+(18,10+18,19+0,09+17,65*2)*(0,40+0,30*2)</t>
  </si>
  <si>
    <t>2,50*6,05+(7,65+6,91)*0,51+7,65*0,35+(2,50*2+6,05)*(0,45+0,30*2)</t>
  </si>
  <si>
    <t>-(18,10+0,09+18,19+15,65*2)*1,00</t>
  </si>
  <si>
    <t>-(2,50+4,05)*2*1,00</t>
  </si>
  <si>
    <t>M</t>
  </si>
  <si>
    <t>28322012</t>
  </si>
  <si>
    <t>fólie hydroizolační střešní mPVC mechanicky kotvená šedá tl.1,5 mm Broof(t3) (střešní fólie z měkčeného polyvinylchloridu, mechanicky kotvená, polyesterová výztuž, barva šedá)</t>
  </si>
  <si>
    <t>32</t>
  </si>
  <si>
    <t>-1132581074</t>
  </si>
  <si>
    <t>383,858*1,1655 'Přepočtené koeficientem množství</t>
  </si>
  <si>
    <t>10</t>
  </si>
  <si>
    <t>712363605</t>
  </si>
  <si>
    <t>Provedení povlakové krytiny střech plochých do 10° z mechanicky kotvených hydroizolačních fólií včetně položení fólie a horkovzdušného svaření tl. tepelné izolace přes 240 mm budovy výšky do 18 m, kotvené do betonu krajní pole ( celková tl.TI = 30 cm )</t>
  </si>
  <si>
    <t>38369446</t>
  </si>
  <si>
    <t>https://podminky.urs.cz/item/CS_URS_2024_01/712363605</t>
  </si>
  <si>
    <t>(18,10+0,09+18,19+15,65*2)*1,00-1,00*1,00*4</t>
  </si>
  <si>
    <t>(2,50+4,05)*2*1,00-1,00*1,00*4</t>
  </si>
  <si>
    <t>11</t>
  </si>
  <si>
    <t>1339949128</t>
  </si>
  <si>
    <t>72,78*1,1655 'Přepočtené koeficientem množství</t>
  </si>
  <si>
    <t>712363606</t>
  </si>
  <si>
    <t>Provedení povlakové krytiny střech plochých do 10° z mechanicky kotvených hydroizolačních fólií včetně položení fólie a horkovzdušného svaření tl. tepelné izolace přes 240 mm budovy výšky do 18 m, kotvené do betonu rohové pole ( celková tl.TI = 30 cm )</t>
  </si>
  <si>
    <t>-1736844354</t>
  </si>
  <si>
    <t>https://podminky.urs.cz/item/CS_URS_2024_01/712363606</t>
  </si>
  <si>
    <t>"rohová pole" 1,00*1,00*4*2</t>
  </si>
  <si>
    <t>13</t>
  </si>
  <si>
    <t>1547069518</t>
  </si>
  <si>
    <t>8*1,1655 'Přepočtené koeficientem množství</t>
  </si>
  <si>
    <t>14</t>
  </si>
  <si>
    <t>712363005</t>
  </si>
  <si>
    <t>Provedení povlakové krytiny střech plochých do 10° fólií termoplastickou mPVC (měkčené PVC) aplikace fólie na oplechování (na tzv. fóliový plech) horkovzdušným navařením v plné ploše</t>
  </si>
  <si>
    <t>-569513410</t>
  </si>
  <si>
    <t>https://podminky.urs.cz/item/CS_URS_2024_01/712363005</t>
  </si>
  <si>
    <t>koutová lišta</t>
  </si>
  <si>
    <t>0,10*102,65</t>
  </si>
  <si>
    <t>rohová lišta</t>
  </si>
  <si>
    <t>0,10*98,08</t>
  </si>
  <si>
    <t>závětrná lišta</t>
  </si>
  <si>
    <t>0,20*78,68</t>
  </si>
  <si>
    <t>tmelící lišta</t>
  </si>
  <si>
    <t>0,10*13,34</t>
  </si>
  <si>
    <t>15</t>
  </si>
  <si>
    <t>712363352</t>
  </si>
  <si>
    <t>Povlakové krytiny střech plochých do 10° z tvarovaných poplastovaných lišt pro mPVC vnitřní koutová lišta rš 100 mm</t>
  </si>
  <si>
    <t>-1621902051</t>
  </si>
  <si>
    <t>https://podminky.urs.cz/item/CS_URS_2024_01/712363352</t>
  </si>
  <si>
    <t>(18,20+17,65)*2+(1,05+0,50)*2*2</t>
  </si>
  <si>
    <t>(2,50+6,05)*2+7,65</t>
  </si>
  <si>
    <t>712363353</t>
  </si>
  <si>
    <t>Povlakové krytiny střech plochých do 10° z tvarovaných poplastovaných lišt pro mPVC vnější koutová lišta rš 100 mm</t>
  </si>
  <si>
    <t>-488842479</t>
  </si>
  <si>
    <t>https://podminky.urs.cz/item/CS_URS_2024_01/712363353</t>
  </si>
  <si>
    <t>(18,20+17,65)*2</t>
  </si>
  <si>
    <t>7,14*2+6,05*2</t>
  </si>
  <si>
    <t>17</t>
  </si>
  <si>
    <t>712363358</t>
  </si>
  <si>
    <t>Povlakové krytiny střech plochých do 10° z tvarovaných poplastovaných lišt pro mPVC závětrná lišta rš 250 mm</t>
  </si>
  <si>
    <t>-1311751628</t>
  </si>
  <si>
    <t>https://podminky.urs.cz/item/CS_URS_2024_01/712363358</t>
  </si>
  <si>
    <t>"ATIKY" (19,22*2+18,77+6,91)+7,65+6,91</t>
  </si>
  <si>
    <t>18</t>
  </si>
  <si>
    <t>712363362</t>
  </si>
  <si>
    <t>Povlakové krytiny střech plochých do 10° z tvarovaných poplastovaných lišt pro mPVC tmelící lišta rš 100 mm</t>
  </si>
  <si>
    <t>1198342005</t>
  </si>
  <si>
    <t>https://podminky.urs.cz/item/CS_URS_2024_01/712363362</t>
  </si>
  <si>
    <t>(1,05+0,50)*2*2+7,14</t>
  </si>
  <si>
    <t>19</t>
  </si>
  <si>
    <t>712363369</t>
  </si>
  <si>
    <t>Povlakové krytiny střech plochých do 10° z tvarovaných poplastovaných lišt pro mPVC příklopná lišta rš 100 mm</t>
  </si>
  <si>
    <t>-1903074773</t>
  </si>
  <si>
    <t>https://podminky.urs.cz/item/CS_URS_2024_01/712363369</t>
  </si>
  <si>
    <t>20</t>
  </si>
  <si>
    <t>712391171</t>
  </si>
  <si>
    <t>Provedení povlakové krytiny střech plochých do 10° -ostatní práce provedení vrstvy textilní podkladní</t>
  </si>
  <si>
    <t>-923211172</t>
  </si>
  <si>
    <t>https://podminky.urs.cz/item/CS_URS_2024_01/712391171</t>
  </si>
  <si>
    <t>69311068</t>
  </si>
  <si>
    <t>geotextilie netkaná separační, ochranná, filtrační, drenážní PP 300g/m2</t>
  </si>
  <si>
    <t>1160852469</t>
  </si>
  <si>
    <t>464,638*1,155 'Přepočtené koeficientem množství</t>
  </si>
  <si>
    <t>22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</si>
  <si>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</si>
  <si>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</si>
  <si>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kus</t>
  </si>
  <si>
    <t>1700908242</t>
  </si>
  <si>
    <t>https://podminky.urs.cz/item/CS_URS_2024_01/712363115</t>
  </si>
  <si>
    <t>"ZTI, VZT" 14</t>
  </si>
  <si>
    <t>23</t>
  </si>
  <si>
    <t>28342014</t>
  </si>
  <si>
    <t>manžeta těsnící pro prostupy hydroizolací z PVC uzavřená kruhová vnitřní průměr 120-180</t>
  </si>
  <si>
    <t>456206459</t>
  </si>
  <si>
    <t>24</t>
  </si>
  <si>
    <t>762361312</t>
  </si>
  <si>
    <t>Konstrukční vrstva pod klempířské prvky pro oplechování horních ploch zdí a nadezdívek (atik) z desek dřevoštěpkových šroubovaných do podkladu, tloušťky desky 22 mm</t>
  </si>
  <si>
    <t>865921305</t>
  </si>
  <si>
    <t>https://podminky.urs.cz/item/CS_URS_2024_01/762361312</t>
  </si>
  <si>
    <t>ATIKY</t>
  </si>
  <si>
    <t>"hlavní střecha" (19,22*2+18,77+6,91)*0,56</t>
  </si>
  <si>
    <t>"střecha u terasy" (7,65+6,91)*0,51+7,65*0,35</t>
  </si>
  <si>
    <t>25</t>
  </si>
  <si>
    <t>60726248</t>
  </si>
  <si>
    <t>deska dřevoštěpková OSB 3 ostrá hrana nebroušená tl 22mm ( odpočet )</t>
  </si>
  <si>
    <t>570660446</t>
  </si>
  <si>
    <t>26</t>
  </si>
  <si>
    <t>60621149</t>
  </si>
  <si>
    <t>překližka vodovzdorná hladká/hladká bříza tl 21mm ( přípočet )</t>
  </si>
  <si>
    <t>1247008448</t>
  </si>
  <si>
    <t>46,01*1,1 'Přepočtené koeficientem množství</t>
  </si>
  <si>
    <t>27</t>
  </si>
  <si>
    <t>998712102</t>
  </si>
  <si>
    <t>Přesun hmot pro povlakové krytiny stanovený z hmotnosti přesunovaného materiálu vodorovná dopravní vzdálenost do 50 m základní v objektech výšky přes 6 do 12 m</t>
  </si>
  <si>
    <t>1018872042</t>
  </si>
  <si>
    <t>https://podminky.urs.cz/item/CS_URS_2024_01/998712102</t>
  </si>
  <si>
    <t>721</t>
  </si>
  <si>
    <t>Zdravotechnika - vnitřní kanalizace</t>
  </si>
  <si>
    <t>28</t>
  </si>
  <si>
    <t>721239114</t>
  </si>
  <si>
    <t>Střešní vtoky (vpusti) montáž střešních vtoků ostatních typů se svislým odtokem do DN 160</t>
  </si>
  <si>
    <t>-219880323</t>
  </si>
  <si>
    <t>https://podminky.urs.cz/item/CS_URS_2024_01/721239114</t>
  </si>
  <si>
    <t>29</t>
  </si>
  <si>
    <t>56231127</t>
  </si>
  <si>
    <t>vtok střešní svislý sanační s manžetou pro PVC-P hydroizolaci plochých střech se záchytným košem DN 75/90/104/110/125/160</t>
  </si>
  <si>
    <t>776458798</t>
  </si>
  <si>
    <t>30</t>
  </si>
  <si>
    <t>998721112</t>
  </si>
  <si>
    <t>Přesun hmot pro vnitřní kanalizaci stanovený z hmotnosti přesunovaného materiálu vodorovná dopravní vzdálenost do 50 m s omezením mechanizace v objektech výšky přes 6 do 12 m</t>
  </si>
  <si>
    <t>28890942</t>
  </si>
  <si>
    <t>https://podminky.urs.cz/item/CS_URS_2024_01/998721112</t>
  </si>
  <si>
    <t>749</t>
  </si>
  <si>
    <t>Elektromontáže - ostatní práce a konstrukce (hromosvod)</t>
  </si>
  <si>
    <t>31</t>
  </si>
  <si>
    <t>749 R_001</t>
  </si>
  <si>
    <t>Demontáž střešní jímací soustavy pro opětné použití</t>
  </si>
  <si>
    <t>celkem</t>
  </si>
  <si>
    <t>64696752</t>
  </si>
  <si>
    <t>749 R_002</t>
  </si>
  <si>
    <t>Zpětná montáž střešní jímací soustavy po provedení střešní krytiny ( případné doplnění montážního materiálu - podpěry, svorky apod.); revize</t>
  </si>
  <si>
    <t>-1804343606</t>
  </si>
  <si>
    <t>02 - objekt B</t>
  </si>
  <si>
    <t>"okapnice" (37,22+14,27)*2-11,85</t>
  </si>
  <si>
    <t>0,155*9 'Přepočtené koeficientem množství</t>
  </si>
  <si>
    <t>36,10*13,15</t>
  </si>
  <si>
    <t>(37,22+14,27)*2*0,56</t>
  </si>
  <si>
    <t>(36,10+13,15)*2*0,40</t>
  </si>
  <si>
    <t>712 R_002</t>
  </si>
  <si>
    <t>Provedení izolace střechy u stožáru televizní antény ( způsoub provedení bude upřesněn )</t>
  </si>
  <si>
    <t>964608797</t>
  </si>
  <si>
    <t>(36,10+13,15)*2*(0,40+0,30*2)</t>
  </si>
  <si>
    <t>-(36,10+11,15)*2*1,00</t>
  </si>
  <si>
    <t>536,384*1,1655 'Přepočtené koeficientem množství</t>
  </si>
  <si>
    <t>(36,10+11,15)*2*1,00-1,00*1,00*4</t>
  </si>
  <si>
    <t>90,5*1,1655 'Přepočtené koeficientem množství</t>
  </si>
  <si>
    <t>"rohová pole" 1,00*1,00*4</t>
  </si>
  <si>
    <t>4*1,1655 'Přepočtené koeficientem množství</t>
  </si>
  <si>
    <t>0,10*108,70</t>
  </si>
  <si>
    <t>0,10*98,50</t>
  </si>
  <si>
    <t>0,20*91,13</t>
  </si>
  <si>
    <t>0,10*10,20</t>
  </si>
  <si>
    <t>(36,10+13,15)*2+(1,40+0,50)*2*2+0,65*4</t>
  </si>
  <si>
    <t>(36,10+13,15)*2</t>
  </si>
  <si>
    <t>"ATIKY" (37,22+14,27)*2-11,85</t>
  </si>
  <si>
    <t>(1,40+0,50)*2*2+0,65*4</t>
  </si>
  <si>
    <t>630,884*1,155 'Přepočtené koeficientem množství</t>
  </si>
  <si>
    <t>"ATIKY" (37,22+14,27)*2*0,56</t>
  </si>
  <si>
    <t>57,669*1,1 'Přepočtené koeficientem množství</t>
  </si>
  <si>
    <t>348265328</t>
  </si>
  <si>
    <t>33</t>
  </si>
  <si>
    <t>-601475169</t>
  </si>
  <si>
    <t>VON - Vedlejší a ostatní náklady</t>
  </si>
  <si>
    <t>D1 - Vedlejší a ostatní náklady</t>
  </si>
  <si>
    <t>D1</t>
  </si>
  <si>
    <t>002-004.1</t>
  </si>
  <si>
    <t>Zařízení staveniště - zřízení a odstranění</t>
  </si>
  <si>
    <t>kpl</t>
  </si>
  <si>
    <t>1024</t>
  </si>
  <si>
    <t>1399400845</t>
  </si>
  <si>
    <t>002-006.1</t>
  </si>
  <si>
    <t>Poskytnutí zařízení staveniště (jeho části) pro umožnění činnosti TDS, AD, SÚ, BOZP na stavbě / Pro zástupce objednatele (TDS, technici, AD, SÚ, koordinátor BOZP, .... )</t>
  </si>
  <si>
    <t>-769837445</t>
  </si>
  <si>
    <t>002-201.1</t>
  </si>
  <si>
    <t>Projektová dokumentace skutečného provedení / Projektová dokumentace skutečného provedení dle vyhl. č. 230/2012Sb. §10 odst. 2 - 4x tištěně a 1x elektronicky na CD nosiči</t>
  </si>
  <si>
    <t>-1604048400</t>
  </si>
  <si>
    <t>002-301.1</t>
  </si>
  <si>
    <t>Kompletace atestů, certifikátů, revizních zpráv a ostatních dokladů</t>
  </si>
  <si>
    <t>1936609423</t>
  </si>
  <si>
    <t>002-302.1</t>
  </si>
  <si>
    <t>Zpracování a předložení harmonogramů. Náklady na vyhotovení a předložení finančního a časového harmonogramu prací</t>
  </si>
  <si>
    <t>604259274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</si>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</sst>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2300851" TargetMode="External" /><Relationship Id="rId2" Type="http://schemas.openxmlformats.org/officeDocument/2006/relationships/hyperlink" Target="https://podminky.urs.cz/item/CS_URS_2024_01/997006012" TargetMode="External" /><Relationship Id="rId3" Type="http://schemas.openxmlformats.org/officeDocument/2006/relationships/hyperlink" Target="https://podminky.urs.cz/item/CS_URS_2024_01/997013152" TargetMode="External" /><Relationship Id="rId4" Type="http://schemas.openxmlformats.org/officeDocument/2006/relationships/hyperlink" Target="https://podminky.urs.cz/item/CS_URS_2024_01/997013501" TargetMode="External" /><Relationship Id="rId5" Type="http://schemas.openxmlformats.org/officeDocument/2006/relationships/hyperlink" Target="https://podminky.urs.cz/item/CS_URS_2024_01/997013509" TargetMode="External" /><Relationship Id="rId6" Type="http://schemas.openxmlformats.org/officeDocument/2006/relationships/hyperlink" Target="https://podminky.urs.cz/item/CS_URS_2024_01/997013871" TargetMode="External" /><Relationship Id="rId7" Type="http://schemas.openxmlformats.org/officeDocument/2006/relationships/hyperlink" Target="https://podminky.urs.cz/item/CS_URS_2024_01/712363604" TargetMode="External" /><Relationship Id="rId8" Type="http://schemas.openxmlformats.org/officeDocument/2006/relationships/hyperlink" Target="https://podminky.urs.cz/item/CS_URS_2024_01/712363605" TargetMode="External" /><Relationship Id="rId9" Type="http://schemas.openxmlformats.org/officeDocument/2006/relationships/hyperlink" Target="https://podminky.urs.cz/item/CS_URS_2024_01/712363606" TargetMode="External" /><Relationship Id="rId10" Type="http://schemas.openxmlformats.org/officeDocument/2006/relationships/hyperlink" Target="https://podminky.urs.cz/item/CS_URS_2024_01/712363005" TargetMode="External" /><Relationship Id="rId11" Type="http://schemas.openxmlformats.org/officeDocument/2006/relationships/hyperlink" Target="https://podminky.urs.cz/item/CS_URS_2024_01/712363352" TargetMode="External" /><Relationship Id="rId12" Type="http://schemas.openxmlformats.org/officeDocument/2006/relationships/hyperlink" Target="https://podminky.urs.cz/item/CS_URS_2024_01/712363353" TargetMode="External" /><Relationship Id="rId13" Type="http://schemas.openxmlformats.org/officeDocument/2006/relationships/hyperlink" Target="https://podminky.urs.cz/item/CS_URS_2024_01/712363358" TargetMode="External" /><Relationship Id="rId14" Type="http://schemas.openxmlformats.org/officeDocument/2006/relationships/hyperlink" Target="https://podminky.urs.cz/item/CS_URS_2024_01/712363362" TargetMode="External" /><Relationship Id="rId15" Type="http://schemas.openxmlformats.org/officeDocument/2006/relationships/hyperlink" Target="https://podminky.urs.cz/item/CS_URS_2024_01/712363369" TargetMode="External" /><Relationship Id="rId16" Type="http://schemas.openxmlformats.org/officeDocument/2006/relationships/hyperlink" Target="https://podminky.urs.cz/item/CS_URS_2024_01/712391171" TargetMode="External" /><Relationship Id="rId17" Type="http://schemas.openxmlformats.org/officeDocument/2006/relationships/hyperlink" Target="https://podminky.urs.cz/item/CS_URS_2024_01/712363115" TargetMode="External" /><Relationship Id="rId18" Type="http://schemas.openxmlformats.org/officeDocument/2006/relationships/hyperlink" Target="https://podminky.urs.cz/item/CS_URS_2024_01/762361312" TargetMode="External" /><Relationship Id="rId19" Type="http://schemas.openxmlformats.org/officeDocument/2006/relationships/hyperlink" Target="https://podminky.urs.cz/item/CS_URS_2024_01/998712102" TargetMode="External" /><Relationship Id="rId20" Type="http://schemas.openxmlformats.org/officeDocument/2006/relationships/hyperlink" Target="https://podminky.urs.cz/item/CS_URS_2024_01/721239114" TargetMode="External" /><Relationship Id="rId21" Type="http://schemas.openxmlformats.org/officeDocument/2006/relationships/hyperlink" Target="https://podminky.urs.cz/item/CS_URS_2024_01/998721112" TargetMode="External" /><Relationship Id="rId2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2300851" TargetMode="External" /><Relationship Id="rId2" Type="http://schemas.openxmlformats.org/officeDocument/2006/relationships/hyperlink" Target="https://podminky.urs.cz/item/CS_URS_2024_01/997006012" TargetMode="External" /><Relationship Id="rId3" Type="http://schemas.openxmlformats.org/officeDocument/2006/relationships/hyperlink" Target="https://podminky.urs.cz/item/CS_URS_2024_01/997013152" TargetMode="External" /><Relationship Id="rId4" Type="http://schemas.openxmlformats.org/officeDocument/2006/relationships/hyperlink" Target="https://podminky.urs.cz/item/CS_URS_2024_01/997013501" TargetMode="External" /><Relationship Id="rId5" Type="http://schemas.openxmlformats.org/officeDocument/2006/relationships/hyperlink" Target="https://podminky.urs.cz/item/CS_URS_2024_01/997013509" TargetMode="External" /><Relationship Id="rId6" Type="http://schemas.openxmlformats.org/officeDocument/2006/relationships/hyperlink" Target="https://podminky.urs.cz/item/CS_URS_2024_01/997013871" TargetMode="External" /><Relationship Id="rId7" Type="http://schemas.openxmlformats.org/officeDocument/2006/relationships/hyperlink" Target="https://podminky.urs.cz/item/CS_URS_2024_01/712363604" TargetMode="External" /><Relationship Id="rId8" Type="http://schemas.openxmlformats.org/officeDocument/2006/relationships/hyperlink" Target="https://podminky.urs.cz/item/CS_URS_2024_01/712363605" TargetMode="External" /><Relationship Id="rId9" Type="http://schemas.openxmlformats.org/officeDocument/2006/relationships/hyperlink" Target="https://podminky.urs.cz/item/CS_URS_2024_01/712363606" TargetMode="External" /><Relationship Id="rId10" Type="http://schemas.openxmlformats.org/officeDocument/2006/relationships/hyperlink" Target="https://podminky.urs.cz/item/CS_URS_2024_01/712363005" TargetMode="External" /><Relationship Id="rId11" Type="http://schemas.openxmlformats.org/officeDocument/2006/relationships/hyperlink" Target="https://podminky.urs.cz/item/CS_URS_2024_01/712363352" TargetMode="External" /><Relationship Id="rId12" Type="http://schemas.openxmlformats.org/officeDocument/2006/relationships/hyperlink" Target="https://podminky.urs.cz/item/CS_URS_2024_01/712363353" TargetMode="External" /><Relationship Id="rId13" Type="http://schemas.openxmlformats.org/officeDocument/2006/relationships/hyperlink" Target="https://podminky.urs.cz/item/CS_URS_2024_01/712363358" TargetMode="External" /><Relationship Id="rId14" Type="http://schemas.openxmlformats.org/officeDocument/2006/relationships/hyperlink" Target="https://podminky.urs.cz/item/CS_URS_2024_01/712363362" TargetMode="External" /><Relationship Id="rId15" Type="http://schemas.openxmlformats.org/officeDocument/2006/relationships/hyperlink" Target="https://podminky.urs.cz/item/CS_URS_2024_01/712363369" TargetMode="External" /><Relationship Id="rId16" Type="http://schemas.openxmlformats.org/officeDocument/2006/relationships/hyperlink" Target="https://podminky.urs.cz/item/CS_URS_2024_01/712391171" TargetMode="External" /><Relationship Id="rId17" Type="http://schemas.openxmlformats.org/officeDocument/2006/relationships/hyperlink" Target="https://podminky.urs.cz/item/CS_URS_2024_01/712363115" TargetMode="External" /><Relationship Id="rId18" Type="http://schemas.openxmlformats.org/officeDocument/2006/relationships/hyperlink" Target="https://podminky.urs.cz/item/CS_URS_2024_01/762361312" TargetMode="External" /><Relationship Id="rId19" Type="http://schemas.openxmlformats.org/officeDocument/2006/relationships/hyperlink" Target="https://podminky.urs.cz/item/CS_URS_2024_01/998712102" TargetMode="External" /><Relationship Id="rId20" Type="http://schemas.openxmlformats.org/officeDocument/2006/relationships/hyperlink" Target="https://podminky.urs.cz/item/CS_URS_2024_01/721239114" TargetMode="External" /><Relationship Id="rId21" Type="http://schemas.openxmlformats.org/officeDocument/2006/relationships/hyperlink" Target="https://podminky.urs.cz/item/CS_URS_2024_01/998721112" TargetMode="External" /><Relationship Id="rId2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2024_05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DTS Královský Vršek 9, Jihlava - oprava střechy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Jihlava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28. 5. 2024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Statutární město Jihlava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SPA, spol.s r.o., Jihlava, Havlíčkova 5719/46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>Fr.Neuwirth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ROUND(AG55+AG57+AG59,2)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ROUND(AS55+AS57+AS59,2)</f>
        <v>0</v>
      </c>
      <c r="AT54" s="109">
        <f>ROUND(SUM(AV54:AW54),2)</f>
        <v>0</v>
      </c>
      <c r="AU54" s="110">
        <f>ROUND(AU55+AU57+AU59,5)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ROUND(AZ55+AZ57+AZ59,2)</f>
        <v>0</v>
      </c>
      <c r="BA54" s="109">
        <f>ROUND(BA55+BA57+BA59,2)</f>
        <v>0</v>
      </c>
      <c r="BB54" s="109">
        <f>ROUND(BB55+BB57+BB59,2)</f>
        <v>0</v>
      </c>
      <c r="BC54" s="109">
        <f>ROUND(BC55+BC57+BC59,2)</f>
        <v>0</v>
      </c>
      <c r="BD54" s="111">
        <f>ROUND(BD55+BD57+BD59,2)</f>
        <v>0</v>
      </c>
      <c r="BE54" s="6"/>
      <c r="BS54" s="112" t="s">
        <v>71</v>
      </c>
      <c r="BT54" s="112" t="s">
        <v>72</v>
      </c>
      <c r="BU54" s="113" t="s">
        <v>73</v>
      </c>
      <c r="BV54" s="112" t="s">
        <v>74</v>
      </c>
      <c r="BW54" s="112" t="s">
        <v>5</v>
      </c>
      <c r="BX54" s="112" t="s">
        <v>75</v>
      </c>
      <c r="CL54" s="112" t="s">
        <v>19</v>
      </c>
    </row>
    <row r="55" s="7" customFormat="1" ht="16.5" customHeight="1">
      <c r="A55" s="7"/>
      <c r="B55" s="114"/>
      <c r="C55" s="115"/>
      <c r="D55" s="116" t="s">
        <v>76</v>
      </c>
      <c r="E55" s="116"/>
      <c r="F55" s="116"/>
      <c r="G55" s="116"/>
      <c r="H55" s="116"/>
      <c r="I55" s="117"/>
      <c r="J55" s="116" t="s">
        <v>77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ROUND(AG56,2)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78</v>
      </c>
      <c r="AR55" s="121"/>
      <c r="AS55" s="122">
        <f>ROUND(AS56,2)</f>
        <v>0</v>
      </c>
      <c r="AT55" s="123">
        <f>ROUND(SUM(AV55:AW55),2)</f>
        <v>0</v>
      </c>
      <c r="AU55" s="124">
        <f>ROUND(AU56,5)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ROUND(AZ56,2)</f>
        <v>0</v>
      </c>
      <c r="BA55" s="123">
        <f>ROUND(BA56,2)</f>
        <v>0</v>
      </c>
      <c r="BB55" s="123">
        <f>ROUND(BB56,2)</f>
        <v>0</v>
      </c>
      <c r="BC55" s="123">
        <f>ROUND(BC56,2)</f>
        <v>0</v>
      </c>
      <c r="BD55" s="125">
        <f>ROUND(BD56,2)</f>
        <v>0</v>
      </c>
      <c r="BE55" s="7"/>
      <c r="BS55" s="126" t="s">
        <v>71</v>
      </c>
      <c r="BT55" s="126" t="s">
        <v>79</v>
      </c>
      <c r="BU55" s="126" t="s">
        <v>73</v>
      </c>
      <c r="BV55" s="126" t="s">
        <v>74</v>
      </c>
      <c r="BW55" s="126" t="s">
        <v>80</v>
      </c>
      <c r="BX55" s="126" t="s">
        <v>5</v>
      </c>
      <c r="CL55" s="126" t="s">
        <v>19</v>
      </c>
      <c r="CM55" s="126" t="s">
        <v>81</v>
      </c>
    </row>
    <row r="56" s="4" customFormat="1" ht="16.5" customHeight="1">
      <c r="A56" s="127" t="s">
        <v>82</v>
      </c>
      <c r="B56" s="66"/>
      <c r="C56" s="128"/>
      <c r="D56" s="128"/>
      <c r="E56" s="129" t="s">
        <v>76</v>
      </c>
      <c r="F56" s="129"/>
      <c r="G56" s="129"/>
      <c r="H56" s="129"/>
      <c r="I56" s="129"/>
      <c r="J56" s="128"/>
      <c r="K56" s="129" t="s">
        <v>83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'01 - stavební část'!J32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84</v>
      </c>
      <c r="AR56" s="68"/>
      <c r="AS56" s="132">
        <v>0</v>
      </c>
      <c r="AT56" s="133">
        <f>ROUND(SUM(AV56:AW56),2)</f>
        <v>0</v>
      </c>
      <c r="AU56" s="134">
        <f>'01 - stavební část'!P93</f>
        <v>0</v>
      </c>
      <c r="AV56" s="133">
        <f>'01 - stavební část'!J35</f>
        <v>0</v>
      </c>
      <c r="AW56" s="133">
        <f>'01 - stavební část'!J36</f>
        <v>0</v>
      </c>
      <c r="AX56" s="133">
        <f>'01 - stavební část'!J37</f>
        <v>0</v>
      </c>
      <c r="AY56" s="133">
        <f>'01 - stavební část'!J38</f>
        <v>0</v>
      </c>
      <c r="AZ56" s="133">
        <f>'01 - stavební část'!F35</f>
        <v>0</v>
      </c>
      <c r="BA56" s="133">
        <f>'01 - stavební část'!F36</f>
        <v>0</v>
      </c>
      <c r="BB56" s="133">
        <f>'01 - stavební část'!F37</f>
        <v>0</v>
      </c>
      <c r="BC56" s="133">
        <f>'01 - stavební část'!F38</f>
        <v>0</v>
      </c>
      <c r="BD56" s="135">
        <f>'01 - stavební část'!F39</f>
        <v>0</v>
      </c>
      <c r="BE56" s="4"/>
      <c r="BT56" s="136" t="s">
        <v>81</v>
      </c>
      <c r="BV56" s="136" t="s">
        <v>74</v>
      </c>
      <c r="BW56" s="136" t="s">
        <v>85</v>
      </c>
      <c r="BX56" s="136" t="s">
        <v>80</v>
      </c>
      <c r="CL56" s="136" t="s">
        <v>19</v>
      </c>
    </row>
    <row r="57" s="7" customFormat="1" ht="16.5" customHeight="1">
      <c r="A57" s="7"/>
      <c r="B57" s="114"/>
      <c r="C57" s="115"/>
      <c r="D57" s="116" t="s">
        <v>86</v>
      </c>
      <c r="E57" s="116"/>
      <c r="F57" s="116"/>
      <c r="G57" s="116"/>
      <c r="H57" s="116"/>
      <c r="I57" s="117"/>
      <c r="J57" s="116" t="s">
        <v>87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ROUND(AG58,2)</f>
        <v>0</v>
      </c>
      <c r="AH57" s="117"/>
      <c r="AI57" s="117"/>
      <c r="AJ57" s="117"/>
      <c r="AK57" s="117"/>
      <c r="AL57" s="117"/>
      <c r="AM57" s="117"/>
      <c r="AN57" s="119">
        <f>SUM(AG57,AT57)</f>
        <v>0</v>
      </c>
      <c r="AO57" s="117"/>
      <c r="AP57" s="117"/>
      <c r="AQ57" s="120" t="s">
        <v>78</v>
      </c>
      <c r="AR57" s="121"/>
      <c r="AS57" s="122">
        <f>ROUND(AS58,2)</f>
        <v>0</v>
      </c>
      <c r="AT57" s="123">
        <f>ROUND(SUM(AV57:AW57),2)</f>
        <v>0</v>
      </c>
      <c r="AU57" s="124">
        <f>ROUND(AU58,5)</f>
        <v>0</v>
      </c>
      <c r="AV57" s="123">
        <f>ROUND(AZ57*L29,2)</f>
        <v>0</v>
      </c>
      <c r="AW57" s="123">
        <f>ROUND(BA57*L30,2)</f>
        <v>0</v>
      </c>
      <c r="AX57" s="123">
        <f>ROUND(BB57*L29,2)</f>
        <v>0</v>
      </c>
      <c r="AY57" s="123">
        <f>ROUND(BC57*L30,2)</f>
        <v>0</v>
      </c>
      <c r="AZ57" s="123">
        <f>ROUND(AZ58,2)</f>
        <v>0</v>
      </c>
      <c r="BA57" s="123">
        <f>ROUND(BA58,2)</f>
        <v>0</v>
      </c>
      <c r="BB57" s="123">
        <f>ROUND(BB58,2)</f>
        <v>0</v>
      </c>
      <c r="BC57" s="123">
        <f>ROUND(BC58,2)</f>
        <v>0</v>
      </c>
      <c r="BD57" s="125">
        <f>ROUND(BD58,2)</f>
        <v>0</v>
      </c>
      <c r="BE57" s="7"/>
      <c r="BS57" s="126" t="s">
        <v>71</v>
      </c>
      <c r="BT57" s="126" t="s">
        <v>79</v>
      </c>
      <c r="BU57" s="126" t="s">
        <v>73</v>
      </c>
      <c r="BV57" s="126" t="s">
        <v>74</v>
      </c>
      <c r="BW57" s="126" t="s">
        <v>88</v>
      </c>
      <c r="BX57" s="126" t="s">
        <v>5</v>
      </c>
      <c r="CL57" s="126" t="s">
        <v>19</v>
      </c>
      <c r="CM57" s="126" t="s">
        <v>81</v>
      </c>
    </row>
    <row r="58" s="4" customFormat="1" ht="16.5" customHeight="1">
      <c r="A58" s="127" t="s">
        <v>82</v>
      </c>
      <c r="B58" s="66"/>
      <c r="C58" s="128"/>
      <c r="D58" s="128"/>
      <c r="E58" s="129" t="s">
        <v>76</v>
      </c>
      <c r="F58" s="129"/>
      <c r="G58" s="129"/>
      <c r="H58" s="129"/>
      <c r="I58" s="129"/>
      <c r="J58" s="128"/>
      <c r="K58" s="129" t="s">
        <v>83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'01 - stavební část_01'!J32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84</v>
      </c>
      <c r="AR58" s="68"/>
      <c r="AS58" s="132">
        <v>0</v>
      </c>
      <c r="AT58" s="133">
        <f>ROUND(SUM(AV58:AW58),2)</f>
        <v>0</v>
      </c>
      <c r="AU58" s="134">
        <f>'01 - stavební část_01'!P93</f>
        <v>0</v>
      </c>
      <c r="AV58" s="133">
        <f>'01 - stavební část_01'!J35</f>
        <v>0</v>
      </c>
      <c r="AW58" s="133">
        <f>'01 - stavební část_01'!J36</f>
        <v>0</v>
      </c>
      <c r="AX58" s="133">
        <f>'01 - stavební část_01'!J37</f>
        <v>0</v>
      </c>
      <c r="AY58" s="133">
        <f>'01 - stavební část_01'!J38</f>
        <v>0</v>
      </c>
      <c r="AZ58" s="133">
        <f>'01 - stavební část_01'!F35</f>
        <v>0</v>
      </c>
      <c r="BA58" s="133">
        <f>'01 - stavební část_01'!F36</f>
        <v>0</v>
      </c>
      <c r="BB58" s="133">
        <f>'01 - stavební část_01'!F37</f>
        <v>0</v>
      </c>
      <c r="BC58" s="133">
        <f>'01 - stavební část_01'!F38</f>
        <v>0</v>
      </c>
      <c r="BD58" s="135">
        <f>'01 - stavební část_01'!F39</f>
        <v>0</v>
      </c>
      <c r="BE58" s="4"/>
      <c r="BT58" s="136" t="s">
        <v>81</v>
      </c>
      <c r="BV58" s="136" t="s">
        <v>74</v>
      </c>
      <c r="BW58" s="136" t="s">
        <v>89</v>
      </c>
      <c r="BX58" s="136" t="s">
        <v>88</v>
      </c>
      <c r="CL58" s="136" t="s">
        <v>19</v>
      </c>
    </row>
    <row r="59" s="7" customFormat="1" ht="16.5" customHeight="1">
      <c r="A59" s="127" t="s">
        <v>82</v>
      </c>
      <c r="B59" s="114"/>
      <c r="C59" s="115"/>
      <c r="D59" s="116" t="s">
        <v>90</v>
      </c>
      <c r="E59" s="116"/>
      <c r="F59" s="116"/>
      <c r="G59" s="116"/>
      <c r="H59" s="116"/>
      <c r="I59" s="117"/>
      <c r="J59" s="116" t="s">
        <v>91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9">
        <f>'VON - Vedlejší a ostatní ...'!J30</f>
        <v>0</v>
      </c>
      <c r="AH59" s="117"/>
      <c r="AI59" s="117"/>
      <c r="AJ59" s="117"/>
      <c r="AK59" s="117"/>
      <c r="AL59" s="117"/>
      <c r="AM59" s="117"/>
      <c r="AN59" s="119">
        <f>SUM(AG59,AT59)</f>
        <v>0</v>
      </c>
      <c r="AO59" s="117"/>
      <c r="AP59" s="117"/>
      <c r="AQ59" s="120" t="s">
        <v>78</v>
      </c>
      <c r="AR59" s="121"/>
      <c r="AS59" s="137">
        <v>0</v>
      </c>
      <c r="AT59" s="138">
        <f>ROUND(SUM(AV59:AW59),2)</f>
        <v>0</v>
      </c>
      <c r="AU59" s="139">
        <f>'VON - Vedlejší a ostatní ...'!P80</f>
        <v>0</v>
      </c>
      <c r="AV59" s="138">
        <f>'VON - Vedlejší a ostatní ...'!J33</f>
        <v>0</v>
      </c>
      <c r="AW59" s="138">
        <f>'VON - Vedlejší a ostatní ...'!J34</f>
        <v>0</v>
      </c>
      <c r="AX59" s="138">
        <f>'VON - Vedlejší a ostatní ...'!J35</f>
        <v>0</v>
      </c>
      <c r="AY59" s="138">
        <f>'VON - Vedlejší a ostatní ...'!J36</f>
        <v>0</v>
      </c>
      <c r="AZ59" s="138">
        <f>'VON - Vedlejší a ostatní ...'!F33</f>
        <v>0</v>
      </c>
      <c r="BA59" s="138">
        <f>'VON - Vedlejší a ostatní ...'!F34</f>
        <v>0</v>
      </c>
      <c r="BB59" s="138">
        <f>'VON - Vedlejší a ostatní ...'!F35</f>
        <v>0</v>
      </c>
      <c r="BC59" s="138">
        <f>'VON - Vedlejší a ostatní ...'!F36</f>
        <v>0</v>
      </c>
      <c r="BD59" s="140">
        <f>'VON - Vedlejší a ostatní ...'!F37</f>
        <v>0</v>
      </c>
      <c r="BE59" s="7"/>
      <c r="BT59" s="126" t="s">
        <v>79</v>
      </c>
      <c r="BV59" s="126" t="s">
        <v>74</v>
      </c>
      <c r="BW59" s="126" t="s">
        <v>92</v>
      </c>
      <c r="BX59" s="126" t="s">
        <v>5</v>
      </c>
      <c r="CL59" s="126" t="s">
        <v>19</v>
      </c>
      <c r="CM59" s="126" t="s">
        <v>81</v>
      </c>
    </row>
    <row r="60" s="2" customFormat="1" ht="30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7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</row>
    <row r="61" s="2" customFormat="1" ht="6.96" customHeight="1">
      <c r="A61" s="41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47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</row>
  </sheetData>
  <sheetProtection sheet="1" formatColumns="0" formatRows="0" objects="1" scenarios="1" spinCount="100000" saltValue="ccKzBgIR5jdVvOWg0vuwgQyLn6GMOvSTcnyUuudwel0LWDKFskaLEVVWwQyI849uLGbrOcG/vOROlFoNg/sX/w==" hashValue="gd/OA9l4LGxRMx6boogulAdmmtN+TdLrrGskTgpVXw5vREvluE6OoaQaNXlrh8GJCLTD/edcnkUJFGUpzeijdA==" algorithmName="SHA-512" password="CEE1"/>
  <mergeCells count="58">
    <mergeCell ref="L45:AO45"/>
    <mergeCell ref="AM47:AN47"/>
    <mergeCell ref="AM49:AP49"/>
    <mergeCell ref="AS49:AT51"/>
    <mergeCell ref="AM50:AP50"/>
    <mergeCell ref="C52:G52"/>
    <mergeCell ref="AG52:AM52"/>
    <mergeCell ref="AN52:AP52"/>
    <mergeCell ref="I52:AF52"/>
    <mergeCell ref="AN55:AP55"/>
    <mergeCell ref="D55:H55"/>
    <mergeCell ref="J55:AF55"/>
    <mergeCell ref="AG55:AM55"/>
    <mergeCell ref="K56:AF56"/>
    <mergeCell ref="AN56:AP56"/>
    <mergeCell ref="AG56:AM56"/>
    <mergeCell ref="E56:I56"/>
    <mergeCell ref="D57:H57"/>
    <mergeCell ref="J57:AF57"/>
    <mergeCell ref="AN57:AP57"/>
    <mergeCell ref="AG57:AM57"/>
    <mergeCell ref="AG58:AM58"/>
    <mergeCell ref="AN58:AP58"/>
    <mergeCell ref="E58:I58"/>
    <mergeCell ref="K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6" location="'01 - stavební část'!C2" display="/"/>
    <hyperlink ref="A58" location="'01 - stavební část_01'!C2" display="/"/>
    <hyperlink ref="A59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93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DTS Královský Vršek 9, Jihlava - oprava střechy</v>
      </c>
      <c r="F7" s="145"/>
      <c r="G7" s="145"/>
      <c r="H7" s="145"/>
      <c r="L7" s="23"/>
    </row>
    <row r="8" s="1" customFormat="1" ht="12" customHeight="1">
      <c r="B8" s="23"/>
      <c r="D8" s="145" t="s">
        <v>94</v>
      </c>
      <c r="L8" s="23"/>
    </row>
    <row r="9" s="2" customFormat="1" ht="16.5" customHeight="1">
      <c r="A9" s="41"/>
      <c r="B9" s="47"/>
      <c r="C9" s="41"/>
      <c r="D9" s="41"/>
      <c r="E9" s="146" t="s">
        <v>95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96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97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28. 5. 2024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5" t="s">
        <v>28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ROUND(J93,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ROUND((SUM(BE93:BE222)),  2)</f>
        <v>0</v>
      </c>
      <c r="G35" s="41"/>
      <c r="H35" s="41"/>
      <c r="I35" s="160">
        <v>0.20999999999999999</v>
      </c>
      <c r="J35" s="159">
        <f>ROUND(((SUM(BE93:BE222))*I35),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ROUND((SUM(BF93:BF222)),  2)</f>
        <v>0</v>
      </c>
      <c r="G36" s="41"/>
      <c r="H36" s="41"/>
      <c r="I36" s="160">
        <v>0.12</v>
      </c>
      <c r="J36" s="159">
        <f>ROUND(((SUM(BF93:BF222))*I36),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ROUND((SUM(BG93:BG222)),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ROUND((SUM(BH93:BH222)),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ROUND((SUM(BI93:BI222)),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98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DTS Královský Vršek 9, Jihlava - oprava střechy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94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95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96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01 - stavební část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Jihlava</v>
      </c>
      <c r="G56" s="43"/>
      <c r="H56" s="43"/>
      <c r="I56" s="35" t="s">
        <v>23</v>
      </c>
      <c r="J56" s="75" t="str">
        <f>IF(J14="","",J14)</f>
        <v>28. 5. 2024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Statutární město Jihlava</v>
      </c>
      <c r="G58" s="43"/>
      <c r="H58" s="43"/>
      <c r="I58" s="35" t="s">
        <v>31</v>
      </c>
      <c r="J58" s="39" t="str">
        <f>E23</f>
        <v>SPA, spol.s r.o., Jihlava, Havlíčkova 5719/46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Fr.Neuwirth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99</v>
      </c>
      <c r="D61" s="174"/>
      <c r="E61" s="174"/>
      <c r="F61" s="174"/>
      <c r="G61" s="174"/>
      <c r="H61" s="174"/>
      <c r="I61" s="174"/>
      <c r="J61" s="175" t="s">
        <v>100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101</v>
      </c>
    </row>
    <row r="64" s="9" customFormat="1" ht="24.96" customHeight="1">
      <c r="A64" s="9"/>
      <c r="B64" s="177"/>
      <c r="C64" s="178"/>
      <c r="D64" s="179" t="s">
        <v>102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103</v>
      </c>
      <c r="E65" s="185"/>
      <c r="F65" s="185"/>
      <c r="G65" s="185"/>
      <c r="H65" s="185"/>
      <c r="I65" s="185"/>
      <c r="J65" s="186">
        <f>J95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3"/>
      <c r="C66" s="128"/>
      <c r="D66" s="184" t="s">
        <v>104</v>
      </c>
      <c r="E66" s="185"/>
      <c r="F66" s="185"/>
      <c r="G66" s="185"/>
      <c r="H66" s="185"/>
      <c r="I66" s="185"/>
      <c r="J66" s="186">
        <f>J96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105</v>
      </c>
      <c r="E67" s="185"/>
      <c r="F67" s="185"/>
      <c r="G67" s="185"/>
      <c r="H67" s="185"/>
      <c r="I67" s="185"/>
      <c r="J67" s="186">
        <f>J102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106</v>
      </c>
      <c r="E68" s="180"/>
      <c r="F68" s="180"/>
      <c r="G68" s="180"/>
      <c r="H68" s="180"/>
      <c r="I68" s="180"/>
      <c r="J68" s="181">
        <f>J114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8"/>
      <c r="D69" s="184" t="s">
        <v>107</v>
      </c>
      <c r="E69" s="185"/>
      <c r="F69" s="185"/>
      <c r="G69" s="185"/>
      <c r="H69" s="185"/>
      <c r="I69" s="185"/>
      <c r="J69" s="186">
        <f>J115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108</v>
      </c>
      <c r="E70" s="185"/>
      <c r="F70" s="185"/>
      <c r="G70" s="185"/>
      <c r="H70" s="185"/>
      <c r="I70" s="185"/>
      <c r="J70" s="186">
        <f>J214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109</v>
      </c>
      <c r="E71" s="185"/>
      <c r="F71" s="185"/>
      <c r="G71" s="185"/>
      <c r="H71" s="185"/>
      <c r="I71" s="185"/>
      <c r="J71" s="186">
        <f>J220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110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2" t="str">
        <f>E7</f>
        <v>DTS Královský Vršek 9, Jihlava - oprava střechy</v>
      </c>
      <c r="F81" s="35"/>
      <c r="G81" s="35"/>
      <c r="H81" s="35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94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2" t="s">
        <v>95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96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01 - stavební část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>Jihlava</v>
      </c>
      <c r="G87" s="43"/>
      <c r="H87" s="43"/>
      <c r="I87" s="35" t="s">
        <v>23</v>
      </c>
      <c r="J87" s="75" t="str">
        <f>IF(J14="","",J14)</f>
        <v>28. 5. 2024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40.05" customHeight="1">
      <c r="A89" s="41"/>
      <c r="B89" s="42"/>
      <c r="C89" s="35" t="s">
        <v>25</v>
      </c>
      <c r="D89" s="43"/>
      <c r="E89" s="43"/>
      <c r="F89" s="30" t="str">
        <f>E17</f>
        <v>Statutární město Jihlava</v>
      </c>
      <c r="G89" s="43"/>
      <c r="H89" s="43"/>
      <c r="I89" s="35" t="s">
        <v>31</v>
      </c>
      <c r="J89" s="39" t="str">
        <f>E23</f>
        <v>SPA, spol.s r.o., Jihlava, Havlíčkova 5719/46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IF(E20="","",E20)</f>
        <v>Vyplň údaj</v>
      </c>
      <c r="G90" s="43"/>
      <c r="H90" s="43"/>
      <c r="I90" s="35" t="s">
        <v>34</v>
      </c>
      <c r="J90" s="39" t="str">
        <f>E26</f>
        <v>Fr.Neuwirth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8"/>
      <c r="B92" s="189"/>
      <c r="C92" s="190" t="s">
        <v>111</v>
      </c>
      <c r="D92" s="191" t="s">
        <v>57</v>
      </c>
      <c r="E92" s="191" t="s">
        <v>53</v>
      </c>
      <c r="F92" s="191" t="s">
        <v>54</v>
      </c>
      <c r="G92" s="191" t="s">
        <v>112</v>
      </c>
      <c r="H92" s="191" t="s">
        <v>113</v>
      </c>
      <c r="I92" s="191" t="s">
        <v>114</v>
      </c>
      <c r="J92" s="191" t="s">
        <v>100</v>
      </c>
      <c r="K92" s="192" t="s">
        <v>115</v>
      </c>
      <c r="L92" s="193"/>
      <c r="M92" s="95" t="s">
        <v>19</v>
      </c>
      <c r="N92" s="96" t="s">
        <v>42</v>
      </c>
      <c r="O92" s="96" t="s">
        <v>116</v>
      </c>
      <c r="P92" s="96" t="s">
        <v>117</v>
      </c>
      <c r="Q92" s="96" t="s">
        <v>118</v>
      </c>
      <c r="R92" s="96" t="s">
        <v>119</v>
      </c>
      <c r="S92" s="96" t="s">
        <v>120</v>
      </c>
      <c r="T92" s="97" t="s">
        <v>121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1"/>
      <c r="B93" s="42"/>
      <c r="C93" s="102" t="s">
        <v>122</v>
      </c>
      <c r="D93" s="43"/>
      <c r="E93" s="43"/>
      <c r="F93" s="43"/>
      <c r="G93" s="43"/>
      <c r="H93" s="43"/>
      <c r="I93" s="43"/>
      <c r="J93" s="194">
        <f>BK93</f>
        <v>0</v>
      </c>
      <c r="K93" s="43"/>
      <c r="L93" s="47"/>
      <c r="M93" s="98"/>
      <c r="N93" s="195"/>
      <c r="O93" s="99"/>
      <c r="P93" s="196">
        <f>P94+P114</f>
        <v>0</v>
      </c>
      <c r="Q93" s="99"/>
      <c r="R93" s="196">
        <f>R94+R114</f>
        <v>4.9348228199999999</v>
      </c>
      <c r="S93" s="99"/>
      <c r="T93" s="197">
        <f>T94+T114</f>
        <v>0.11801399999999999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71</v>
      </c>
      <c r="AU93" s="20" t="s">
        <v>101</v>
      </c>
      <c r="BK93" s="198">
        <f>BK94+BK114</f>
        <v>0</v>
      </c>
    </row>
    <row r="94" s="12" customFormat="1" ht="25.92" customHeight="1">
      <c r="A94" s="12"/>
      <c r="B94" s="199"/>
      <c r="C94" s="200"/>
      <c r="D94" s="201" t="s">
        <v>71</v>
      </c>
      <c r="E94" s="202" t="s">
        <v>123</v>
      </c>
      <c r="F94" s="202" t="s">
        <v>124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P95+P102</f>
        <v>0</v>
      </c>
      <c r="Q94" s="207"/>
      <c r="R94" s="208">
        <f>R95+R102</f>
        <v>0</v>
      </c>
      <c r="S94" s="207"/>
      <c r="T94" s="209">
        <f>T95+T102</f>
        <v>0.11801399999999999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79</v>
      </c>
      <c r="AT94" s="211" t="s">
        <v>71</v>
      </c>
      <c r="AU94" s="211" t="s">
        <v>72</v>
      </c>
      <c r="AY94" s="210" t="s">
        <v>125</v>
      </c>
      <c r="BK94" s="212">
        <f>BK95+BK102</f>
        <v>0</v>
      </c>
    </row>
    <row r="95" s="12" customFormat="1" ht="22.8" customHeight="1">
      <c r="A95" s="12"/>
      <c r="B95" s="199"/>
      <c r="C95" s="200"/>
      <c r="D95" s="201" t="s">
        <v>71</v>
      </c>
      <c r="E95" s="213" t="s">
        <v>126</v>
      </c>
      <c r="F95" s="213" t="s">
        <v>127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P96</f>
        <v>0</v>
      </c>
      <c r="Q95" s="207"/>
      <c r="R95" s="208">
        <f>R96</f>
        <v>0</v>
      </c>
      <c r="S95" s="207"/>
      <c r="T95" s="209">
        <f>T96</f>
        <v>0.11801399999999999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79</v>
      </c>
      <c r="AT95" s="211" t="s">
        <v>71</v>
      </c>
      <c r="AU95" s="211" t="s">
        <v>79</v>
      </c>
      <c r="AY95" s="210" t="s">
        <v>125</v>
      </c>
      <c r="BK95" s="212">
        <f>BK96</f>
        <v>0</v>
      </c>
    </row>
    <row r="96" s="12" customFormat="1" ht="20.88" customHeight="1">
      <c r="A96" s="12"/>
      <c r="B96" s="199"/>
      <c r="C96" s="200"/>
      <c r="D96" s="201" t="s">
        <v>71</v>
      </c>
      <c r="E96" s="213" t="s">
        <v>128</v>
      </c>
      <c r="F96" s="213" t="s">
        <v>129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SUM(P97:P101)</f>
        <v>0</v>
      </c>
      <c r="Q96" s="207"/>
      <c r="R96" s="208">
        <f>SUM(R97:R101)</f>
        <v>0</v>
      </c>
      <c r="S96" s="207"/>
      <c r="T96" s="209">
        <f>SUM(T97:T101)</f>
        <v>0.11801399999999999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79</v>
      </c>
      <c r="AT96" s="211" t="s">
        <v>71</v>
      </c>
      <c r="AU96" s="211" t="s">
        <v>81</v>
      </c>
      <c r="AY96" s="210" t="s">
        <v>125</v>
      </c>
      <c r="BK96" s="212">
        <f>SUM(BK97:BK101)</f>
        <v>0</v>
      </c>
    </row>
    <row r="97" s="2" customFormat="1" ht="24.15" customHeight="1">
      <c r="A97" s="41"/>
      <c r="B97" s="42"/>
      <c r="C97" s="215" t="s">
        <v>79</v>
      </c>
      <c r="D97" s="215" t="s">
        <v>130</v>
      </c>
      <c r="E97" s="216" t="s">
        <v>131</v>
      </c>
      <c r="F97" s="217" t="s">
        <v>132</v>
      </c>
      <c r="G97" s="218" t="s">
        <v>133</v>
      </c>
      <c r="H97" s="219">
        <v>69.420000000000002</v>
      </c>
      <c r="I97" s="220"/>
      <c r="J97" s="221">
        <f>ROUND(I97*H97,2)</f>
        <v>0</v>
      </c>
      <c r="K97" s="217" t="s">
        <v>134</v>
      </c>
      <c r="L97" s="47"/>
      <c r="M97" s="222" t="s">
        <v>19</v>
      </c>
      <c r="N97" s="223" t="s">
        <v>43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0.0016999999999999999</v>
      </c>
      <c r="T97" s="225">
        <f>S97*H97</f>
        <v>0.11801399999999999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135</v>
      </c>
      <c r="AT97" s="226" t="s">
        <v>130</v>
      </c>
      <c r="AU97" s="226" t="s">
        <v>136</v>
      </c>
      <c r="AY97" s="20" t="s">
        <v>125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79</v>
      </c>
      <c r="BK97" s="227">
        <f>ROUND(I97*H97,2)</f>
        <v>0</v>
      </c>
      <c r="BL97" s="20" t="s">
        <v>135</v>
      </c>
      <c r="BM97" s="226" t="s">
        <v>137</v>
      </c>
    </row>
    <row r="98" s="2" customFormat="1">
      <c r="A98" s="41"/>
      <c r="B98" s="42"/>
      <c r="C98" s="43"/>
      <c r="D98" s="228" t="s">
        <v>138</v>
      </c>
      <c r="E98" s="43"/>
      <c r="F98" s="229" t="s">
        <v>139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138</v>
      </c>
      <c r="AU98" s="20" t="s">
        <v>136</v>
      </c>
    </row>
    <row r="99" s="13" customFormat="1">
      <c r="A99" s="13"/>
      <c r="B99" s="233"/>
      <c r="C99" s="234"/>
      <c r="D99" s="235" t="s">
        <v>140</v>
      </c>
      <c r="E99" s="236" t="s">
        <v>19</v>
      </c>
      <c r="F99" s="237" t="s">
        <v>141</v>
      </c>
      <c r="G99" s="234"/>
      <c r="H99" s="238">
        <v>47.210000000000001</v>
      </c>
      <c r="I99" s="239"/>
      <c r="J99" s="234"/>
      <c r="K99" s="234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140</v>
      </c>
      <c r="AU99" s="244" t="s">
        <v>136</v>
      </c>
      <c r="AV99" s="13" t="s">
        <v>81</v>
      </c>
      <c r="AW99" s="13" t="s">
        <v>33</v>
      </c>
      <c r="AX99" s="13" t="s">
        <v>72</v>
      </c>
      <c r="AY99" s="244" t="s">
        <v>125</v>
      </c>
    </row>
    <row r="100" s="13" customFormat="1">
      <c r="A100" s="13"/>
      <c r="B100" s="233"/>
      <c r="C100" s="234"/>
      <c r="D100" s="235" t="s">
        <v>140</v>
      </c>
      <c r="E100" s="236" t="s">
        <v>19</v>
      </c>
      <c r="F100" s="237" t="s">
        <v>142</v>
      </c>
      <c r="G100" s="234"/>
      <c r="H100" s="238">
        <v>22.210000000000001</v>
      </c>
      <c r="I100" s="239"/>
      <c r="J100" s="234"/>
      <c r="K100" s="234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140</v>
      </c>
      <c r="AU100" s="244" t="s">
        <v>136</v>
      </c>
      <c r="AV100" s="13" t="s">
        <v>81</v>
      </c>
      <c r="AW100" s="13" t="s">
        <v>33</v>
      </c>
      <c r="AX100" s="13" t="s">
        <v>72</v>
      </c>
      <c r="AY100" s="244" t="s">
        <v>125</v>
      </c>
    </row>
    <row r="101" s="14" customFormat="1">
      <c r="A101" s="14"/>
      <c r="B101" s="245"/>
      <c r="C101" s="246"/>
      <c r="D101" s="235" t="s">
        <v>140</v>
      </c>
      <c r="E101" s="247" t="s">
        <v>19</v>
      </c>
      <c r="F101" s="248" t="s">
        <v>143</v>
      </c>
      <c r="G101" s="246"/>
      <c r="H101" s="249">
        <v>69.420000000000002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140</v>
      </c>
      <c r="AU101" s="255" t="s">
        <v>136</v>
      </c>
      <c r="AV101" s="14" t="s">
        <v>136</v>
      </c>
      <c r="AW101" s="14" t="s">
        <v>33</v>
      </c>
      <c r="AX101" s="14" t="s">
        <v>79</v>
      </c>
      <c r="AY101" s="255" t="s">
        <v>125</v>
      </c>
    </row>
    <row r="102" s="12" customFormat="1" ht="22.8" customHeight="1">
      <c r="A102" s="12"/>
      <c r="B102" s="199"/>
      <c r="C102" s="200"/>
      <c r="D102" s="201" t="s">
        <v>71</v>
      </c>
      <c r="E102" s="213" t="s">
        <v>144</v>
      </c>
      <c r="F102" s="213" t="s">
        <v>145</v>
      </c>
      <c r="G102" s="200"/>
      <c r="H102" s="200"/>
      <c r="I102" s="203"/>
      <c r="J102" s="214">
        <f>BK102</f>
        <v>0</v>
      </c>
      <c r="K102" s="200"/>
      <c r="L102" s="205"/>
      <c r="M102" s="206"/>
      <c r="N102" s="207"/>
      <c r="O102" s="207"/>
      <c r="P102" s="208">
        <f>SUM(P103:P113)</f>
        <v>0</v>
      </c>
      <c r="Q102" s="207"/>
      <c r="R102" s="208">
        <f>SUM(R103:R113)</f>
        <v>0</v>
      </c>
      <c r="S102" s="207"/>
      <c r="T102" s="209">
        <f>SUM(T103:T113)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79</v>
      </c>
      <c r="AT102" s="211" t="s">
        <v>71</v>
      </c>
      <c r="AU102" s="211" t="s">
        <v>79</v>
      </c>
      <c r="AY102" s="210" t="s">
        <v>125</v>
      </c>
      <c r="BK102" s="212">
        <f>SUM(BK103:BK113)</f>
        <v>0</v>
      </c>
    </row>
    <row r="103" s="2" customFormat="1" ht="16.5" customHeight="1">
      <c r="A103" s="41"/>
      <c r="B103" s="42"/>
      <c r="C103" s="215" t="s">
        <v>81</v>
      </c>
      <c r="D103" s="215" t="s">
        <v>130</v>
      </c>
      <c r="E103" s="216" t="s">
        <v>146</v>
      </c>
      <c r="F103" s="217" t="s">
        <v>147</v>
      </c>
      <c r="G103" s="218" t="s">
        <v>148</v>
      </c>
      <c r="H103" s="219">
        <v>0.11799999999999999</v>
      </c>
      <c r="I103" s="220"/>
      <c r="J103" s="221">
        <f>ROUND(I103*H103,2)</f>
        <v>0</v>
      </c>
      <c r="K103" s="217" t="s">
        <v>134</v>
      </c>
      <c r="L103" s="47"/>
      <c r="M103" s="222" t="s">
        <v>19</v>
      </c>
      <c r="N103" s="223" t="s">
        <v>43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135</v>
      </c>
      <c r="AT103" s="226" t="s">
        <v>130</v>
      </c>
      <c r="AU103" s="226" t="s">
        <v>81</v>
      </c>
      <c r="AY103" s="20" t="s">
        <v>125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79</v>
      </c>
      <c r="BK103" s="227">
        <f>ROUND(I103*H103,2)</f>
        <v>0</v>
      </c>
      <c r="BL103" s="20" t="s">
        <v>135</v>
      </c>
      <c r="BM103" s="226" t="s">
        <v>149</v>
      </c>
    </row>
    <row r="104" s="2" customFormat="1">
      <c r="A104" s="41"/>
      <c r="B104" s="42"/>
      <c r="C104" s="43"/>
      <c r="D104" s="228" t="s">
        <v>138</v>
      </c>
      <c r="E104" s="43"/>
      <c r="F104" s="229" t="s">
        <v>150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138</v>
      </c>
      <c r="AU104" s="20" t="s">
        <v>81</v>
      </c>
    </row>
    <row r="105" s="2" customFormat="1" ht="24.15" customHeight="1">
      <c r="A105" s="41"/>
      <c r="B105" s="42"/>
      <c r="C105" s="215" t="s">
        <v>136</v>
      </c>
      <c r="D105" s="215" t="s">
        <v>130</v>
      </c>
      <c r="E105" s="216" t="s">
        <v>151</v>
      </c>
      <c r="F105" s="217" t="s">
        <v>152</v>
      </c>
      <c r="G105" s="218" t="s">
        <v>148</v>
      </c>
      <c r="H105" s="219">
        <v>0.11799999999999999</v>
      </c>
      <c r="I105" s="220"/>
      <c r="J105" s="221">
        <f>ROUND(I105*H105,2)</f>
        <v>0</v>
      </c>
      <c r="K105" s="217" t="s">
        <v>134</v>
      </c>
      <c r="L105" s="47"/>
      <c r="M105" s="222" t="s">
        <v>19</v>
      </c>
      <c r="N105" s="223" t="s">
        <v>43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135</v>
      </c>
      <c r="AT105" s="226" t="s">
        <v>130</v>
      </c>
      <c r="AU105" s="226" t="s">
        <v>81</v>
      </c>
      <c r="AY105" s="20" t="s">
        <v>125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79</v>
      </c>
      <c r="BK105" s="227">
        <f>ROUND(I105*H105,2)</f>
        <v>0</v>
      </c>
      <c r="BL105" s="20" t="s">
        <v>135</v>
      </c>
      <c r="BM105" s="226" t="s">
        <v>153</v>
      </c>
    </row>
    <row r="106" s="2" customFormat="1">
      <c r="A106" s="41"/>
      <c r="B106" s="42"/>
      <c r="C106" s="43"/>
      <c r="D106" s="228" t="s">
        <v>138</v>
      </c>
      <c r="E106" s="43"/>
      <c r="F106" s="229" t="s">
        <v>154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138</v>
      </c>
      <c r="AU106" s="20" t="s">
        <v>81</v>
      </c>
    </row>
    <row r="107" s="2" customFormat="1" ht="21.75" customHeight="1">
      <c r="A107" s="41"/>
      <c r="B107" s="42"/>
      <c r="C107" s="215" t="s">
        <v>135</v>
      </c>
      <c r="D107" s="215" t="s">
        <v>130</v>
      </c>
      <c r="E107" s="216" t="s">
        <v>155</v>
      </c>
      <c r="F107" s="217" t="s">
        <v>156</v>
      </c>
      <c r="G107" s="218" t="s">
        <v>148</v>
      </c>
      <c r="H107" s="219">
        <v>0.11799999999999999</v>
      </c>
      <c r="I107" s="220"/>
      <c r="J107" s="221">
        <f>ROUND(I107*H107,2)</f>
        <v>0</v>
      </c>
      <c r="K107" s="217" t="s">
        <v>134</v>
      </c>
      <c r="L107" s="47"/>
      <c r="M107" s="222" t="s">
        <v>19</v>
      </c>
      <c r="N107" s="223" t="s">
        <v>43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135</v>
      </c>
      <c r="AT107" s="226" t="s">
        <v>130</v>
      </c>
      <c r="AU107" s="226" t="s">
        <v>81</v>
      </c>
      <c r="AY107" s="20" t="s">
        <v>125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79</v>
      </c>
      <c r="BK107" s="227">
        <f>ROUND(I107*H107,2)</f>
        <v>0</v>
      </c>
      <c r="BL107" s="20" t="s">
        <v>135</v>
      </c>
      <c r="BM107" s="226" t="s">
        <v>157</v>
      </c>
    </row>
    <row r="108" s="2" customFormat="1">
      <c r="A108" s="41"/>
      <c r="B108" s="42"/>
      <c r="C108" s="43"/>
      <c r="D108" s="228" t="s">
        <v>138</v>
      </c>
      <c r="E108" s="43"/>
      <c r="F108" s="229" t="s">
        <v>158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138</v>
      </c>
      <c r="AU108" s="20" t="s">
        <v>81</v>
      </c>
    </row>
    <row r="109" s="2" customFormat="1" ht="33" customHeight="1">
      <c r="A109" s="41"/>
      <c r="B109" s="42"/>
      <c r="C109" s="215" t="s">
        <v>159</v>
      </c>
      <c r="D109" s="215" t="s">
        <v>130</v>
      </c>
      <c r="E109" s="216" t="s">
        <v>160</v>
      </c>
      <c r="F109" s="217" t="s">
        <v>161</v>
      </c>
      <c r="G109" s="218" t="s">
        <v>148</v>
      </c>
      <c r="H109" s="219">
        <v>1.0620000000000001</v>
      </c>
      <c r="I109" s="220"/>
      <c r="J109" s="221">
        <f>ROUND(I109*H109,2)</f>
        <v>0</v>
      </c>
      <c r="K109" s="217" t="s">
        <v>134</v>
      </c>
      <c r="L109" s="47"/>
      <c r="M109" s="222" t="s">
        <v>19</v>
      </c>
      <c r="N109" s="223" t="s">
        <v>43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135</v>
      </c>
      <c r="AT109" s="226" t="s">
        <v>130</v>
      </c>
      <c r="AU109" s="226" t="s">
        <v>81</v>
      </c>
      <c r="AY109" s="20" t="s">
        <v>125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79</v>
      </c>
      <c r="BK109" s="227">
        <f>ROUND(I109*H109,2)</f>
        <v>0</v>
      </c>
      <c r="BL109" s="20" t="s">
        <v>135</v>
      </c>
      <c r="BM109" s="226" t="s">
        <v>162</v>
      </c>
    </row>
    <row r="110" s="2" customFormat="1">
      <c r="A110" s="41"/>
      <c r="B110" s="42"/>
      <c r="C110" s="43"/>
      <c r="D110" s="228" t="s">
        <v>138</v>
      </c>
      <c r="E110" s="43"/>
      <c r="F110" s="229" t="s">
        <v>163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138</v>
      </c>
      <c r="AU110" s="20" t="s">
        <v>81</v>
      </c>
    </row>
    <row r="111" s="13" customFormat="1">
      <c r="A111" s="13"/>
      <c r="B111" s="233"/>
      <c r="C111" s="234"/>
      <c r="D111" s="235" t="s">
        <v>140</v>
      </c>
      <c r="E111" s="234"/>
      <c r="F111" s="237" t="s">
        <v>164</v>
      </c>
      <c r="G111" s="234"/>
      <c r="H111" s="238">
        <v>1.0620000000000001</v>
      </c>
      <c r="I111" s="239"/>
      <c r="J111" s="234"/>
      <c r="K111" s="234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140</v>
      </c>
      <c r="AU111" s="244" t="s">
        <v>81</v>
      </c>
      <c r="AV111" s="13" t="s">
        <v>81</v>
      </c>
      <c r="AW111" s="13" t="s">
        <v>4</v>
      </c>
      <c r="AX111" s="13" t="s">
        <v>79</v>
      </c>
      <c r="AY111" s="244" t="s">
        <v>125</v>
      </c>
    </row>
    <row r="112" s="2" customFormat="1" ht="24.15" customHeight="1">
      <c r="A112" s="41"/>
      <c r="B112" s="42"/>
      <c r="C112" s="215" t="s">
        <v>165</v>
      </c>
      <c r="D112" s="215" t="s">
        <v>130</v>
      </c>
      <c r="E112" s="216" t="s">
        <v>166</v>
      </c>
      <c r="F112" s="217" t="s">
        <v>167</v>
      </c>
      <c r="G112" s="218" t="s">
        <v>148</v>
      </c>
      <c r="H112" s="219">
        <v>0.11799999999999999</v>
      </c>
      <c r="I112" s="220"/>
      <c r="J112" s="221">
        <f>ROUND(I112*H112,2)</f>
        <v>0</v>
      </c>
      <c r="K112" s="217" t="s">
        <v>134</v>
      </c>
      <c r="L112" s="47"/>
      <c r="M112" s="222" t="s">
        <v>19</v>
      </c>
      <c r="N112" s="223" t="s">
        <v>43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135</v>
      </c>
      <c r="AT112" s="226" t="s">
        <v>130</v>
      </c>
      <c r="AU112" s="226" t="s">
        <v>81</v>
      </c>
      <c r="AY112" s="20" t="s">
        <v>125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79</v>
      </c>
      <c r="BK112" s="227">
        <f>ROUND(I112*H112,2)</f>
        <v>0</v>
      </c>
      <c r="BL112" s="20" t="s">
        <v>135</v>
      </c>
      <c r="BM112" s="226" t="s">
        <v>168</v>
      </c>
    </row>
    <row r="113" s="2" customFormat="1">
      <c r="A113" s="41"/>
      <c r="B113" s="42"/>
      <c r="C113" s="43"/>
      <c r="D113" s="228" t="s">
        <v>138</v>
      </c>
      <c r="E113" s="43"/>
      <c r="F113" s="229" t="s">
        <v>169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138</v>
      </c>
      <c r="AU113" s="20" t="s">
        <v>81</v>
      </c>
    </row>
    <row r="114" s="12" customFormat="1" ht="25.92" customHeight="1">
      <c r="A114" s="12"/>
      <c r="B114" s="199"/>
      <c r="C114" s="200"/>
      <c r="D114" s="201" t="s">
        <v>71</v>
      </c>
      <c r="E114" s="202" t="s">
        <v>170</v>
      </c>
      <c r="F114" s="202" t="s">
        <v>171</v>
      </c>
      <c r="G114" s="200"/>
      <c r="H114" s="200"/>
      <c r="I114" s="203"/>
      <c r="J114" s="204">
        <f>BK114</f>
        <v>0</v>
      </c>
      <c r="K114" s="200"/>
      <c r="L114" s="205"/>
      <c r="M114" s="206"/>
      <c r="N114" s="207"/>
      <c r="O114" s="207"/>
      <c r="P114" s="208">
        <f>P115+P214+P220</f>
        <v>0</v>
      </c>
      <c r="Q114" s="207"/>
      <c r="R114" s="208">
        <f>R115+R214+R220</f>
        <v>4.9348228199999999</v>
      </c>
      <c r="S114" s="207"/>
      <c r="T114" s="209">
        <f>T115+T214+T220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81</v>
      </c>
      <c r="AT114" s="211" t="s">
        <v>71</v>
      </c>
      <c r="AU114" s="211" t="s">
        <v>72</v>
      </c>
      <c r="AY114" s="210" t="s">
        <v>125</v>
      </c>
      <c r="BK114" s="212">
        <f>BK115+BK214+BK220</f>
        <v>0</v>
      </c>
    </row>
    <row r="115" s="12" customFormat="1" ht="22.8" customHeight="1">
      <c r="A115" s="12"/>
      <c r="B115" s="199"/>
      <c r="C115" s="200"/>
      <c r="D115" s="201" t="s">
        <v>71</v>
      </c>
      <c r="E115" s="213" t="s">
        <v>172</v>
      </c>
      <c r="F115" s="213" t="s">
        <v>173</v>
      </c>
      <c r="G115" s="200"/>
      <c r="H115" s="200"/>
      <c r="I115" s="203"/>
      <c r="J115" s="214">
        <f>BK115</f>
        <v>0</v>
      </c>
      <c r="K115" s="200"/>
      <c r="L115" s="205"/>
      <c r="M115" s="206"/>
      <c r="N115" s="207"/>
      <c r="O115" s="207"/>
      <c r="P115" s="208">
        <f>SUM(P116:P213)</f>
        <v>0</v>
      </c>
      <c r="Q115" s="207"/>
      <c r="R115" s="208">
        <f>SUM(R116:R213)</f>
        <v>4.9264528199999997</v>
      </c>
      <c r="S115" s="207"/>
      <c r="T115" s="209">
        <f>SUM(T116:T213)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81</v>
      </c>
      <c r="AT115" s="211" t="s">
        <v>71</v>
      </c>
      <c r="AU115" s="211" t="s">
        <v>79</v>
      </c>
      <c r="AY115" s="210" t="s">
        <v>125</v>
      </c>
      <c r="BK115" s="212">
        <f>SUM(BK116:BK213)</f>
        <v>0</v>
      </c>
    </row>
    <row r="116" s="2" customFormat="1" ht="16.5" customHeight="1">
      <c r="A116" s="41"/>
      <c r="B116" s="42"/>
      <c r="C116" s="215" t="s">
        <v>174</v>
      </c>
      <c r="D116" s="215" t="s">
        <v>130</v>
      </c>
      <c r="E116" s="216" t="s">
        <v>175</v>
      </c>
      <c r="F116" s="217" t="s">
        <v>176</v>
      </c>
      <c r="G116" s="218" t="s">
        <v>177</v>
      </c>
      <c r="H116" s="219">
        <v>415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43</v>
      </c>
      <c r="O116" s="87"/>
      <c r="P116" s="224">
        <f>O116*H116</f>
        <v>0</v>
      </c>
      <c r="Q116" s="224">
        <v>0.0060000000000000001</v>
      </c>
      <c r="R116" s="224">
        <f>Q116*H116</f>
        <v>2.4900000000000002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178</v>
      </c>
      <c r="AT116" s="226" t="s">
        <v>130</v>
      </c>
      <c r="AU116" s="226" t="s">
        <v>81</v>
      </c>
      <c r="AY116" s="20" t="s">
        <v>125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79</v>
      </c>
      <c r="BK116" s="227">
        <f>ROUND(I116*H116,2)</f>
        <v>0</v>
      </c>
      <c r="BL116" s="20" t="s">
        <v>178</v>
      </c>
      <c r="BM116" s="226" t="s">
        <v>179</v>
      </c>
    </row>
    <row r="117" s="15" customFormat="1">
      <c r="A117" s="15"/>
      <c r="B117" s="256"/>
      <c r="C117" s="257"/>
      <c r="D117" s="235" t="s">
        <v>140</v>
      </c>
      <c r="E117" s="258" t="s">
        <v>19</v>
      </c>
      <c r="F117" s="259" t="s">
        <v>180</v>
      </c>
      <c r="G117" s="257"/>
      <c r="H117" s="258" t="s">
        <v>19</v>
      </c>
      <c r="I117" s="260"/>
      <c r="J117" s="257"/>
      <c r="K117" s="257"/>
      <c r="L117" s="261"/>
      <c r="M117" s="262"/>
      <c r="N117" s="263"/>
      <c r="O117" s="263"/>
      <c r="P117" s="263"/>
      <c r="Q117" s="263"/>
      <c r="R117" s="263"/>
      <c r="S117" s="263"/>
      <c r="T117" s="264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5" t="s">
        <v>140</v>
      </c>
      <c r="AU117" s="265" t="s">
        <v>81</v>
      </c>
      <c r="AV117" s="15" t="s">
        <v>79</v>
      </c>
      <c r="AW117" s="15" t="s">
        <v>33</v>
      </c>
      <c r="AX117" s="15" t="s">
        <v>72</v>
      </c>
      <c r="AY117" s="265" t="s">
        <v>125</v>
      </c>
    </row>
    <row r="118" s="13" customFormat="1">
      <c r="A118" s="13"/>
      <c r="B118" s="233"/>
      <c r="C118" s="234"/>
      <c r="D118" s="235" t="s">
        <v>140</v>
      </c>
      <c r="E118" s="236" t="s">
        <v>19</v>
      </c>
      <c r="F118" s="237" t="s">
        <v>181</v>
      </c>
      <c r="G118" s="234"/>
      <c r="H118" s="238">
        <v>320.22000000000003</v>
      </c>
      <c r="I118" s="239"/>
      <c r="J118" s="234"/>
      <c r="K118" s="234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140</v>
      </c>
      <c r="AU118" s="244" t="s">
        <v>81</v>
      </c>
      <c r="AV118" s="13" t="s">
        <v>81</v>
      </c>
      <c r="AW118" s="13" t="s">
        <v>33</v>
      </c>
      <c r="AX118" s="13" t="s">
        <v>72</v>
      </c>
      <c r="AY118" s="244" t="s">
        <v>125</v>
      </c>
    </row>
    <row r="119" s="13" customFormat="1">
      <c r="A119" s="13"/>
      <c r="B119" s="233"/>
      <c r="C119" s="234"/>
      <c r="D119" s="235" t="s">
        <v>140</v>
      </c>
      <c r="E119" s="236" t="s">
        <v>19</v>
      </c>
      <c r="F119" s="237" t="s">
        <v>182</v>
      </c>
      <c r="G119" s="234"/>
      <c r="H119" s="238">
        <v>64.578999999999994</v>
      </c>
      <c r="I119" s="239"/>
      <c r="J119" s="234"/>
      <c r="K119" s="234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140</v>
      </c>
      <c r="AU119" s="244" t="s">
        <v>81</v>
      </c>
      <c r="AV119" s="13" t="s">
        <v>81</v>
      </c>
      <c r="AW119" s="13" t="s">
        <v>33</v>
      </c>
      <c r="AX119" s="13" t="s">
        <v>72</v>
      </c>
      <c r="AY119" s="244" t="s">
        <v>125</v>
      </c>
    </row>
    <row r="120" s="14" customFormat="1">
      <c r="A120" s="14"/>
      <c r="B120" s="245"/>
      <c r="C120" s="246"/>
      <c r="D120" s="235" t="s">
        <v>140</v>
      </c>
      <c r="E120" s="247" t="s">
        <v>19</v>
      </c>
      <c r="F120" s="248" t="s">
        <v>143</v>
      </c>
      <c r="G120" s="246"/>
      <c r="H120" s="249">
        <v>384.79899999999998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140</v>
      </c>
      <c r="AU120" s="255" t="s">
        <v>81</v>
      </c>
      <c r="AV120" s="14" t="s">
        <v>136</v>
      </c>
      <c r="AW120" s="14" t="s">
        <v>33</v>
      </c>
      <c r="AX120" s="14" t="s">
        <v>72</v>
      </c>
      <c r="AY120" s="255" t="s">
        <v>125</v>
      </c>
    </row>
    <row r="121" s="15" customFormat="1">
      <c r="A121" s="15"/>
      <c r="B121" s="256"/>
      <c r="C121" s="257"/>
      <c r="D121" s="235" t="s">
        <v>140</v>
      </c>
      <c r="E121" s="258" t="s">
        <v>19</v>
      </c>
      <c r="F121" s="259" t="s">
        <v>183</v>
      </c>
      <c r="G121" s="257"/>
      <c r="H121" s="258" t="s">
        <v>19</v>
      </c>
      <c r="I121" s="260"/>
      <c r="J121" s="257"/>
      <c r="K121" s="257"/>
      <c r="L121" s="261"/>
      <c r="M121" s="262"/>
      <c r="N121" s="263"/>
      <c r="O121" s="263"/>
      <c r="P121" s="263"/>
      <c r="Q121" s="263"/>
      <c r="R121" s="263"/>
      <c r="S121" s="263"/>
      <c r="T121" s="26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5" t="s">
        <v>140</v>
      </c>
      <c r="AU121" s="265" t="s">
        <v>81</v>
      </c>
      <c r="AV121" s="15" t="s">
        <v>79</v>
      </c>
      <c r="AW121" s="15" t="s">
        <v>33</v>
      </c>
      <c r="AX121" s="15" t="s">
        <v>72</v>
      </c>
      <c r="AY121" s="265" t="s">
        <v>125</v>
      </c>
    </row>
    <row r="122" s="13" customFormat="1">
      <c r="A122" s="13"/>
      <c r="B122" s="233"/>
      <c r="C122" s="234"/>
      <c r="D122" s="235" t="s">
        <v>140</v>
      </c>
      <c r="E122" s="236" t="s">
        <v>19</v>
      </c>
      <c r="F122" s="237" t="s">
        <v>184</v>
      </c>
      <c r="G122" s="234"/>
      <c r="H122" s="238">
        <v>30.201000000000001</v>
      </c>
      <c r="I122" s="239"/>
      <c r="J122" s="234"/>
      <c r="K122" s="234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140</v>
      </c>
      <c r="AU122" s="244" t="s">
        <v>81</v>
      </c>
      <c r="AV122" s="13" t="s">
        <v>81</v>
      </c>
      <c r="AW122" s="13" t="s">
        <v>33</v>
      </c>
      <c r="AX122" s="13" t="s">
        <v>72</v>
      </c>
      <c r="AY122" s="244" t="s">
        <v>125</v>
      </c>
    </row>
    <row r="123" s="14" customFormat="1">
      <c r="A123" s="14"/>
      <c r="B123" s="245"/>
      <c r="C123" s="246"/>
      <c r="D123" s="235" t="s">
        <v>140</v>
      </c>
      <c r="E123" s="247" t="s">
        <v>19</v>
      </c>
      <c r="F123" s="248" t="s">
        <v>143</v>
      </c>
      <c r="G123" s="246"/>
      <c r="H123" s="249">
        <v>30.201000000000001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140</v>
      </c>
      <c r="AU123" s="255" t="s">
        <v>81</v>
      </c>
      <c r="AV123" s="14" t="s">
        <v>136</v>
      </c>
      <c r="AW123" s="14" t="s">
        <v>33</v>
      </c>
      <c r="AX123" s="14" t="s">
        <v>72</v>
      </c>
      <c r="AY123" s="255" t="s">
        <v>125</v>
      </c>
    </row>
    <row r="124" s="16" customFormat="1">
      <c r="A124" s="16"/>
      <c r="B124" s="266"/>
      <c r="C124" s="267"/>
      <c r="D124" s="235" t="s">
        <v>140</v>
      </c>
      <c r="E124" s="268" t="s">
        <v>19</v>
      </c>
      <c r="F124" s="269" t="s">
        <v>185</v>
      </c>
      <c r="G124" s="267"/>
      <c r="H124" s="270">
        <v>415</v>
      </c>
      <c r="I124" s="271"/>
      <c r="J124" s="267"/>
      <c r="K124" s="267"/>
      <c r="L124" s="272"/>
      <c r="M124" s="273"/>
      <c r="N124" s="274"/>
      <c r="O124" s="274"/>
      <c r="P124" s="274"/>
      <c r="Q124" s="274"/>
      <c r="R124" s="274"/>
      <c r="S124" s="274"/>
      <c r="T124" s="275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76" t="s">
        <v>140</v>
      </c>
      <c r="AU124" s="276" t="s">
        <v>81</v>
      </c>
      <c r="AV124" s="16" t="s">
        <v>135</v>
      </c>
      <c r="AW124" s="16" t="s">
        <v>33</v>
      </c>
      <c r="AX124" s="16" t="s">
        <v>79</v>
      </c>
      <c r="AY124" s="276" t="s">
        <v>125</v>
      </c>
    </row>
    <row r="125" s="2" customFormat="1" ht="37.8" customHeight="1">
      <c r="A125" s="41"/>
      <c r="B125" s="42"/>
      <c r="C125" s="215" t="s">
        <v>186</v>
      </c>
      <c r="D125" s="215" t="s">
        <v>130</v>
      </c>
      <c r="E125" s="216" t="s">
        <v>187</v>
      </c>
      <c r="F125" s="217" t="s">
        <v>188</v>
      </c>
      <c r="G125" s="218" t="s">
        <v>177</v>
      </c>
      <c r="H125" s="219">
        <v>383.858</v>
      </c>
      <c r="I125" s="220"/>
      <c r="J125" s="221">
        <f>ROUND(I125*H125,2)</f>
        <v>0</v>
      </c>
      <c r="K125" s="217" t="s">
        <v>134</v>
      </c>
      <c r="L125" s="47"/>
      <c r="M125" s="222" t="s">
        <v>19</v>
      </c>
      <c r="N125" s="223" t="s">
        <v>43</v>
      </c>
      <c r="O125" s="87"/>
      <c r="P125" s="224">
        <f>O125*H125</f>
        <v>0</v>
      </c>
      <c r="Q125" s="224">
        <v>0.00013999999999999999</v>
      </c>
      <c r="R125" s="224">
        <f>Q125*H125</f>
        <v>0.053740119999999995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178</v>
      </c>
      <c r="AT125" s="226" t="s">
        <v>130</v>
      </c>
      <c r="AU125" s="226" t="s">
        <v>81</v>
      </c>
      <c r="AY125" s="20" t="s">
        <v>125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79</v>
      </c>
      <c r="BK125" s="227">
        <f>ROUND(I125*H125,2)</f>
        <v>0</v>
      </c>
      <c r="BL125" s="20" t="s">
        <v>178</v>
      </c>
      <c r="BM125" s="226" t="s">
        <v>189</v>
      </c>
    </row>
    <row r="126" s="2" customFormat="1">
      <c r="A126" s="41"/>
      <c r="B126" s="42"/>
      <c r="C126" s="43"/>
      <c r="D126" s="228" t="s">
        <v>138</v>
      </c>
      <c r="E126" s="43"/>
      <c r="F126" s="229" t="s">
        <v>190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138</v>
      </c>
      <c r="AU126" s="20" t="s">
        <v>81</v>
      </c>
    </row>
    <row r="127" s="15" customFormat="1">
      <c r="A127" s="15"/>
      <c r="B127" s="256"/>
      <c r="C127" s="257"/>
      <c r="D127" s="235" t="s">
        <v>140</v>
      </c>
      <c r="E127" s="258" t="s">
        <v>19</v>
      </c>
      <c r="F127" s="259" t="s">
        <v>180</v>
      </c>
      <c r="G127" s="257"/>
      <c r="H127" s="258" t="s">
        <v>19</v>
      </c>
      <c r="I127" s="260"/>
      <c r="J127" s="257"/>
      <c r="K127" s="257"/>
      <c r="L127" s="261"/>
      <c r="M127" s="262"/>
      <c r="N127" s="263"/>
      <c r="O127" s="263"/>
      <c r="P127" s="263"/>
      <c r="Q127" s="263"/>
      <c r="R127" s="263"/>
      <c r="S127" s="263"/>
      <c r="T127" s="264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5" t="s">
        <v>140</v>
      </c>
      <c r="AU127" s="265" t="s">
        <v>81</v>
      </c>
      <c r="AV127" s="15" t="s">
        <v>79</v>
      </c>
      <c r="AW127" s="15" t="s">
        <v>33</v>
      </c>
      <c r="AX127" s="15" t="s">
        <v>72</v>
      </c>
      <c r="AY127" s="265" t="s">
        <v>125</v>
      </c>
    </row>
    <row r="128" s="13" customFormat="1">
      <c r="A128" s="13"/>
      <c r="B128" s="233"/>
      <c r="C128" s="234"/>
      <c r="D128" s="235" t="s">
        <v>140</v>
      </c>
      <c r="E128" s="236" t="s">
        <v>19</v>
      </c>
      <c r="F128" s="237" t="s">
        <v>181</v>
      </c>
      <c r="G128" s="234"/>
      <c r="H128" s="238">
        <v>320.22000000000003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140</v>
      </c>
      <c r="AU128" s="244" t="s">
        <v>81</v>
      </c>
      <c r="AV128" s="13" t="s">
        <v>81</v>
      </c>
      <c r="AW128" s="13" t="s">
        <v>33</v>
      </c>
      <c r="AX128" s="13" t="s">
        <v>72</v>
      </c>
      <c r="AY128" s="244" t="s">
        <v>125</v>
      </c>
    </row>
    <row r="129" s="13" customFormat="1">
      <c r="A129" s="13"/>
      <c r="B129" s="233"/>
      <c r="C129" s="234"/>
      <c r="D129" s="235" t="s">
        <v>140</v>
      </c>
      <c r="E129" s="236" t="s">
        <v>19</v>
      </c>
      <c r="F129" s="237" t="s">
        <v>191</v>
      </c>
      <c r="G129" s="234"/>
      <c r="H129" s="238">
        <v>107.587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140</v>
      </c>
      <c r="AU129" s="244" t="s">
        <v>81</v>
      </c>
      <c r="AV129" s="13" t="s">
        <v>81</v>
      </c>
      <c r="AW129" s="13" t="s">
        <v>33</v>
      </c>
      <c r="AX129" s="13" t="s">
        <v>72</v>
      </c>
      <c r="AY129" s="244" t="s">
        <v>125</v>
      </c>
    </row>
    <row r="130" s="14" customFormat="1">
      <c r="A130" s="14"/>
      <c r="B130" s="245"/>
      <c r="C130" s="246"/>
      <c r="D130" s="235" t="s">
        <v>140</v>
      </c>
      <c r="E130" s="247" t="s">
        <v>19</v>
      </c>
      <c r="F130" s="248" t="s">
        <v>143</v>
      </c>
      <c r="G130" s="246"/>
      <c r="H130" s="249">
        <v>427.80700000000002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140</v>
      </c>
      <c r="AU130" s="255" t="s">
        <v>81</v>
      </c>
      <c r="AV130" s="14" t="s">
        <v>136</v>
      </c>
      <c r="AW130" s="14" t="s">
        <v>33</v>
      </c>
      <c r="AX130" s="14" t="s">
        <v>72</v>
      </c>
      <c r="AY130" s="255" t="s">
        <v>125</v>
      </c>
    </row>
    <row r="131" s="15" customFormat="1">
      <c r="A131" s="15"/>
      <c r="B131" s="256"/>
      <c r="C131" s="257"/>
      <c r="D131" s="235" t="s">
        <v>140</v>
      </c>
      <c r="E131" s="258" t="s">
        <v>19</v>
      </c>
      <c r="F131" s="259" t="s">
        <v>183</v>
      </c>
      <c r="G131" s="257"/>
      <c r="H131" s="258" t="s">
        <v>19</v>
      </c>
      <c r="I131" s="260"/>
      <c r="J131" s="257"/>
      <c r="K131" s="257"/>
      <c r="L131" s="261"/>
      <c r="M131" s="262"/>
      <c r="N131" s="263"/>
      <c r="O131" s="263"/>
      <c r="P131" s="263"/>
      <c r="Q131" s="263"/>
      <c r="R131" s="263"/>
      <c r="S131" s="263"/>
      <c r="T131" s="264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5" t="s">
        <v>140</v>
      </c>
      <c r="AU131" s="265" t="s">
        <v>81</v>
      </c>
      <c r="AV131" s="15" t="s">
        <v>79</v>
      </c>
      <c r="AW131" s="15" t="s">
        <v>33</v>
      </c>
      <c r="AX131" s="15" t="s">
        <v>72</v>
      </c>
      <c r="AY131" s="265" t="s">
        <v>125</v>
      </c>
    </row>
    <row r="132" s="13" customFormat="1">
      <c r="A132" s="13"/>
      <c r="B132" s="233"/>
      <c r="C132" s="234"/>
      <c r="D132" s="235" t="s">
        <v>140</v>
      </c>
      <c r="E132" s="236" t="s">
        <v>19</v>
      </c>
      <c r="F132" s="237" t="s">
        <v>192</v>
      </c>
      <c r="G132" s="234"/>
      <c r="H132" s="238">
        <v>36.831000000000003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140</v>
      </c>
      <c r="AU132" s="244" t="s">
        <v>81</v>
      </c>
      <c r="AV132" s="13" t="s">
        <v>81</v>
      </c>
      <c r="AW132" s="13" t="s">
        <v>33</v>
      </c>
      <c r="AX132" s="13" t="s">
        <v>72</v>
      </c>
      <c r="AY132" s="244" t="s">
        <v>125</v>
      </c>
    </row>
    <row r="133" s="14" customFormat="1">
      <c r="A133" s="14"/>
      <c r="B133" s="245"/>
      <c r="C133" s="246"/>
      <c r="D133" s="235" t="s">
        <v>140</v>
      </c>
      <c r="E133" s="247" t="s">
        <v>19</v>
      </c>
      <c r="F133" s="248" t="s">
        <v>143</v>
      </c>
      <c r="G133" s="246"/>
      <c r="H133" s="249">
        <v>36.831000000000003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140</v>
      </c>
      <c r="AU133" s="255" t="s">
        <v>81</v>
      </c>
      <c r="AV133" s="14" t="s">
        <v>136</v>
      </c>
      <c r="AW133" s="14" t="s">
        <v>33</v>
      </c>
      <c r="AX133" s="14" t="s">
        <v>72</v>
      </c>
      <c r="AY133" s="255" t="s">
        <v>125</v>
      </c>
    </row>
    <row r="134" s="13" customFormat="1">
      <c r="A134" s="13"/>
      <c r="B134" s="233"/>
      <c r="C134" s="234"/>
      <c r="D134" s="235" t="s">
        <v>140</v>
      </c>
      <c r="E134" s="236" t="s">
        <v>19</v>
      </c>
      <c r="F134" s="237" t="s">
        <v>193</v>
      </c>
      <c r="G134" s="234"/>
      <c r="H134" s="238">
        <v>-67.680000000000007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140</v>
      </c>
      <c r="AU134" s="244" t="s">
        <v>81</v>
      </c>
      <c r="AV134" s="13" t="s">
        <v>81</v>
      </c>
      <c r="AW134" s="13" t="s">
        <v>33</v>
      </c>
      <c r="AX134" s="13" t="s">
        <v>72</v>
      </c>
      <c r="AY134" s="244" t="s">
        <v>125</v>
      </c>
    </row>
    <row r="135" s="13" customFormat="1">
      <c r="A135" s="13"/>
      <c r="B135" s="233"/>
      <c r="C135" s="234"/>
      <c r="D135" s="235" t="s">
        <v>140</v>
      </c>
      <c r="E135" s="236" t="s">
        <v>19</v>
      </c>
      <c r="F135" s="237" t="s">
        <v>194</v>
      </c>
      <c r="G135" s="234"/>
      <c r="H135" s="238">
        <v>-13.1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140</v>
      </c>
      <c r="AU135" s="244" t="s">
        <v>81</v>
      </c>
      <c r="AV135" s="13" t="s">
        <v>81</v>
      </c>
      <c r="AW135" s="13" t="s">
        <v>33</v>
      </c>
      <c r="AX135" s="13" t="s">
        <v>72</v>
      </c>
      <c r="AY135" s="244" t="s">
        <v>125</v>
      </c>
    </row>
    <row r="136" s="14" customFormat="1">
      <c r="A136" s="14"/>
      <c r="B136" s="245"/>
      <c r="C136" s="246"/>
      <c r="D136" s="235" t="s">
        <v>140</v>
      </c>
      <c r="E136" s="247" t="s">
        <v>19</v>
      </c>
      <c r="F136" s="248" t="s">
        <v>143</v>
      </c>
      <c r="G136" s="246"/>
      <c r="H136" s="249">
        <v>-80.780000000000001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140</v>
      </c>
      <c r="AU136" s="255" t="s">
        <v>81</v>
      </c>
      <c r="AV136" s="14" t="s">
        <v>136</v>
      </c>
      <c r="AW136" s="14" t="s">
        <v>33</v>
      </c>
      <c r="AX136" s="14" t="s">
        <v>72</v>
      </c>
      <c r="AY136" s="255" t="s">
        <v>125</v>
      </c>
    </row>
    <row r="137" s="16" customFormat="1">
      <c r="A137" s="16"/>
      <c r="B137" s="266"/>
      <c r="C137" s="267"/>
      <c r="D137" s="235" t="s">
        <v>140</v>
      </c>
      <c r="E137" s="268" t="s">
        <v>19</v>
      </c>
      <c r="F137" s="269" t="s">
        <v>185</v>
      </c>
      <c r="G137" s="267"/>
      <c r="H137" s="270">
        <v>383.858</v>
      </c>
      <c r="I137" s="271"/>
      <c r="J137" s="267"/>
      <c r="K137" s="267"/>
      <c r="L137" s="272"/>
      <c r="M137" s="273"/>
      <c r="N137" s="274"/>
      <c r="O137" s="274"/>
      <c r="P137" s="274"/>
      <c r="Q137" s="274"/>
      <c r="R137" s="274"/>
      <c r="S137" s="274"/>
      <c r="T137" s="275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76" t="s">
        <v>140</v>
      </c>
      <c r="AU137" s="276" t="s">
        <v>81</v>
      </c>
      <c r="AV137" s="16" t="s">
        <v>135</v>
      </c>
      <c r="AW137" s="16" t="s">
        <v>33</v>
      </c>
      <c r="AX137" s="16" t="s">
        <v>79</v>
      </c>
      <c r="AY137" s="276" t="s">
        <v>125</v>
      </c>
    </row>
    <row r="138" s="2" customFormat="1" ht="24.15" customHeight="1">
      <c r="A138" s="41"/>
      <c r="B138" s="42"/>
      <c r="C138" s="277" t="s">
        <v>126</v>
      </c>
      <c r="D138" s="277" t="s">
        <v>195</v>
      </c>
      <c r="E138" s="278" t="s">
        <v>196</v>
      </c>
      <c r="F138" s="279" t="s">
        <v>197</v>
      </c>
      <c r="G138" s="280" t="s">
        <v>177</v>
      </c>
      <c r="H138" s="281">
        <v>447.38600000000002</v>
      </c>
      <c r="I138" s="282"/>
      <c r="J138" s="283">
        <f>ROUND(I138*H138,2)</f>
        <v>0</v>
      </c>
      <c r="K138" s="279" t="s">
        <v>134</v>
      </c>
      <c r="L138" s="284"/>
      <c r="M138" s="285" t="s">
        <v>19</v>
      </c>
      <c r="N138" s="286" t="s">
        <v>43</v>
      </c>
      <c r="O138" s="87"/>
      <c r="P138" s="224">
        <f>O138*H138</f>
        <v>0</v>
      </c>
      <c r="Q138" s="224">
        <v>0.0019</v>
      </c>
      <c r="R138" s="224">
        <f>Q138*H138</f>
        <v>0.85003340000000005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198</v>
      </c>
      <c r="AT138" s="226" t="s">
        <v>195</v>
      </c>
      <c r="AU138" s="226" t="s">
        <v>81</v>
      </c>
      <c r="AY138" s="20" t="s">
        <v>125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79</v>
      </c>
      <c r="BK138" s="227">
        <f>ROUND(I138*H138,2)</f>
        <v>0</v>
      </c>
      <c r="BL138" s="20" t="s">
        <v>178</v>
      </c>
      <c r="BM138" s="226" t="s">
        <v>199</v>
      </c>
    </row>
    <row r="139" s="13" customFormat="1">
      <c r="A139" s="13"/>
      <c r="B139" s="233"/>
      <c r="C139" s="234"/>
      <c r="D139" s="235" t="s">
        <v>140</v>
      </c>
      <c r="E139" s="234"/>
      <c r="F139" s="237" t="s">
        <v>200</v>
      </c>
      <c r="G139" s="234"/>
      <c r="H139" s="238">
        <v>447.38600000000002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140</v>
      </c>
      <c r="AU139" s="244" t="s">
        <v>81</v>
      </c>
      <c r="AV139" s="13" t="s">
        <v>81</v>
      </c>
      <c r="AW139" s="13" t="s">
        <v>4</v>
      </c>
      <c r="AX139" s="13" t="s">
        <v>79</v>
      </c>
      <c r="AY139" s="244" t="s">
        <v>125</v>
      </c>
    </row>
    <row r="140" s="2" customFormat="1" ht="37.8" customHeight="1">
      <c r="A140" s="41"/>
      <c r="B140" s="42"/>
      <c r="C140" s="215" t="s">
        <v>201</v>
      </c>
      <c r="D140" s="215" t="s">
        <v>130</v>
      </c>
      <c r="E140" s="216" t="s">
        <v>202</v>
      </c>
      <c r="F140" s="217" t="s">
        <v>203</v>
      </c>
      <c r="G140" s="218" t="s">
        <v>177</v>
      </c>
      <c r="H140" s="219">
        <v>72.780000000000001</v>
      </c>
      <c r="I140" s="220"/>
      <c r="J140" s="221">
        <f>ROUND(I140*H140,2)</f>
        <v>0</v>
      </c>
      <c r="K140" s="217" t="s">
        <v>134</v>
      </c>
      <c r="L140" s="47"/>
      <c r="M140" s="222" t="s">
        <v>19</v>
      </c>
      <c r="N140" s="223" t="s">
        <v>43</v>
      </c>
      <c r="O140" s="87"/>
      <c r="P140" s="224">
        <f>O140*H140</f>
        <v>0</v>
      </c>
      <c r="Q140" s="224">
        <v>0.00027999999999999998</v>
      </c>
      <c r="R140" s="224">
        <f>Q140*H140</f>
        <v>0.020378399999999998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178</v>
      </c>
      <c r="AT140" s="226" t="s">
        <v>130</v>
      </c>
      <c r="AU140" s="226" t="s">
        <v>81</v>
      </c>
      <c r="AY140" s="20" t="s">
        <v>125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79</v>
      </c>
      <c r="BK140" s="227">
        <f>ROUND(I140*H140,2)</f>
        <v>0</v>
      </c>
      <c r="BL140" s="20" t="s">
        <v>178</v>
      </c>
      <c r="BM140" s="226" t="s">
        <v>204</v>
      </c>
    </row>
    <row r="141" s="2" customFormat="1">
      <c r="A141" s="41"/>
      <c r="B141" s="42"/>
      <c r="C141" s="43"/>
      <c r="D141" s="228" t="s">
        <v>138</v>
      </c>
      <c r="E141" s="43"/>
      <c r="F141" s="229" t="s">
        <v>205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138</v>
      </c>
      <c r="AU141" s="20" t="s">
        <v>81</v>
      </c>
    </row>
    <row r="142" s="13" customFormat="1">
      <c r="A142" s="13"/>
      <c r="B142" s="233"/>
      <c r="C142" s="234"/>
      <c r="D142" s="235" t="s">
        <v>140</v>
      </c>
      <c r="E142" s="236" t="s">
        <v>19</v>
      </c>
      <c r="F142" s="237" t="s">
        <v>206</v>
      </c>
      <c r="G142" s="234"/>
      <c r="H142" s="238">
        <v>63.68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140</v>
      </c>
      <c r="AU142" s="244" t="s">
        <v>81</v>
      </c>
      <c r="AV142" s="13" t="s">
        <v>81</v>
      </c>
      <c r="AW142" s="13" t="s">
        <v>33</v>
      </c>
      <c r="AX142" s="13" t="s">
        <v>72</v>
      </c>
      <c r="AY142" s="244" t="s">
        <v>125</v>
      </c>
    </row>
    <row r="143" s="13" customFormat="1">
      <c r="A143" s="13"/>
      <c r="B143" s="233"/>
      <c r="C143" s="234"/>
      <c r="D143" s="235" t="s">
        <v>140</v>
      </c>
      <c r="E143" s="236" t="s">
        <v>19</v>
      </c>
      <c r="F143" s="237" t="s">
        <v>207</v>
      </c>
      <c r="G143" s="234"/>
      <c r="H143" s="238">
        <v>9.0999999999999996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140</v>
      </c>
      <c r="AU143" s="244" t="s">
        <v>81</v>
      </c>
      <c r="AV143" s="13" t="s">
        <v>81</v>
      </c>
      <c r="AW143" s="13" t="s">
        <v>33</v>
      </c>
      <c r="AX143" s="13" t="s">
        <v>72</v>
      </c>
      <c r="AY143" s="244" t="s">
        <v>125</v>
      </c>
    </row>
    <row r="144" s="14" customFormat="1">
      <c r="A144" s="14"/>
      <c r="B144" s="245"/>
      <c r="C144" s="246"/>
      <c r="D144" s="235" t="s">
        <v>140</v>
      </c>
      <c r="E144" s="247" t="s">
        <v>19</v>
      </c>
      <c r="F144" s="248" t="s">
        <v>143</v>
      </c>
      <c r="G144" s="246"/>
      <c r="H144" s="249">
        <v>72.780000000000001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140</v>
      </c>
      <c r="AU144" s="255" t="s">
        <v>81</v>
      </c>
      <c r="AV144" s="14" t="s">
        <v>136</v>
      </c>
      <c r="AW144" s="14" t="s">
        <v>33</v>
      </c>
      <c r="AX144" s="14" t="s">
        <v>79</v>
      </c>
      <c r="AY144" s="255" t="s">
        <v>125</v>
      </c>
    </row>
    <row r="145" s="2" customFormat="1" ht="24.15" customHeight="1">
      <c r="A145" s="41"/>
      <c r="B145" s="42"/>
      <c r="C145" s="277" t="s">
        <v>208</v>
      </c>
      <c r="D145" s="277" t="s">
        <v>195</v>
      </c>
      <c r="E145" s="278" t="s">
        <v>196</v>
      </c>
      <c r="F145" s="279" t="s">
        <v>197</v>
      </c>
      <c r="G145" s="280" t="s">
        <v>177</v>
      </c>
      <c r="H145" s="281">
        <v>84.825000000000003</v>
      </c>
      <c r="I145" s="282"/>
      <c r="J145" s="283">
        <f>ROUND(I145*H145,2)</f>
        <v>0</v>
      </c>
      <c r="K145" s="279" t="s">
        <v>134</v>
      </c>
      <c r="L145" s="284"/>
      <c r="M145" s="285" t="s">
        <v>19</v>
      </c>
      <c r="N145" s="286" t="s">
        <v>43</v>
      </c>
      <c r="O145" s="87"/>
      <c r="P145" s="224">
        <f>O145*H145</f>
        <v>0</v>
      </c>
      <c r="Q145" s="224">
        <v>0.0019</v>
      </c>
      <c r="R145" s="224">
        <f>Q145*H145</f>
        <v>0.16116749999999999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198</v>
      </c>
      <c r="AT145" s="226" t="s">
        <v>195</v>
      </c>
      <c r="AU145" s="226" t="s">
        <v>81</v>
      </c>
      <c r="AY145" s="20" t="s">
        <v>125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79</v>
      </c>
      <c r="BK145" s="227">
        <f>ROUND(I145*H145,2)</f>
        <v>0</v>
      </c>
      <c r="BL145" s="20" t="s">
        <v>178</v>
      </c>
      <c r="BM145" s="226" t="s">
        <v>209</v>
      </c>
    </row>
    <row r="146" s="13" customFormat="1">
      <c r="A146" s="13"/>
      <c r="B146" s="233"/>
      <c r="C146" s="234"/>
      <c r="D146" s="235" t="s">
        <v>140</v>
      </c>
      <c r="E146" s="234"/>
      <c r="F146" s="237" t="s">
        <v>210</v>
      </c>
      <c r="G146" s="234"/>
      <c r="H146" s="238">
        <v>84.825000000000003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140</v>
      </c>
      <c r="AU146" s="244" t="s">
        <v>81</v>
      </c>
      <c r="AV146" s="13" t="s">
        <v>81</v>
      </c>
      <c r="AW146" s="13" t="s">
        <v>4</v>
      </c>
      <c r="AX146" s="13" t="s">
        <v>79</v>
      </c>
      <c r="AY146" s="244" t="s">
        <v>125</v>
      </c>
    </row>
    <row r="147" s="2" customFormat="1" ht="37.8" customHeight="1">
      <c r="A147" s="41"/>
      <c r="B147" s="42"/>
      <c r="C147" s="215" t="s">
        <v>8</v>
      </c>
      <c r="D147" s="215" t="s">
        <v>130</v>
      </c>
      <c r="E147" s="216" t="s">
        <v>211</v>
      </c>
      <c r="F147" s="217" t="s">
        <v>212</v>
      </c>
      <c r="G147" s="218" t="s">
        <v>177</v>
      </c>
      <c r="H147" s="219">
        <v>8</v>
      </c>
      <c r="I147" s="220"/>
      <c r="J147" s="221">
        <f>ROUND(I147*H147,2)</f>
        <v>0</v>
      </c>
      <c r="K147" s="217" t="s">
        <v>134</v>
      </c>
      <c r="L147" s="47"/>
      <c r="M147" s="222" t="s">
        <v>19</v>
      </c>
      <c r="N147" s="223" t="s">
        <v>43</v>
      </c>
      <c r="O147" s="87"/>
      <c r="P147" s="224">
        <f>O147*H147</f>
        <v>0</v>
      </c>
      <c r="Q147" s="224">
        <v>0.00042999999999999999</v>
      </c>
      <c r="R147" s="224">
        <f>Q147*H147</f>
        <v>0.0034399999999999999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178</v>
      </c>
      <c r="AT147" s="226" t="s">
        <v>130</v>
      </c>
      <c r="AU147" s="226" t="s">
        <v>81</v>
      </c>
      <c r="AY147" s="20" t="s">
        <v>125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79</v>
      </c>
      <c r="BK147" s="227">
        <f>ROUND(I147*H147,2)</f>
        <v>0</v>
      </c>
      <c r="BL147" s="20" t="s">
        <v>178</v>
      </c>
      <c r="BM147" s="226" t="s">
        <v>213</v>
      </c>
    </row>
    <row r="148" s="2" customFormat="1">
      <c r="A148" s="41"/>
      <c r="B148" s="42"/>
      <c r="C148" s="43"/>
      <c r="D148" s="228" t="s">
        <v>138</v>
      </c>
      <c r="E148" s="43"/>
      <c r="F148" s="229" t="s">
        <v>214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138</v>
      </c>
      <c r="AU148" s="20" t="s">
        <v>81</v>
      </c>
    </row>
    <row r="149" s="13" customFormat="1">
      <c r="A149" s="13"/>
      <c r="B149" s="233"/>
      <c r="C149" s="234"/>
      <c r="D149" s="235" t="s">
        <v>140</v>
      </c>
      <c r="E149" s="236" t="s">
        <v>19</v>
      </c>
      <c r="F149" s="237" t="s">
        <v>215</v>
      </c>
      <c r="G149" s="234"/>
      <c r="H149" s="238">
        <v>8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140</v>
      </c>
      <c r="AU149" s="244" t="s">
        <v>81</v>
      </c>
      <c r="AV149" s="13" t="s">
        <v>81</v>
      </c>
      <c r="AW149" s="13" t="s">
        <v>33</v>
      </c>
      <c r="AX149" s="13" t="s">
        <v>72</v>
      </c>
      <c r="AY149" s="244" t="s">
        <v>125</v>
      </c>
    </row>
    <row r="150" s="14" customFormat="1">
      <c r="A150" s="14"/>
      <c r="B150" s="245"/>
      <c r="C150" s="246"/>
      <c r="D150" s="235" t="s">
        <v>140</v>
      </c>
      <c r="E150" s="247" t="s">
        <v>19</v>
      </c>
      <c r="F150" s="248" t="s">
        <v>143</v>
      </c>
      <c r="G150" s="246"/>
      <c r="H150" s="249">
        <v>8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140</v>
      </c>
      <c r="AU150" s="255" t="s">
        <v>81</v>
      </c>
      <c r="AV150" s="14" t="s">
        <v>136</v>
      </c>
      <c r="AW150" s="14" t="s">
        <v>33</v>
      </c>
      <c r="AX150" s="14" t="s">
        <v>79</v>
      </c>
      <c r="AY150" s="255" t="s">
        <v>125</v>
      </c>
    </row>
    <row r="151" s="2" customFormat="1" ht="24.15" customHeight="1">
      <c r="A151" s="41"/>
      <c r="B151" s="42"/>
      <c r="C151" s="277" t="s">
        <v>216</v>
      </c>
      <c r="D151" s="277" t="s">
        <v>195</v>
      </c>
      <c r="E151" s="278" t="s">
        <v>196</v>
      </c>
      <c r="F151" s="279" t="s">
        <v>197</v>
      </c>
      <c r="G151" s="280" t="s">
        <v>177</v>
      </c>
      <c r="H151" s="281">
        <v>9.3239999999999998</v>
      </c>
      <c r="I151" s="282"/>
      <c r="J151" s="283">
        <f>ROUND(I151*H151,2)</f>
        <v>0</v>
      </c>
      <c r="K151" s="279" t="s">
        <v>134</v>
      </c>
      <c r="L151" s="284"/>
      <c r="M151" s="285" t="s">
        <v>19</v>
      </c>
      <c r="N151" s="286" t="s">
        <v>43</v>
      </c>
      <c r="O151" s="87"/>
      <c r="P151" s="224">
        <f>O151*H151</f>
        <v>0</v>
      </c>
      <c r="Q151" s="224">
        <v>0.0019</v>
      </c>
      <c r="R151" s="224">
        <f>Q151*H151</f>
        <v>0.017715599999999998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198</v>
      </c>
      <c r="AT151" s="226" t="s">
        <v>195</v>
      </c>
      <c r="AU151" s="226" t="s">
        <v>81</v>
      </c>
      <c r="AY151" s="20" t="s">
        <v>125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79</v>
      </c>
      <c r="BK151" s="227">
        <f>ROUND(I151*H151,2)</f>
        <v>0</v>
      </c>
      <c r="BL151" s="20" t="s">
        <v>178</v>
      </c>
      <c r="BM151" s="226" t="s">
        <v>217</v>
      </c>
    </row>
    <row r="152" s="13" customFormat="1">
      <c r="A152" s="13"/>
      <c r="B152" s="233"/>
      <c r="C152" s="234"/>
      <c r="D152" s="235" t="s">
        <v>140</v>
      </c>
      <c r="E152" s="234"/>
      <c r="F152" s="237" t="s">
        <v>218</v>
      </c>
      <c r="G152" s="234"/>
      <c r="H152" s="238">
        <v>9.3239999999999998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140</v>
      </c>
      <c r="AU152" s="244" t="s">
        <v>81</v>
      </c>
      <c r="AV152" s="13" t="s">
        <v>81</v>
      </c>
      <c r="AW152" s="13" t="s">
        <v>4</v>
      </c>
      <c r="AX152" s="13" t="s">
        <v>79</v>
      </c>
      <c r="AY152" s="244" t="s">
        <v>125</v>
      </c>
    </row>
    <row r="153" s="2" customFormat="1" ht="24.15" customHeight="1">
      <c r="A153" s="41"/>
      <c r="B153" s="42"/>
      <c r="C153" s="215" t="s">
        <v>219</v>
      </c>
      <c r="D153" s="215" t="s">
        <v>130</v>
      </c>
      <c r="E153" s="216" t="s">
        <v>220</v>
      </c>
      <c r="F153" s="217" t="s">
        <v>221</v>
      </c>
      <c r="G153" s="218" t="s">
        <v>177</v>
      </c>
      <c r="H153" s="219">
        <v>37.143000000000001</v>
      </c>
      <c r="I153" s="220"/>
      <c r="J153" s="221">
        <f>ROUND(I153*H153,2)</f>
        <v>0</v>
      </c>
      <c r="K153" s="217" t="s">
        <v>134</v>
      </c>
      <c r="L153" s="47"/>
      <c r="M153" s="222" t="s">
        <v>19</v>
      </c>
      <c r="N153" s="223" t="s">
        <v>43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178</v>
      </c>
      <c r="AT153" s="226" t="s">
        <v>130</v>
      </c>
      <c r="AU153" s="226" t="s">
        <v>81</v>
      </c>
      <c r="AY153" s="20" t="s">
        <v>125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79</v>
      </c>
      <c r="BK153" s="227">
        <f>ROUND(I153*H153,2)</f>
        <v>0</v>
      </c>
      <c r="BL153" s="20" t="s">
        <v>178</v>
      </c>
      <c r="BM153" s="226" t="s">
        <v>222</v>
      </c>
    </row>
    <row r="154" s="2" customFormat="1">
      <c r="A154" s="41"/>
      <c r="B154" s="42"/>
      <c r="C154" s="43"/>
      <c r="D154" s="228" t="s">
        <v>138</v>
      </c>
      <c r="E154" s="43"/>
      <c r="F154" s="229" t="s">
        <v>223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138</v>
      </c>
      <c r="AU154" s="20" t="s">
        <v>81</v>
      </c>
    </row>
    <row r="155" s="15" customFormat="1">
      <c r="A155" s="15"/>
      <c r="B155" s="256"/>
      <c r="C155" s="257"/>
      <c r="D155" s="235" t="s">
        <v>140</v>
      </c>
      <c r="E155" s="258" t="s">
        <v>19</v>
      </c>
      <c r="F155" s="259" t="s">
        <v>224</v>
      </c>
      <c r="G155" s="257"/>
      <c r="H155" s="258" t="s">
        <v>19</v>
      </c>
      <c r="I155" s="260"/>
      <c r="J155" s="257"/>
      <c r="K155" s="257"/>
      <c r="L155" s="261"/>
      <c r="M155" s="262"/>
      <c r="N155" s="263"/>
      <c r="O155" s="263"/>
      <c r="P155" s="263"/>
      <c r="Q155" s="263"/>
      <c r="R155" s="263"/>
      <c r="S155" s="263"/>
      <c r="T155" s="26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5" t="s">
        <v>140</v>
      </c>
      <c r="AU155" s="265" t="s">
        <v>81</v>
      </c>
      <c r="AV155" s="15" t="s">
        <v>79</v>
      </c>
      <c r="AW155" s="15" t="s">
        <v>33</v>
      </c>
      <c r="AX155" s="15" t="s">
        <v>72</v>
      </c>
      <c r="AY155" s="265" t="s">
        <v>125</v>
      </c>
    </row>
    <row r="156" s="13" customFormat="1">
      <c r="A156" s="13"/>
      <c r="B156" s="233"/>
      <c r="C156" s="234"/>
      <c r="D156" s="235" t="s">
        <v>140</v>
      </c>
      <c r="E156" s="236" t="s">
        <v>19</v>
      </c>
      <c r="F156" s="237" t="s">
        <v>225</v>
      </c>
      <c r="G156" s="234"/>
      <c r="H156" s="238">
        <v>10.265000000000001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140</v>
      </c>
      <c r="AU156" s="244" t="s">
        <v>81</v>
      </c>
      <c r="AV156" s="13" t="s">
        <v>81</v>
      </c>
      <c r="AW156" s="13" t="s">
        <v>33</v>
      </c>
      <c r="AX156" s="13" t="s">
        <v>72</v>
      </c>
      <c r="AY156" s="244" t="s">
        <v>125</v>
      </c>
    </row>
    <row r="157" s="15" customFormat="1">
      <c r="A157" s="15"/>
      <c r="B157" s="256"/>
      <c r="C157" s="257"/>
      <c r="D157" s="235" t="s">
        <v>140</v>
      </c>
      <c r="E157" s="258" t="s">
        <v>19</v>
      </c>
      <c r="F157" s="259" t="s">
        <v>226</v>
      </c>
      <c r="G157" s="257"/>
      <c r="H157" s="258" t="s">
        <v>19</v>
      </c>
      <c r="I157" s="260"/>
      <c r="J157" s="257"/>
      <c r="K157" s="257"/>
      <c r="L157" s="261"/>
      <c r="M157" s="262"/>
      <c r="N157" s="263"/>
      <c r="O157" s="263"/>
      <c r="P157" s="263"/>
      <c r="Q157" s="263"/>
      <c r="R157" s="263"/>
      <c r="S157" s="263"/>
      <c r="T157" s="26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5" t="s">
        <v>140</v>
      </c>
      <c r="AU157" s="265" t="s">
        <v>81</v>
      </c>
      <c r="AV157" s="15" t="s">
        <v>79</v>
      </c>
      <c r="AW157" s="15" t="s">
        <v>33</v>
      </c>
      <c r="AX157" s="15" t="s">
        <v>72</v>
      </c>
      <c r="AY157" s="265" t="s">
        <v>125</v>
      </c>
    </row>
    <row r="158" s="13" customFormat="1">
      <c r="A158" s="13"/>
      <c r="B158" s="233"/>
      <c r="C158" s="234"/>
      <c r="D158" s="235" t="s">
        <v>140</v>
      </c>
      <c r="E158" s="236" t="s">
        <v>19</v>
      </c>
      <c r="F158" s="237" t="s">
        <v>227</v>
      </c>
      <c r="G158" s="234"/>
      <c r="H158" s="238">
        <v>9.8079999999999998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140</v>
      </c>
      <c r="AU158" s="244" t="s">
        <v>81</v>
      </c>
      <c r="AV158" s="13" t="s">
        <v>81</v>
      </c>
      <c r="AW158" s="13" t="s">
        <v>33</v>
      </c>
      <c r="AX158" s="13" t="s">
        <v>72</v>
      </c>
      <c r="AY158" s="244" t="s">
        <v>125</v>
      </c>
    </row>
    <row r="159" s="15" customFormat="1">
      <c r="A159" s="15"/>
      <c r="B159" s="256"/>
      <c r="C159" s="257"/>
      <c r="D159" s="235" t="s">
        <v>140</v>
      </c>
      <c r="E159" s="258" t="s">
        <v>19</v>
      </c>
      <c r="F159" s="259" t="s">
        <v>228</v>
      </c>
      <c r="G159" s="257"/>
      <c r="H159" s="258" t="s">
        <v>19</v>
      </c>
      <c r="I159" s="260"/>
      <c r="J159" s="257"/>
      <c r="K159" s="257"/>
      <c r="L159" s="261"/>
      <c r="M159" s="262"/>
      <c r="N159" s="263"/>
      <c r="O159" s="263"/>
      <c r="P159" s="263"/>
      <c r="Q159" s="263"/>
      <c r="R159" s="263"/>
      <c r="S159" s="263"/>
      <c r="T159" s="26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5" t="s">
        <v>140</v>
      </c>
      <c r="AU159" s="265" t="s">
        <v>81</v>
      </c>
      <c r="AV159" s="15" t="s">
        <v>79</v>
      </c>
      <c r="AW159" s="15" t="s">
        <v>33</v>
      </c>
      <c r="AX159" s="15" t="s">
        <v>72</v>
      </c>
      <c r="AY159" s="265" t="s">
        <v>125</v>
      </c>
    </row>
    <row r="160" s="13" customFormat="1">
      <c r="A160" s="13"/>
      <c r="B160" s="233"/>
      <c r="C160" s="234"/>
      <c r="D160" s="235" t="s">
        <v>140</v>
      </c>
      <c r="E160" s="236" t="s">
        <v>19</v>
      </c>
      <c r="F160" s="237" t="s">
        <v>229</v>
      </c>
      <c r="G160" s="234"/>
      <c r="H160" s="238">
        <v>15.736000000000001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140</v>
      </c>
      <c r="AU160" s="244" t="s">
        <v>81</v>
      </c>
      <c r="AV160" s="13" t="s">
        <v>81</v>
      </c>
      <c r="AW160" s="13" t="s">
        <v>33</v>
      </c>
      <c r="AX160" s="13" t="s">
        <v>72</v>
      </c>
      <c r="AY160" s="244" t="s">
        <v>125</v>
      </c>
    </row>
    <row r="161" s="15" customFormat="1">
      <c r="A161" s="15"/>
      <c r="B161" s="256"/>
      <c r="C161" s="257"/>
      <c r="D161" s="235" t="s">
        <v>140</v>
      </c>
      <c r="E161" s="258" t="s">
        <v>19</v>
      </c>
      <c r="F161" s="259" t="s">
        <v>230</v>
      </c>
      <c r="G161" s="257"/>
      <c r="H161" s="258" t="s">
        <v>19</v>
      </c>
      <c r="I161" s="260"/>
      <c r="J161" s="257"/>
      <c r="K161" s="257"/>
      <c r="L161" s="261"/>
      <c r="M161" s="262"/>
      <c r="N161" s="263"/>
      <c r="O161" s="263"/>
      <c r="P161" s="263"/>
      <c r="Q161" s="263"/>
      <c r="R161" s="263"/>
      <c r="S161" s="263"/>
      <c r="T161" s="26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5" t="s">
        <v>140</v>
      </c>
      <c r="AU161" s="265" t="s">
        <v>81</v>
      </c>
      <c r="AV161" s="15" t="s">
        <v>79</v>
      </c>
      <c r="AW161" s="15" t="s">
        <v>33</v>
      </c>
      <c r="AX161" s="15" t="s">
        <v>72</v>
      </c>
      <c r="AY161" s="265" t="s">
        <v>125</v>
      </c>
    </row>
    <row r="162" s="13" customFormat="1">
      <c r="A162" s="13"/>
      <c r="B162" s="233"/>
      <c r="C162" s="234"/>
      <c r="D162" s="235" t="s">
        <v>140</v>
      </c>
      <c r="E162" s="236" t="s">
        <v>19</v>
      </c>
      <c r="F162" s="237" t="s">
        <v>231</v>
      </c>
      <c r="G162" s="234"/>
      <c r="H162" s="238">
        <v>1.3340000000000001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140</v>
      </c>
      <c r="AU162" s="244" t="s">
        <v>81</v>
      </c>
      <c r="AV162" s="13" t="s">
        <v>81</v>
      </c>
      <c r="AW162" s="13" t="s">
        <v>33</v>
      </c>
      <c r="AX162" s="13" t="s">
        <v>72</v>
      </c>
      <c r="AY162" s="244" t="s">
        <v>125</v>
      </c>
    </row>
    <row r="163" s="14" customFormat="1">
      <c r="A163" s="14"/>
      <c r="B163" s="245"/>
      <c r="C163" s="246"/>
      <c r="D163" s="235" t="s">
        <v>140</v>
      </c>
      <c r="E163" s="247" t="s">
        <v>19</v>
      </c>
      <c r="F163" s="248" t="s">
        <v>143</v>
      </c>
      <c r="G163" s="246"/>
      <c r="H163" s="249">
        <v>37.143000000000001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140</v>
      </c>
      <c r="AU163" s="255" t="s">
        <v>81</v>
      </c>
      <c r="AV163" s="14" t="s">
        <v>136</v>
      </c>
      <c r="AW163" s="14" t="s">
        <v>33</v>
      </c>
      <c r="AX163" s="14" t="s">
        <v>79</v>
      </c>
      <c r="AY163" s="255" t="s">
        <v>125</v>
      </c>
    </row>
    <row r="164" s="2" customFormat="1" ht="24.15" customHeight="1">
      <c r="A164" s="41"/>
      <c r="B164" s="42"/>
      <c r="C164" s="215" t="s">
        <v>232</v>
      </c>
      <c r="D164" s="215" t="s">
        <v>130</v>
      </c>
      <c r="E164" s="216" t="s">
        <v>233</v>
      </c>
      <c r="F164" s="217" t="s">
        <v>234</v>
      </c>
      <c r="G164" s="218" t="s">
        <v>133</v>
      </c>
      <c r="H164" s="219">
        <v>102.65000000000001</v>
      </c>
      <c r="I164" s="220"/>
      <c r="J164" s="221">
        <f>ROUND(I164*H164,2)</f>
        <v>0</v>
      </c>
      <c r="K164" s="217" t="s">
        <v>134</v>
      </c>
      <c r="L164" s="47"/>
      <c r="M164" s="222" t="s">
        <v>19</v>
      </c>
      <c r="N164" s="223" t="s">
        <v>43</v>
      </c>
      <c r="O164" s="87"/>
      <c r="P164" s="224">
        <f>O164*H164</f>
        <v>0</v>
      </c>
      <c r="Q164" s="224">
        <v>0.00059999999999999995</v>
      </c>
      <c r="R164" s="224">
        <f>Q164*H164</f>
        <v>0.061589999999999999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178</v>
      </c>
      <c r="AT164" s="226" t="s">
        <v>130</v>
      </c>
      <c r="AU164" s="226" t="s">
        <v>81</v>
      </c>
      <c r="AY164" s="20" t="s">
        <v>125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79</v>
      </c>
      <c r="BK164" s="227">
        <f>ROUND(I164*H164,2)</f>
        <v>0</v>
      </c>
      <c r="BL164" s="20" t="s">
        <v>178</v>
      </c>
      <c r="BM164" s="226" t="s">
        <v>235</v>
      </c>
    </row>
    <row r="165" s="2" customFormat="1">
      <c r="A165" s="41"/>
      <c r="B165" s="42"/>
      <c r="C165" s="43"/>
      <c r="D165" s="228" t="s">
        <v>138</v>
      </c>
      <c r="E165" s="43"/>
      <c r="F165" s="229" t="s">
        <v>236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138</v>
      </c>
      <c r="AU165" s="20" t="s">
        <v>81</v>
      </c>
    </row>
    <row r="166" s="13" customFormat="1">
      <c r="A166" s="13"/>
      <c r="B166" s="233"/>
      <c r="C166" s="234"/>
      <c r="D166" s="235" t="s">
        <v>140</v>
      </c>
      <c r="E166" s="236" t="s">
        <v>19</v>
      </c>
      <c r="F166" s="237" t="s">
        <v>237</v>
      </c>
      <c r="G166" s="234"/>
      <c r="H166" s="238">
        <v>77.900000000000006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140</v>
      </c>
      <c r="AU166" s="244" t="s">
        <v>81</v>
      </c>
      <c r="AV166" s="13" t="s">
        <v>81</v>
      </c>
      <c r="AW166" s="13" t="s">
        <v>33</v>
      </c>
      <c r="AX166" s="13" t="s">
        <v>72</v>
      </c>
      <c r="AY166" s="244" t="s">
        <v>125</v>
      </c>
    </row>
    <row r="167" s="13" customFormat="1">
      <c r="A167" s="13"/>
      <c r="B167" s="233"/>
      <c r="C167" s="234"/>
      <c r="D167" s="235" t="s">
        <v>140</v>
      </c>
      <c r="E167" s="236" t="s">
        <v>19</v>
      </c>
      <c r="F167" s="237" t="s">
        <v>238</v>
      </c>
      <c r="G167" s="234"/>
      <c r="H167" s="238">
        <v>24.75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140</v>
      </c>
      <c r="AU167" s="244" t="s">
        <v>81</v>
      </c>
      <c r="AV167" s="13" t="s">
        <v>81</v>
      </c>
      <c r="AW167" s="13" t="s">
        <v>33</v>
      </c>
      <c r="AX167" s="13" t="s">
        <v>72</v>
      </c>
      <c r="AY167" s="244" t="s">
        <v>125</v>
      </c>
    </row>
    <row r="168" s="14" customFormat="1">
      <c r="A168" s="14"/>
      <c r="B168" s="245"/>
      <c r="C168" s="246"/>
      <c r="D168" s="235" t="s">
        <v>140</v>
      </c>
      <c r="E168" s="247" t="s">
        <v>19</v>
      </c>
      <c r="F168" s="248" t="s">
        <v>143</v>
      </c>
      <c r="G168" s="246"/>
      <c r="H168" s="249">
        <v>102.65000000000001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140</v>
      </c>
      <c r="AU168" s="255" t="s">
        <v>81</v>
      </c>
      <c r="AV168" s="14" t="s">
        <v>136</v>
      </c>
      <c r="AW168" s="14" t="s">
        <v>33</v>
      </c>
      <c r="AX168" s="14" t="s">
        <v>79</v>
      </c>
      <c r="AY168" s="255" t="s">
        <v>125</v>
      </c>
    </row>
    <row r="169" s="2" customFormat="1" ht="24.15" customHeight="1">
      <c r="A169" s="41"/>
      <c r="B169" s="42"/>
      <c r="C169" s="215" t="s">
        <v>178</v>
      </c>
      <c r="D169" s="215" t="s">
        <v>130</v>
      </c>
      <c r="E169" s="216" t="s">
        <v>239</v>
      </c>
      <c r="F169" s="217" t="s">
        <v>240</v>
      </c>
      <c r="G169" s="218" t="s">
        <v>133</v>
      </c>
      <c r="H169" s="219">
        <v>98.079999999999998</v>
      </c>
      <c r="I169" s="220"/>
      <c r="J169" s="221">
        <f>ROUND(I169*H169,2)</f>
        <v>0</v>
      </c>
      <c r="K169" s="217" t="s">
        <v>134</v>
      </c>
      <c r="L169" s="47"/>
      <c r="M169" s="222" t="s">
        <v>19</v>
      </c>
      <c r="N169" s="223" t="s">
        <v>43</v>
      </c>
      <c r="O169" s="87"/>
      <c r="P169" s="224">
        <f>O169*H169</f>
        <v>0</v>
      </c>
      <c r="Q169" s="224">
        <v>0.00059999999999999995</v>
      </c>
      <c r="R169" s="224">
        <f>Q169*H169</f>
        <v>0.058847999999999991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178</v>
      </c>
      <c r="AT169" s="226" t="s">
        <v>130</v>
      </c>
      <c r="AU169" s="226" t="s">
        <v>81</v>
      </c>
      <c r="AY169" s="20" t="s">
        <v>125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79</v>
      </c>
      <c r="BK169" s="227">
        <f>ROUND(I169*H169,2)</f>
        <v>0</v>
      </c>
      <c r="BL169" s="20" t="s">
        <v>178</v>
      </c>
      <c r="BM169" s="226" t="s">
        <v>241</v>
      </c>
    </row>
    <row r="170" s="2" customFormat="1">
      <c r="A170" s="41"/>
      <c r="B170" s="42"/>
      <c r="C170" s="43"/>
      <c r="D170" s="228" t="s">
        <v>138</v>
      </c>
      <c r="E170" s="43"/>
      <c r="F170" s="229" t="s">
        <v>242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138</v>
      </c>
      <c r="AU170" s="20" t="s">
        <v>81</v>
      </c>
    </row>
    <row r="171" s="13" customFormat="1">
      <c r="A171" s="13"/>
      <c r="B171" s="233"/>
      <c r="C171" s="234"/>
      <c r="D171" s="235" t="s">
        <v>140</v>
      </c>
      <c r="E171" s="236" t="s">
        <v>19</v>
      </c>
      <c r="F171" s="237" t="s">
        <v>243</v>
      </c>
      <c r="G171" s="234"/>
      <c r="H171" s="238">
        <v>71.700000000000003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140</v>
      </c>
      <c r="AU171" s="244" t="s">
        <v>81</v>
      </c>
      <c r="AV171" s="13" t="s">
        <v>81</v>
      </c>
      <c r="AW171" s="13" t="s">
        <v>33</v>
      </c>
      <c r="AX171" s="13" t="s">
        <v>72</v>
      </c>
      <c r="AY171" s="244" t="s">
        <v>125</v>
      </c>
    </row>
    <row r="172" s="13" customFormat="1">
      <c r="A172" s="13"/>
      <c r="B172" s="233"/>
      <c r="C172" s="234"/>
      <c r="D172" s="235" t="s">
        <v>140</v>
      </c>
      <c r="E172" s="236" t="s">
        <v>19</v>
      </c>
      <c r="F172" s="237" t="s">
        <v>244</v>
      </c>
      <c r="G172" s="234"/>
      <c r="H172" s="238">
        <v>26.379999999999999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140</v>
      </c>
      <c r="AU172" s="244" t="s">
        <v>81</v>
      </c>
      <c r="AV172" s="13" t="s">
        <v>81</v>
      </c>
      <c r="AW172" s="13" t="s">
        <v>33</v>
      </c>
      <c r="AX172" s="13" t="s">
        <v>72</v>
      </c>
      <c r="AY172" s="244" t="s">
        <v>125</v>
      </c>
    </row>
    <row r="173" s="14" customFormat="1">
      <c r="A173" s="14"/>
      <c r="B173" s="245"/>
      <c r="C173" s="246"/>
      <c r="D173" s="235" t="s">
        <v>140</v>
      </c>
      <c r="E173" s="247" t="s">
        <v>19</v>
      </c>
      <c r="F173" s="248" t="s">
        <v>143</v>
      </c>
      <c r="G173" s="246"/>
      <c r="H173" s="249">
        <v>98.079999999999998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140</v>
      </c>
      <c r="AU173" s="255" t="s">
        <v>81</v>
      </c>
      <c r="AV173" s="14" t="s">
        <v>136</v>
      </c>
      <c r="AW173" s="14" t="s">
        <v>33</v>
      </c>
      <c r="AX173" s="14" t="s">
        <v>79</v>
      </c>
      <c r="AY173" s="255" t="s">
        <v>125</v>
      </c>
    </row>
    <row r="174" s="2" customFormat="1" ht="21.75" customHeight="1">
      <c r="A174" s="41"/>
      <c r="B174" s="42"/>
      <c r="C174" s="215" t="s">
        <v>245</v>
      </c>
      <c r="D174" s="215" t="s">
        <v>130</v>
      </c>
      <c r="E174" s="216" t="s">
        <v>246</v>
      </c>
      <c r="F174" s="217" t="s">
        <v>247</v>
      </c>
      <c r="G174" s="218" t="s">
        <v>133</v>
      </c>
      <c r="H174" s="219">
        <v>78.680000000000007</v>
      </c>
      <c r="I174" s="220"/>
      <c r="J174" s="221">
        <f>ROUND(I174*H174,2)</f>
        <v>0</v>
      </c>
      <c r="K174" s="217" t="s">
        <v>134</v>
      </c>
      <c r="L174" s="47"/>
      <c r="M174" s="222" t="s">
        <v>19</v>
      </c>
      <c r="N174" s="223" t="s">
        <v>43</v>
      </c>
      <c r="O174" s="87"/>
      <c r="P174" s="224">
        <f>O174*H174</f>
        <v>0</v>
      </c>
      <c r="Q174" s="224">
        <v>0.0015</v>
      </c>
      <c r="R174" s="224">
        <f>Q174*H174</f>
        <v>0.11802000000000001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178</v>
      </c>
      <c r="AT174" s="226" t="s">
        <v>130</v>
      </c>
      <c r="AU174" s="226" t="s">
        <v>81</v>
      </c>
      <c r="AY174" s="20" t="s">
        <v>125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79</v>
      </c>
      <c r="BK174" s="227">
        <f>ROUND(I174*H174,2)</f>
        <v>0</v>
      </c>
      <c r="BL174" s="20" t="s">
        <v>178</v>
      </c>
      <c r="BM174" s="226" t="s">
        <v>248</v>
      </c>
    </row>
    <row r="175" s="2" customFormat="1">
      <c r="A175" s="41"/>
      <c r="B175" s="42"/>
      <c r="C175" s="43"/>
      <c r="D175" s="228" t="s">
        <v>138</v>
      </c>
      <c r="E175" s="43"/>
      <c r="F175" s="229" t="s">
        <v>249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138</v>
      </c>
      <c r="AU175" s="20" t="s">
        <v>81</v>
      </c>
    </row>
    <row r="176" s="13" customFormat="1">
      <c r="A176" s="13"/>
      <c r="B176" s="233"/>
      <c r="C176" s="234"/>
      <c r="D176" s="235" t="s">
        <v>140</v>
      </c>
      <c r="E176" s="236" t="s">
        <v>19</v>
      </c>
      <c r="F176" s="237" t="s">
        <v>250</v>
      </c>
      <c r="G176" s="234"/>
      <c r="H176" s="238">
        <v>78.680000000000007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140</v>
      </c>
      <c r="AU176" s="244" t="s">
        <v>81</v>
      </c>
      <c r="AV176" s="13" t="s">
        <v>81</v>
      </c>
      <c r="AW176" s="13" t="s">
        <v>33</v>
      </c>
      <c r="AX176" s="13" t="s">
        <v>72</v>
      </c>
      <c r="AY176" s="244" t="s">
        <v>125</v>
      </c>
    </row>
    <row r="177" s="14" customFormat="1">
      <c r="A177" s="14"/>
      <c r="B177" s="245"/>
      <c r="C177" s="246"/>
      <c r="D177" s="235" t="s">
        <v>140</v>
      </c>
      <c r="E177" s="247" t="s">
        <v>19</v>
      </c>
      <c r="F177" s="248" t="s">
        <v>143</v>
      </c>
      <c r="G177" s="246"/>
      <c r="H177" s="249">
        <v>78.680000000000007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140</v>
      </c>
      <c r="AU177" s="255" t="s">
        <v>81</v>
      </c>
      <c r="AV177" s="14" t="s">
        <v>136</v>
      </c>
      <c r="AW177" s="14" t="s">
        <v>33</v>
      </c>
      <c r="AX177" s="14" t="s">
        <v>79</v>
      </c>
      <c r="AY177" s="255" t="s">
        <v>125</v>
      </c>
    </row>
    <row r="178" s="2" customFormat="1" ht="21.75" customHeight="1">
      <c r="A178" s="41"/>
      <c r="B178" s="42"/>
      <c r="C178" s="215" t="s">
        <v>251</v>
      </c>
      <c r="D178" s="215" t="s">
        <v>130</v>
      </c>
      <c r="E178" s="216" t="s">
        <v>252</v>
      </c>
      <c r="F178" s="217" t="s">
        <v>253</v>
      </c>
      <c r="G178" s="218" t="s">
        <v>133</v>
      </c>
      <c r="H178" s="219">
        <v>13.34</v>
      </c>
      <c r="I178" s="220"/>
      <c r="J178" s="221">
        <f>ROUND(I178*H178,2)</f>
        <v>0</v>
      </c>
      <c r="K178" s="217" t="s">
        <v>134</v>
      </c>
      <c r="L178" s="47"/>
      <c r="M178" s="222" t="s">
        <v>19</v>
      </c>
      <c r="N178" s="223" t="s">
        <v>43</v>
      </c>
      <c r="O178" s="87"/>
      <c r="P178" s="224">
        <f>O178*H178</f>
        <v>0</v>
      </c>
      <c r="Q178" s="224">
        <v>0.00054000000000000001</v>
      </c>
      <c r="R178" s="224">
        <f>Q178*H178</f>
        <v>0.0072036000000000001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178</v>
      </c>
      <c r="AT178" s="226" t="s">
        <v>130</v>
      </c>
      <c r="AU178" s="226" t="s">
        <v>81</v>
      </c>
      <c r="AY178" s="20" t="s">
        <v>125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79</v>
      </c>
      <c r="BK178" s="227">
        <f>ROUND(I178*H178,2)</f>
        <v>0</v>
      </c>
      <c r="BL178" s="20" t="s">
        <v>178</v>
      </c>
      <c r="BM178" s="226" t="s">
        <v>254</v>
      </c>
    </row>
    <row r="179" s="2" customFormat="1">
      <c r="A179" s="41"/>
      <c r="B179" s="42"/>
      <c r="C179" s="43"/>
      <c r="D179" s="228" t="s">
        <v>138</v>
      </c>
      <c r="E179" s="43"/>
      <c r="F179" s="229" t="s">
        <v>255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138</v>
      </c>
      <c r="AU179" s="20" t="s">
        <v>81</v>
      </c>
    </row>
    <row r="180" s="13" customFormat="1">
      <c r="A180" s="13"/>
      <c r="B180" s="233"/>
      <c r="C180" s="234"/>
      <c r="D180" s="235" t="s">
        <v>140</v>
      </c>
      <c r="E180" s="236" t="s">
        <v>19</v>
      </c>
      <c r="F180" s="237" t="s">
        <v>256</v>
      </c>
      <c r="G180" s="234"/>
      <c r="H180" s="238">
        <v>13.34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140</v>
      </c>
      <c r="AU180" s="244" t="s">
        <v>81</v>
      </c>
      <c r="AV180" s="13" t="s">
        <v>81</v>
      </c>
      <c r="AW180" s="13" t="s">
        <v>33</v>
      </c>
      <c r="AX180" s="13" t="s">
        <v>72</v>
      </c>
      <c r="AY180" s="244" t="s">
        <v>125</v>
      </c>
    </row>
    <row r="181" s="14" customFormat="1">
      <c r="A181" s="14"/>
      <c r="B181" s="245"/>
      <c r="C181" s="246"/>
      <c r="D181" s="235" t="s">
        <v>140</v>
      </c>
      <c r="E181" s="247" t="s">
        <v>19</v>
      </c>
      <c r="F181" s="248" t="s">
        <v>143</v>
      </c>
      <c r="G181" s="246"/>
      <c r="H181" s="249">
        <v>13.34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140</v>
      </c>
      <c r="AU181" s="255" t="s">
        <v>81</v>
      </c>
      <c r="AV181" s="14" t="s">
        <v>136</v>
      </c>
      <c r="AW181" s="14" t="s">
        <v>33</v>
      </c>
      <c r="AX181" s="14" t="s">
        <v>79</v>
      </c>
      <c r="AY181" s="255" t="s">
        <v>125</v>
      </c>
    </row>
    <row r="182" s="2" customFormat="1" ht="21.75" customHeight="1">
      <c r="A182" s="41"/>
      <c r="B182" s="42"/>
      <c r="C182" s="215" t="s">
        <v>257</v>
      </c>
      <c r="D182" s="215" t="s">
        <v>130</v>
      </c>
      <c r="E182" s="216" t="s">
        <v>258</v>
      </c>
      <c r="F182" s="217" t="s">
        <v>259</v>
      </c>
      <c r="G182" s="218" t="s">
        <v>133</v>
      </c>
      <c r="H182" s="219">
        <v>13.34</v>
      </c>
      <c r="I182" s="220"/>
      <c r="J182" s="221">
        <f>ROUND(I182*H182,2)</f>
        <v>0</v>
      </c>
      <c r="K182" s="217" t="s">
        <v>134</v>
      </c>
      <c r="L182" s="47"/>
      <c r="M182" s="222" t="s">
        <v>19</v>
      </c>
      <c r="N182" s="223" t="s">
        <v>43</v>
      </c>
      <c r="O182" s="87"/>
      <c r="P182" s="224">
        <f>O182*H182</f>
        <v>0</v>
      </c>
      <c r="Q182" s="224">
        <v>0.00054000000000000001</v>
      </c>
      <c r="R182" s="224">
        <f>Q182*H182</f>
        <v>0.0072036000000000001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178</v>
      </c>
      <c r="AT182" s="226" t="s">
        <v>130</v>
      </c>
      <c r="AU182" s="226" t="s">
        <v>81</v>
      </c>
      <c r="AY182" s="20" t="s">
        <v>125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79</v>
      </c>
      <c r="BK182" s="227">
        <f>ROUND(I182*H182,2)</f>
        <v>0</v>
      </c>
      <c r="BL182" s="20" t="s">
        <v>178</v>
      </c>
      <c r="BM182" s="226" t="s">
        <v>260</v>
      </c>
    </row>
    <row r="183" s="2" customFormat="1">
      <c r="A183" s="41"/>
      <c r="B183" s="42"/>
      <c r="C183" s="43"/>
      <c r="D183" s="228" t="s">
        <v>138</v>
      </c>
      <c r="E183" s="43"/>
      <c r="F183" s="229" t="s">
        <v>261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138</v>
      </c>
      <c r="AU183" s="20" t="s">
        <v>81</v>
      </c>
    </row>
    <row r="184" s="13" customFormat="1">
      <c r="A184" s="13"/>
      <c r="B184" s="233"/>
      <c r="C184" s="234"/>
      <c r="D184" s="235" t="s">
        <v>140</v>
      </c>
      <c r="E184" s="236" t="s">
        <v>19</v>
      </c>
      <c r="F184" s="237" t="s">
        <v>256</v>
      </c>
      <c r="G184" s="234"/>
      <c r="H184" s="238">
        <v>13.34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140</v>
      </c>
      <c r="AU184" s="244" t="s">
        <v>81</v>
      </c>
      <c r="AV184" s="13" t="s">
        <v>81</v>
      </c>
      <c r="AW184" s="13" t="s">
        <v>33</v>
      </c>
      <c r="AX184" s="13" t="s">
        <v>72</v>
      </c>
      <c r="AY184" s="244" t="s">
        <v>125</v>
      </c>
    </row>
    <row r="185" s="14" customFormat="1">
      <c r="A185" s="14"/>
      <c r="B185" s="245"/>
      <c r="C185" s="246"/>
      <c r="D185" s="235" t="s">
        <v>140</v>
      </c>
      <c r="E185" s="247" t="s">
        <v>19</v>
      </c>
      <c r="F185" s="248" t="s">
        <v>143</v>
      </c>
      <c r="G185" s="246"/>
      <c r="H185" s="249">
        <v>13.34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140</v>
      </c>
      <c r="AU185" s="255" t="s">
        <v>81</v>
      </c>
      <c r="AV185" s="14" t="s">
        <v>136</v>
      </c>
      <c r="AW185" s="14" t="s">
        <v>33</v>
      </c>
      <c r="AX185" s="14" t="s">
        <v>79</v>
      </c>
      <c r="AY185" s="255" t="s">
        <v>125</v>
      </c>
    </row>
    <row r="186" s="2" customFormat="1" ht="21.75" customHeight="1">
      <c r="A186" s="41"/>
      <c r="B186" s="42"/>
      <c r="C186" s="215" t="s">
        <v>262</v>
      </c>
      <c r="D186" s="215" t="s">
        <v>130</v>
      </c>
      <c r="E186" s="216" t="s">
        <v>263</v>
      </c>
      <c r="F186" s="217" t="s">
        <v>264</v>
      </c>
      <c r="G186" s="218" t="s">
        <v>177</v>
      </c>
      <c r="H186" s="219">
        <v>464.63799999999998</v>
      </c>
      <c r="I186" s="220"/>
      <c r="J186" s="221">
        <f>ROUND(I186*H186,2)</f>
        <v>0</v>
      </c>
      <c r="K186" s="217" t="s">
        <v>134</v>
      </c>
      <c r="L186" s="47"/>
      <c r="M186" s="222" t="s">
        <v>19</v>
      </c>
      <c r="N186" s="223" t="s">
        <v>43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178</v>
      </c>
      <c r="AT186" s="226" t="s">
        <v>130</v>
      </c>
      <c r="AU186" s="226" t="s">
        <v>81</v>
      </c>
      <c r="AY186" s="20" t="s">
        <v>125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79</v>
      </c>
      <c r="BK186" s="227">
        <f>ROUND(I186*H186,2)</f>
        <v>0</v>
      </c>
      <c r="BL186" s="20" t="s">
        <v>178</v>
      </c>
      <c r="BM186" s="226" t="s">
        <v>265</v>
      </c>
    </row>
    <row r="187" s="2" customFormat="1">
      <c r="A187" s="41"/>
      <c r="B187" s="42"/>
      <c r="C187" s="43"/>
      <c r="D187" s="228" t="s">
        <v>138</v>
      </c>
      <c r="E187" s="43"/>
      <c r="F187" s="229" t="s">
        <v>266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138</v>
      </c>
      <c r="AU187" s="20" t="s">
        <v>81</v>
      </c>
    </row>
    <row r="188" s="15" customFormat="1">
      <c r="A188" s="15"/>
      <c r="B188" s="256"/>
      <c r="C188" s="257"/>
      <c r="D188" s="235" t="s">
        <v>140</v>
      </c>
      <c r="E188" s="258" t="s">
        <v>19</v>
      </c>
      <c r="F188" s="259" t="s">
        <v>180</v>
      </c>
      <c r="G188" s="257"/>
      <c r="H188" s="258" t="s">
        <v>19</v>
      </c>
      <c r="I188" s="260"/>
      <c r="J188" s="257"/>
      <c r="K188" s="257"/>
      <c r="L188" s="261"/>
      <c r="M188" s="262"/>
      <c r="N188" s="263"/>
      <c r="O188" s="263"/>
      <c r="P188" s="263"/>
      <c r="Q188" s="263"/>
      <c r="R188" s="263"/>
      <c r="S188" s="263"/>
      <c r="T188" s="26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5" t="s">
        <v>140</v>
      </c>
      <c r="AU188" s="265" t="s">
        <v>81</v>
      </c>
      <c r="AV188" s="15" t="s">
        <v>79</v>
      </c>
      <c r="AW188" s="15" t="s">
        <v>33</v>
      </c>
      <c r="AX188" s="15" t="s">
        <v>72</v>
      </c>
      <c r="AY188" s="265" t="s">
        <v>125</v>
      </c>
    </row>
    <row r="189" s="13" customFormat="1">
      <c r="A189" s="13"/>
      <c r="B189" s="233"/>
      <c r="C189" s="234"/>
      <c r="D189" s="235" t="s">
        <v>140</v>
      </c>
      <c r="E189" s="236" t="s">
        <v>19</v>
      </c>
      <c r="F189" s="237" t="s">
        <v>181</v>
      </c>
      <c r="G189" s="234"/>
      <c r="H189" s="238">
        <v>320.22000000000003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140</v>
      </c>
      <c r="AU189" s="244" t="s">
        <v>81</v>
      </c>
      <c r="AV189" s="13" t="s">
        <v>81</v>
      </c>
      <c r="AW189" s="13" t="s">
        <v>33</v>
      </c>
      <c r="AX189" s="13" t="s">
        <v>72</v>
      </c>
      <c r="AY189" s="244" t="s">
        <v>125</v>
      </c>
    </row>
    <row r="190" s="13" customFormat="1">
      <c r="A190" s="13"/>
      <c r="B190" s="233"/>
      <c r="C190" s="234"/>
      <c r="D190" s="235" t="s">
        <v>140</v>
      </c>
      <c r="E190" s="236" t="s">
        <v>19</v>
      </c>
      <c r="F190" s="237" t="s">
        <v>191</v>
      </c>
      <c r="G190" s="234"/>
      <c r="H190" s="238">
        <v>107.587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140</v>
      </c>
      <c r="AU190" s="244" t="s">
        <v>81</v>
      </c>
      <c r="AV190" s="13" t="s">
        <v>81</v>
      </c>
      <c r="AW190" s="13" t="s">
        <v>33</v>
      </c>
      <c r="AX190" s="13" t="s">
        <v>72</v>
      </c>
      <c r="AY190" s="244" t="s">
        <v>125</v>
      </c>
    </row>
    <row r="191" s="14" customFormat="1">
      <c r="A191" s="14"/>
      <c r="B191" s="245"/>
      <c r="C191" s="246"/>
      <c r="D191" s="235" t="s">
        <v>140</v>
      </c>
      <c r="E191" s="247" t="s">
        <v>19</v>
      </c>
      <c r="F191" s="248" t="s">
        <v>143</v>
      </c>
      <c r="G191" s="246"/>
      <c r="H191" s="249">
        <v>427.80700000000002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140</v>
      </c>
      <c r="AU191" s="255" t="s">
        <v>81</v>
      </c>
      <c r="AV191" s="14" t="s">
        <v>136</v>
      </c>
      <c r="AW191" s="14" t="s">
        <v>33</v>
      </c>
      <c r="AX191" s="14" t="s">
        <v>72</v>
      </c>
      <c r="AY191" s="255" t="s">
        <v>125</v>
      </c>
    </row>
    <row r="192" s="15" customFormat="1">
      <c r="A192" s="15"/>
      <c r="B192" s="256"/>
      <c r="C192" s="257"/>
      <c r="D192" s="235" t="s">
        <v>140</v>
      </c>
      <c r="E192" s="258" t="s">
        <v>19</v>
      </c>
      <c r="F192" s="259" t="s">
        <v>183</v>
      </c>
      <c r="G192" s="257"/>
      <c r="H192" s="258" t="s">
        <v>19</v>
      </c>
      <c r="I192" s="260"/>
      <c r="J192" s="257"/>
      <c r="K192" s="257"/>
      <c r="L192" s="261"/>
      <c r="M192" s="262"/>
      <c r="N192" s="263"/>
      <c r="O192" s="263"/>
      <c r="P192" s="263"/>
      <c r="Q192" s="263"/>
      <c r="R192" s="263"/>
      <c r="S192" s="263"/>
      <c r="T192" s="26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5" t="s">
        <v>140</v>
      </c>
      <c r="AU192" s="265" t="s">
        <v>81</v>
      </c>
      <c r="AV192" s="15" t="s">
        <v>79</v>
      </c>
      <c r="AW192" s="15" t="s">
        <v>33</v>
      </c>
      <c r="AX192" s="15" t="s">
        <v>72</v>
      </c>
      <c r="AY192" s="265" t="s">
        <v>125</v>
      </c>
    </row>
    <row r="193" s="13" customFormat="1">
      <c r="A193" s="13"/>
      <c r="B193" s="233"/>
      <c r="C193" s="234"/>
      <c r="D193" s="235" t="s">
        <v>140</v>
      </c>
      <c r="E193" s="236" t="s">
        <v>19</v>
      </c>
      <c r="F193" s="237" t="s">
        <v>192</v>
      </c>
      <c r="G193" s="234"/>
      <c r="H193" s="238">
        <v>36.831000000000003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140</v>
      </c>
      <c r="AU193" s="244" t="s">
        <v>81</v>
      </c>
      <c r="AV193" s="13" t="s">
        <v>81</v>
      </c>
      <c r="AW193" s="13" t="s">
        <v>33</v>
      </c>
      <c r="AX193" s="13" t="s">
        <v>72</v>
      </c>
      <c r="AY193" s="244" t="s">
        <v>125</v>
      </c>
    </row>
    <row r="194" s="14" customFormat="1">
      <c r="A194" s="14"/>
      <c r="B194" s="245"/>
      <c r="C194" s="246"/>
      <c r="D194" s="235" t="s">
        <v>140</v>
      </c>
      <c r="E194" s="247" t="s">
        <v>19</v>
      </c>
      <c r="F194" s="248" t="s">
        <v>143</v>
      </c>
      <c r="G194" s="246"/>
      <c r="H194" s="249">
        <v>36.831000000000003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140</v>
      </c>
      <c r="AU194" s="255" t="s">
        <v>81</v>
      </c>
      <c r="AV194" s="14" t="s">
        <v>136</v>
      </c>
      <c r="AW194" s="14" t="s">
        <v>33</v>
      </c>
      <c r="AX194" s="14" t="s">
        <v>72</v>
      </c>
      <c r="AY194" s="255" t="s">
        <v>125</v>
      </c>
    </row>
    <row r="195" s="16" customFormat="1">
      <c r="A195" s="16"/>
      <c r="B195" s="266"/>
      <c r="C195" s="267"/>
      <c r="D195" s="235" t="s">
        <v>140</v>
      </c>
      <c r="E195" s="268" t="s">
        <v>19</v>
      </c>
      <c r="F195" s="269" t="s">
        <v>185</v>
      </c>
      <c r="G195" s="267"/>
      <c r="H195" s="270">
        <v>464.63800000000003</v>
      </c>
      <c r="I195" s="271"/>
      <c r="J195" s="267"/>
      <c r="K195" s="267"/>
      <c r="L195" s="272"/>
      <c r="M195" s="273"/>
      <c r="N195" s="274"/>
      <c r="O195" s="274"/>
      <c r="P195" s="274"/>
      <c r="Q195" s="274"/>
      <c r="R195" s="274"/>
      <c r="S195" s="274"/>
      <c r="T195" s="275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76" t="s">
        <v>140</v>
      </c>
      <c r="AU195" s="276" t="s">
        <v>81</v>
      </c>
      <c r="AV195" s="16" t="s">
        <v>135</v>
      </c>
      <c r="AW195" s="16" t="s">
        <v>33</v>
      </c>
      <c r="AX195" s="16" t="s">
        <v>79</v>
      </c>
      <c r="AY195" s="276" t="s">
        <v>125</v>
      </c>
    </row>
    <row r="196" s="2" customFormat="1" ht="16.5" customHeight="1">
      <c r="A196" s="41"/>
      <c r="B196" s="42"/>
      <c r="C196" s="277" t="s">
        <v>7</v>
      </c>
      <c r="D196" s="277" t="s">
        <v>195</v>
      </c>
      <c r="E196" s="278" t="s">
        <v>267</v>
      </c>
      <c r="F196" s="279" t="s">
        <v>268</v>
      </c>
      <c r="G196" s="280" t="s">
        <v>177</v>
      </c>
      <c r="H196" s="281">
        <v>536.65700000000004</v>
      </c>
      <c r="I196" s="282"/>
      <c r="J196" s="283">
        <f>ROUND(I196*H196,2)</f>
        <v>0</v>
      </c>
      <c r="K196" s="279" t="s">
        <v>134</v>
      </c>
      <c r="L196" s="284"/>
      <c r="M196" s="285" t="s">
        <v>19</v>
      </c>
      <c r="N196" s="286" t="s">
        <v>43</v>
      </c>
      <c r="O196" s="87"/>
      <c r="P196" s="224">
        <f>O196*H196</f>
        <v>0</v>
      </c>
      <c r="Q196" s="224">
        <v>0.00029999999999999997</v>
      </c>
      <c r="R196" s="224">
        <f>Q196*H196</f>
        <v>0.1609971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198</v>
      </c>
      <c r="AT196" s="226" t="s">
        <v>195</v>
      </c>
      <c r="AU196" s="226" t="s">
        <v>81</v>
      </c>
      <c r="AY196" s="20" t="s">
        <v>125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79</v>
      </c>
      <c r="BK196" s="227">
        <f>ROUND(I196*H196,2)</f>
        <v>0</v>
      </c>
      <c r="BL196" s="20" t="s">
        <v>178</v>
      </c>
      <c r="BM196" s="226" t="s">
        <v>269</v>
      </c>
    </row>
    <row r="197" s="13" customFormat="1">
      <c r="A197" s="13"/>
      <c r="B197" s="233"/>
      <c r="C197" s="234"/>
      <c r="D197" s="235" t="s">
        <v>140</v>
      </c>
      <c r="E197" s="234"/>
      <c r="F197" s="237" t="s">
        <v>270</v>
      </c>
      <c r="G197" s="234"/>
      <c r="H197" s="238">
        <v>536.65700000000004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140</v>
      </c>
      <c r="AU197" s="244" t="s">
        <v>81</v>
      </c>
      <c r="AV197" s="13" t="s">
        <v>81</v>
      </c>
      <c r="AW197" s="13" t="s">
        <v>4</v>
      </c>
      <c r="AX197" s="13" t="s">
        <v>79</v>
      </c>
      <c r="AY197" s="244" t="s">
        <v>125</v>
      </c>
    </row>
    <row r="198" s="2" customFormat="1" ht="33" customHeight="1">
      <c r="A198" s="41"/>
      <c r="B198" s="42"/>
      <c r="C198" s="215" t="s">
        <v>271</v>
      </c>
      <c r="D198" s="215" t="s">
        <v>130</v>
      </c>
      <c r="E198" s="216" t="s">
        <v>272</v>
      </c>
      <c r="F198" s="217" t="s">
        <v>273</v>
      </c>
      <c r="G198" s="218" t="s">
        <v>274</v>
      </c>
      <c r="H198" s="219">
        <v>14</v>
      </c>
      <c r="I198" s="220"/>
      <c r="J198" s="221">
        <f>ROUND(I198*H198,2)</f>
        <v>0</v>
      </c>
      <c r="K198" s="217" t="s">
        <v>134</v>
      </c>
      <c r="L198" s="47"/>
      <c r="M198" s="222" t="s">
        <v>19</v>
      </c>
      <c r="N198" s="223" t="s">
        <v>43</v>
      </c>
      <c r="O198" s="87"/>
      <c r="P198" s="224">
        <f>O198*H198</f>
        <v>0</v>
      </c>
      <c r="Q198" s="224">
        <v>0.0074999999999999997</v>
      </c>
      <c r="R198" s="224">
        <f>Q198*H198</f>
        <v>0.105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178</v>
      </c>
      <c r="AT198" s="226" t="s">
        <v>130</v>
      </c>
      <c r="AU198" s="226" t="s">
        <v>81</v>
      </c>
      <c r="AY198" s="20" t="s">
        <v>125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79</v>
      </c>
      <c r="BK198" s="227">
        <f>ROUND(I198*H198,2)</f>
        <v>0</v>
      </c>
      <c r="BL198" s="20" t="s">
        <v>178</v>
      </c>
      <c r="BM198" s="226" t="s">
        <v>275</v>
      </c>
    </row>
    <row r="199" s="2" customFormat="1">
      <c r="A199" s="41"/>
      <c r="B199" s="42"/>
      <c r="C199" s="43"/>
      <c r="D199" s="228" t="s">
        <v>138</v>
      </c>
      <c r="E199" s="43"/>
      <c r="F199" s="229" t="s">
        <v>276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138</v>
      </c>
      <c r="AU199" s="20" t="s">
        <v>81</v>
      </c>
    </row>
    <row r="200" s="13" customFormat="1">
      <c r="A200" s="13"/>
      <c r="B200" s="233"/>
      <c r="C200" s="234"/>
      <c r="D200" s="235" t="s">
        <v>140</v>
      </c>
      <c r="E200" s="236" t="s">
        <v>19</v>
      </c>
      <c r="F200" s="237" t="s">
        <v>277</v>
      </c>
      <c r="G200" s="234"/>
      <c r="H200" s="238">
        <v>14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140</v>
      </c>
      <c r="AU200" s="244" t="s">
        <v>81</v>
      </c>
      <c r="AV200" s="13" t="s">
        <v>81</v>
      </c>
      <c r="AW200" s="13" t="s">
        <v>33</v>
      </c>
      <c r="AX200" s="13" t="s">
        <v>72</v>
      </c>
      <c r="AY200" s="244" t="s">
        <v>125</v>
      </c>
    </row>
    <row r="201" s="14" customFormat="1">
      <c r="A201" s="14"/>
      <c r="B201" s="245"/>
      <c r="C201" s="246"/>
      <c r="D201" s="235" t="s">
        <v>140</v>
      </c>
      <c r="E201" s="247" t="s">
        <v>19</v>
      </c>
      <c r="F201" s="248" t="s">
        <v>143</v>
      </c>
      <c r="G201" s="246"/>
      <c r="H201" s="249">
        <v>14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140</v>
      </c>
      <c r="AU201" s="255" t="s">
        <v>81</v>
      </c>
      <c r="AV201" s="14" t="s">
        <v>136</v>
      </c>
      <c r="AW201" s="14" t="s">
        <v>33</v>
      </c>
      <c r="AX201" s="14" t="s">
        <v>79</v>
      </c>
      <c r="AY201" s="255" t="s">
        <v>125</v>
      </c>
    </row>
    <row r="202" s="2" customFormat="1" ht="16.5" customHeight="1">
      <c r="A202" s="41"/>
      <c r="B202" s="42"/>
      <c r="C202" s="277" t="s">
        <v>278</v>
      </c>
      <c r="D202" s="277" t="s">
        <v>195</v>
      </c>
      <c r="E202" s="278" t="s">
        <v>279</v>
      </c>
      <c r="F202" s="279" t="s">
        <v>280</v>
      </c>
      <c r="G202" s="280" t="s">
        <v>274</v>
      </c>
      <c r="H202" s="281">
        <v>14</v>
      </c>
      <c r="I202" s="282"/>
      <c r="J202" s="283">
        <f>ROUND(I202*H202,2)</f>
        <v>0</v>
      </c>
      <c r="K202" s="279" t="s">
        <v>134</v>
      </c>
      <c r="L202" s="284"/>
      <c r="M202" s="285" t="s">
        <v>19</v>
      </c>
      <c r="N202" s="286" t="s">
        <v>43</v>
      </c>
      <c r="O202" s="87"/>
      <c r="P202" s="224">
        <f>O202*H202</f>
        <v>0</v>
      </c>
      <c r="Q202" s="224">
        <v>0.00025999999999999998</v>
      </c>
      <c r="R202" s="224">
        <f>Q202*H202</f>
        <v>0.0036399999999999996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198</v>
      </c>
      <c r="AT202" s="226" t="s">
        <v>195</v>
      </c>
      <c r="AU202" s="226" t="s">
        <v>81</v>
      </c>
      <c r="AY202" s="20" t="s">
        <v>125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79</v>
      </c>
      <c r="BK202" s="227">
        <f>ROUND(I202*H202,2)</f>
        <v>0</v>
      </c>
      <c r="BL202" s="20" t="s">
        <v>178</v>
      </c>
      <c r="BM202" s="226" t="s">
        <v>281</v>
      </c>
    </row>
    <row r="203" s="2" customFormat="1" ht="24.15" customHeight="1">
      <c r="A203" s="41"/>
      <c r="B203" s="42"/>
      <c r="C203" s="215" t="s">
        <v>282</v>
      </c>
      <c r="D203" s="215" t="s">
        <v>130</v>
      </c>
      <c r="E203" s="216" t="s">
        <v>283</v>
      </c>
      <c r="F203" s="217" t="s">
        <v>284</v>
      </c>
      <c r="G203" s="218" t="s">
        <v>177</v>
      </c>
      <c r="H203" s="219">
        <v>46.009999999999998</v>
      </c>
      <c r="I203" s="220"/>
      <c r="J203" s="221">
        <f>ROUND(I203*H203,2)</f>
        <v>0</v>
      </c>
      <c r="K203" s="217" t="s">
        <v>134</v>
      </c>
      <c r="L203" s="47"/>
      <c r="M203" s="222" t="s">
        <v>19</v>
      </c>
      <c r="N203" s="223" t="s">
        <v>43</v>
      </c>
      <c r="O203" s="87"/>
      <c r="P203" s="224">
        <f>O203*H203</f>
        <v>0</v>
      </c>
      <c r="Q203" s="224">
        <v>0.01396</v>
      </c>
      <c r="R203" s="224">
        <f>Q203*H203</f>
        <v>0.64229959999999997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178</v>
      </c>
      <c r="AT203" s="226" t="s">
        <v>130</v>
      </c>
      <c r="AU203" s="226" t="s">
        <v>81</v>
      </c>
      <c r="AY203" s="20" t="s">
        <v>125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79</v>
      </c>
      <c r="BK203" s="227">
        <f>ROUND(I203*H203,2)</f>
        <v>0</v>
      </c>
      <c r="BL203" s="20" t="s">
        <v>178</v>
      </c>
      <c r="BM203" s="226" t="s">
        <v>285</v>
      </c>
    </row>
    <row r="204" s="2" customFormat="1">
      <c r="A204" s="41"/>
      <c r="B204" s="42"/>
      <c r="C204" s="43"/>
      <c r="D204" s="228" t="s">
        <v>138</v>
      </c>
      <c r="E204" s="43"/>
      <c r="F204" s="229" t="s">
        <v>286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138</v>
      </c>
      <c r="AU204" s="20" t="s">
        <v>81</v>
      </c>
    </row>
    <row r="205" s="15" customFormat="1">
      <c r="A205" s="15"/>
      <c r="B205" s="256"/>
      <c r="C205" s="257"/>
      <c r="D205" s="235" t="s">
        <v>140</v>
      </c>
      <c r="E205" s="258" t="s">
        <v>19</v>
      </c>
      <c r="F205" s="259" t="s">
        <v>287</v>
      </c>
      <c r="G205" s="257"/>
      <c r="H205" s="258" t="s">
        <v>19</v>
      </c>
      <c r="I205" s="260"/>
      <c r="J205" s="257"/>
      <c r="K205" s="257"/>
      <c r="L205" s="261"/>
      <c r="M205" s="262"/>
      <c r="N205" s="263"/>
      <c r="O205" s="263"/>
      <c r="P205" s="263"/>
      <c r="Q205" s="263"/>
      <c r="R205" s="263"/>
      <c r="S205" s="263"/>
      <c r="T205" s="264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5" t="s">
        <v>140</v>
      </c>
      <c r="AU205" s="265" t="s">
        <v>81</v>
      </c>
      <c r="AV205" s="15" t="s">
        <v>79</v>
      </c>
      <c r="AW205" s="15" t="s">
        <v>33</v>
      </c>
      <c r="AX205" s="15" t="s">
        <v>72</v>
      </c>
      <c r="AY205" s="265" t="s">
        <v>125</v>
      </c>
    </row>
    <row r="206" s="13" customFormat="1">
      <c r="A206" s="13"/>
      <c r="B206" s="233"/>
      <c r="C206" s="234"/>
      <c r="D206" s="235" t="s">
        <v>140</v>
      </c>
      <c r="E206" s="236" t="s">
        <v>19</v>
      </c>
      <c r="F206" s="237" t="s">
        <v>288</v>
      </c>
      <c r="G206" s="234"/>
      <c r="H206" s="238">
        <v>35.906999999999996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140</v>
      </c>
      <c r="AU206" s="244" t="s">
        <v>81</v>
      </c>
      <c r="AV206" s="13" t="s">
        <v>81</v>
      </c>
      <c r="AW206" s="13" t="s">
        <v>33</v>
      </c>
      <c r="AX206" s="13" t="s">
        <v>72</v>
      </c>
      <c r="AY206" s="244" t="s">
        <v>125</v>
      </c>
    </row>
    <row r="207" s="13" customFormat="1">
      <c r="A207" s="13"/>
      <c r="B207" s="233"/>
      <c r="C207" s="234"/>
      <c r="D207" s="235" t="s">
        <v>140</v>
      </c>
      <c r="E207" s="236" t="s">
        <v>19</v>
      </c>
      <c r="F207" s="237" t="s">
        <v>289</v>
      </c>
      <c r="G207" s="234"/>
      <c r="H207" s="238">
        <v>10.103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140</v>
      </c>
      <c r="AU207" s="244" t="s">
        <v>81</v>
      </c>
      <c r="AV207" s="13" t="s">
        <v>81</v>
      </c>
      <c r="AW207" s="13" t="s">
        <v>33</v>
      </c>
      <c r="AX207" s="13" t="s">
        <v>72</v>
      </c>
      <c r="AY207" s="244" t="s">
        <v>125</v>
      </c>
    </row>
    <row r="208" s="14" customFormat="1">
      <c r="A208" s="14"/>
      <c r="B208" s="245"/>
      <c r="C208" s="246"/>
      <c r="D208" s="235" t="s">
        <v>140</v>
      </c>
      <c r="E208" s="247" t="s">
        <v>19</v>
      </c>
      <c r="F208" s="248" t="s">
        <v>143</v>
      </c>
      <c r="G208" s="246"/>
      <c r="H208" s="249">
        <v>46.009999999999998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140</v>
      </c>
      <c r="AU208" s="255" t="s">
        <v>81</v>
      </c>
      <c r="AV208" s="14" t="s">
        <v>136</v>
      </c>
      <c r="AW208" s="14" t="s">
        <v>33</v>
      </c>
      <c r="AX208" s="14" t="s">
        <v>79</v>
      </c>
      <c r="AY208" s="255" t="s">
        <v>125</v>
      </c>
    </row>
    <row r="209" s="2" customFormat="1" ht="16.5" customHeight="1">
      <c r="A209" s="41"/>
      <c r="B209" s="42"/>
      <c r="C209" s="277" t="s">
        <v>290</v>
      </c>
      <c r="D209" s="277" t="s">
        <v>195</v>
      </c>
      <c r="E209" s="278" t="s">
        <v>291</v>
      </c>
      <c r="F209" s="279" t="s">
        <v>292</v>
      </c>
      <c r="G209" s="280" t="s">
        <v>177</v>
      </c>
      <c r="H209" s="281">
        <v>-46.009999999999998</v>
      </c>
      <c r="I209" s="282"/>
      <c r="J209" s="283">
        <f>ROUND(I209*H209,2)</f>
        <v>0</v>
      </c>
      <c r="K209" s="279" t="s">
        <v>134</v>
      </c>
      <c r="L209" s="284"/>
      <c r="M209" s="285" t="s">
        <v>19</v>
      </c>
      <c r="N209" s="286" t="s">
        <v>43</v>
      </c>
      <c r="O209" s="87"/>
      <c r="P209" s="224">
        <f>O209*H209</f>
        <v>0</v>
      </c>
      <c r="Q209" s="224">
        <v>0.012800000000000001</v>
      </c>
      <c r="R209" s="224">
        <f>Q209*H209</f>
        <v>-0.58892800000000001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198</v>
      </c>
      <c r="AT209" s="226" t="s">
        <v>195</v>
      </c>
      <c r="AU209" s="226" t="s">
        <v>81</v>
      </c>
      <c r="AY209" s="20" t="s">
        <v>125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79</v>
      </c>
      <c r="BK209" s="227">
        <f>ROUND(I209*H209,2)</f>
        <v>0</v>
      </c>
      <c r="BL209" s="20" t="s">
        <v>178</v>
      </c>
      <c r="BM209" s="226" t="s">
        <v>293</v>
      </c>
    </row>
    <row r="210" s="2" customFormat="1" ht="16.5" customHeight="1">
      <c r="A210" s="41"/>
      <c r="B210" s="42"/>
      <c r="C210" s="277" t="s">
        <v>294</v>
      </c>
      <c r="D210" s="277" t="s">
        <v>195</v>
      </c>
      <c r="E210" s="278" t="s">
        <v>295</v>
      </c>
      <c r="F210" s="279" t="s">
        <v>296</v>
      </c>
      <c r="G210" s="280" t="s">
        <v>177</v>
      </c>
      <c r="H210" s="281">
        <v>50.610999999999997</v>
      </c>
      <c r="I210" s="282"/>
      <c r="J210" s="283">
        <f>ROUND(I210*H210,2)</f>
        <v>0</v>
      </c>
      <c r="K210" s="279" t="s">
        <v>134</v>
      </c>
      <c r="L210" s="284"/>
      <c r="M210" s="285" t="s">
        <v>19</v>
      </c>
      <c r="N210" s="286" t="s">
        <v>43</v>
      </c>
      <c r="O210" s="87"/>
      <c r="P210" s="224">
        <f>O210*H210</f>
        <v>0</v>
      </c>
      <c r="Q210" s="224">
        <v>0.0149</v>
      </c>
      <c r="R210" s="224">
        <f>Q210*H210</f>
        <v>0.75410389999999994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198</v>
      </c>
      <c r="AT210" s="226" t="s">
        <v>195</v>
      </c>
      <c r="AU210" s="226" t="s">
        <v>81</v>
      </c>
      <c r="AY210" s="20" t="s">
        <v>125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79</v>
      </c>
      <c r="BK210" s="227">
        <f>ROUND(I210*H210,2)</f>
        <v>0</v>
      </c>
      <c r="BL210" s="20" t="s">
        <v>178</v>
      </c>
      <c r="BM210" s="226" t="s">
        <v>297</v>
      </c>
    </row>
    <row r="211" s="13" customFormat="1">
      <c r="A211" s="13"/>
      <c r="B211" s="233"/>
      <c r="C211" s="234"/>
      <c r="D211" s="235" t="s">
        <v>140</v>
      </c>
      <c r="E211" s="234"/>
      <c r="F211" s="237" t="s">
        <v>298</v>
      </c>
      <c r="G211" s="234"/>
      <c r="H211" s="238">
        <v>50.610999999999997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140</v>
      </c>
      <c r="AU211" s="244" t="s">
        <v>81</v>
      </c>
      <c r="AV211" s="13" t="s">
        <v>81</v>
      </c>
      <c r="AW211" s="13" t="s">
        <v>4</v>
      </c>
      <c r="AX211" s="13" t="s">
        <v>79</v>
      </c>
      <c r="AY211" s="244" t="s">
        <v>125</v>
      </c>
    </row>
    <row r="212" s="2" customFormat="1" ht="24.15" customHeight="1">
      <c r="A212" s="41"/>
      <c r="B212" s="42"/>
      <c r="C212" s="215" t="s">
        <v>299</v>
      </c>
      <c r="D212" s="215" t="s">
        <v>130</v>
      </c>
      <c r="E212" s="216" t="s">
        <v>300</v>
      </c>
      <c r="F212" s="217" t="s">
        <v>301</v>
      </c>
      <c r="G212" s="218" t="s">
        <v>148</v>
      </c>
      <c r="H212" s="219">
        <v>4.9260000000000002</v>
      </c>
      <c r="I212" s="220"/>
      <c r="J212" s="221">
        <f>ROUND(I212*H212,2)</f>
        <v>0</v>
      </c>
      <c r="K212" s="217" t="s">
        <v>134</v>
      </c>
      <c r="L212" s="47"/>
      <c r="M212" s="222" t="s">
        <v>19</v>
      </c>
      <c r="N212" s="223" t="s">
        <v>43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178</v>
      </c>
      <c r="AT212" s="226" t="s">
        <v>130</v>
      </c>
      <c r="AU212" s="226" t="s">
        <v>81</v>
      </c>
      <c r="AY212" s="20" t="s">
        <v>125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79</v>
      </c>
      <c r="BK212" s="227">
        <f>ROUND(I212*H212,2)</f>
        <v>0</v>
      </c>
      <c r="BL212" s="20" t="s">
        <v>178</v>
      </c>
      <c r="BM212" s="226" t="s">
        <v>302</v>
      </c>
    </row>
    <row r="213" s="2" customFormat="1">
      <c r="A213" s="41"/>
      <c r="B213" s="42"/>
      <c r="C213" s="43"/>
      <c r="D213" s="228" t="s">
        <v>138</v>
      </c>
      <c r="E213" s="43"/>
      <c r="F213" s="229" t="s">
        <v>303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138</v>
      </c>
      <c r="AU213" s="20" t="s">
        <v>81</v>
      </c>
    </row>
    <row r="214" s="12" customFormat="1" ht="22.8" customHeight="1">
      <c r="A214" s="12"/>
      <c r="B214" s="199"/>
      <c r="C214" s="200"/>
      <c r="D214" s="201" t="s">
        <v>71</v>
      </c>
      <c r="E214" s="213" t="s">
        <v>304</v>
      </c>
      <c r="F214" s="213" t="s">
        <v>305</v>
      </c>
      <c r="G214" s="200"/>
      <c r="H214" s="200"/>
      <c r="I214" s="203"/>
      <c r="J214" s="214">
        <f>BK214</f>
        <v>0</v>
      </c>
      <c r="K214" s="200"/>
      <c r="L214" s="205"/>
      <c r="M214" s="206"/>
      <c r="N214" s="207"/>
      <c r="O214" s="207"/>
      <c r="P214" s="208">
        <f>SUM(P215:P219)</f>
        <v>0</v>
      </c>
      <c r="Q214" s="207"/>
      <c r="R214" s="208">
        <f>SUM(R215:R219)</f>
        <v>0.008369999999999999</v>
      </c>
      <c r="S214" s="207"/>
      <c r="T214" s="209">
        <f>SUM(T215:T219)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0" t="s">
        <v>81</v>
      </c>
      <c r="AT214" s="211" t="s">
        <v>71</v>
      </c>
      <c r="AU214" s="211" t="s">
        <v>79</v>
      </c>
      <c r="AY214" s="210" t="s">
        <v>125</v>
      </c>
      <c r="BK214" s="212">
        <f>SUM(BK215:BK219)</f>
        <v>0</v>
      </c>
    </row>
    <row r="215" s="2" customFormat="1" ht="16.5" customHeight="1">
      <c r="A215" s="41"/>
      <c r="B215" s="42"/>
      <c r="C215" s="215" t="s">
        <v>306</v>
      </c>
      <c r="D215" s="215" t="s">
        <v>130</v>
      </c>
      <c r="E215" s="216" t="s">
        <v>307</v>
      </c>
      <c r="F215" s="217" t="s">
        <v>308</v>
      </c>
      <c r="G215" s="218" t="s">
        <v>274</v>
      </c>
      <c r="H215" s="219">
        <v>3</v>
      </c>
      <c r="I215" s="220"/>
      <c r="J215" s="221">
        <f>ROUND(I215*H215,2)</f>
        <v>0</v>
      </c>
      <c r="K215" s="217" t="s">
        <v>134</v>
      </c>
      <c r="L215" s="47"/>
      <c r="M215" s="222" t="s">
        <v>19</v>
      </c>
      <c r="N215" s="223" t="s">
        <v>43</v>
      </c>
      <c r="O215" s="87"/>
      <c r="P215" s="224">
        <f>O215*H215</f>
        <v>0</v>
      </c>
      <c r="Q215" s="224">
        <v>0.00115</v>
      </c>
      <c r="R215" s="224">
        <f>Q215*H215</f>
        <v>0.0034499999999999999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178</v>
      </c>
      <c r="AT215" s="226" t="s">
        <v>130</v>
      </c>
      <c r="AU215" s="226" t="s">
        <v>81</v>
      </c>
      <c r="AY215" s="20" t="s">
        <v>125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79</v>
      </c>
      <c r="BK215" s="227">
        <f>ROUND(I215*H215,2)</f>
        <v>0</v>
      </c>
      <c r="BL215" s="20" t="s">
        <v>178</v>
      </c>
      <c r="BM215" s="226" t="s">
        <v>309</v>
      </c>
    </row>
    <row r="216" s="2" customFormat="1">
      <c r="A216" s="41"/>
      <c r="B216" s="42"/>
      <c r="C216" s="43"/>
      <c r="D216" s="228" t="s">
        <v>138</v>
      </c>
      <c r="E216" s="43"/>
      <c r="F216" s="229" t="s">
        <v>310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138</v>
      </c>
      <c r="AU216" s="20" t="s">
        <v>81</v>
      </c>
    </row>
    <row r="217" s="2" customFormat="1" ht="24.15" customHeight="1">
      <c r="A217" s="41"/>
      <c r="B217" s="42"/>
      <c r="C217" s="277" t="s">
        <v>311</v>
      </c>
      <c r="D217" s="277" t="s">
        <v>195</v>
      </c>
      <c r="E217" s="278" t="s">
        <v>312</v>
      </c>
      <c r="F217" s="279" t="s">
        <v>313</v>
      </c>
      <c r="G217" s="280" t="s">
        <v>274</v>
      </c>
      <c r="H217" s="281">
        <v>3</v>
      </c>
      <c r="I217" s="282"/>
      <c r="J217" s="283">
        <f>ROUND(I217*H217,2)</f>
        <v>0</v>
      </c>
      <c r="K217" s="279" t="s">
        <v>134</v>
      </c>
      <c r="L217" s="284"/>
      <c r="M217" s="285" t="s">
        <v>19</v>
      </c>
      <c r="N217" s="286" t="s">
        <v>43</v>
      </c>
      <c r="O217" s="87"/>
      <c r="P217" s="224">
        <f>O217*H217</f>
        <v>0</v>
      </c>
      <c r="Q217" s="224">
        <v>0.00164</v>
      </c>
      <c r="R217" s="224">
        <f>Q217*H217</f>
        <v>0.0049199999999999999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198</v>
      </c>
      <c r="AT217" s="226" t="s">
        <v>195</v>
      </c>
      <c r="AU217" s="226" t="s">
        <v>81</v>
      </c>
      <c r="AY217" s="20" t="s">
        <v>125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79</v>
      </c>
      <c r="BK217" s="227">
        <f>ROUND(I217*H217,2)</f>
        <v>0</v>
      </c>
      <c r="BL217" s="20" t="s">
        <v>178</v>
      </c>
      <c r="BM217" s="226" t="s">
        <v>314</v>
      </c>
    </row>
    <row r="218" s="2" customFormat="1" ht="24.15" customHeight="1">
      <c r="A218" s="41"/>
      <c r="B218" s="42"/>
      <c r="C218" s="215" t="s">
        <v>315</v>
      </c>
      <c r="D218" s="215" t="s">
        <v>130</v>
      </c>
      <c r="E218" s="216" t="s">
        <v>316</v>
      </c>
      <c r="F218" s="217" t="s">
        <v>317</v>
      </c>
      <c r="G218" s="218" t="s">
        <v>148</v>
      </c>
      <c r="H218" s="219">
        <v>0.0080000000000000002</v>
      </c>
      <c r="I218" s="220"/>
      <c r="J218" s="221">
        <f>ROUND(I218*H218,2)</f>
        <v>0</v>
      </c>
      <c r="K218" s="217" t="s">
        <v>134</v>
      </c>
      <c r="L218" s="47"/>
      <c r="M218" s="222" t="s">
        <v>19</v>
      </c>
      <c r="N218" s="223" t="s">
        <v>43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178</v>
      </c>
      <c r="AT218" s="226" t="s">
        <v>130</v>
      </c>
      <c r="AU218" s="226" t="s">
        <v>81</v>
      </c>
      <c r="AY218" s="20" t="s">
        <v>125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79</v>
      </c>
      <c r="BK218" s="227">
        <f>ROUND(I218*H218,2)</f>
        <v>0</v>
      </c>
      <c r="BL218" s="20" t="s">
        <v>178</v>
      </c>
      <c r="BM218" s="226" t="s">
        <v>318</v>
      </c>
    </row>
    <row r="219" s="2" customFormat="1">
      <c r="A219" s="41"/>
      <c r="B219" s="42"/>
      <c r="C219" s="43"/>
      <c r="D219" s="228" t="s">
        <v>138</v>
      </c>
      <c r="E219" s="43"/>
      <c r="F219" s="229" t="s">
        <v>319</v>
      </c>
      <c r="G219" s="43"/>
      <c r="H219" s="43"/>
      <c r="I219" s="230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138</v>
      </c>
      <c r="AU219" s="20" t="s">
        <v>81</v>
      </c>
    </row>
    <row r="220" s="12" customFormat="1" ht="22.8" customHeight="1">
      <c r="A220" s="12"/>
      <c r="B220" s="199"/>
      <c r="C220" s="200"/>
      <c r="D220" s="201" t="s">
        <v>71</v>
      </c>
      <c r="E220" s="213" t="s">
        <v>320</v>
      </c>
      <c r="F220" s="213" t="s">
        <v>321</v>
      </c>
      <c r="G220" s="200"/>
      <c r="H220" s="200"/>
      <c r="I220" s="203"/>
      <c r="J220" s="214">
        <f>BK220</f>
        <v>0</v>
      </c>
      <c r="K220" s="200"/>
      <c r="L220" s="205"/>
      <c r="M220" s="206"/>
      <c r="N220" s="207"/>
      <c r="O220" s="207"/>
      <c r="P220" s="208">
        <f>SUM(P221:P222)</f>
        <v>0</v>
      </c>
      <c r="Q220" s="207"/>
      <c r="R220" s="208">
        <f>SUM(R221:R222)</f>
        <v>0</v>
      </c>
      <c r="S220" s="207"/>
      <c r="T220" s="209">
        <f>SUM(T221:T222)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0" t="s">
        <v>81</v>
      </c>
      <c r="AT220" s="211" t="s">
        <v>71</v>
      </c>
      <c r="AU220" s="211" t="s">
        <v>79</v>
      </c>
      <c r="AY220" s="210" t="s">
        <v>125</v>
      </c>
      <c r="BK220" s="212">
        <f>SUM(BK221:BK222)</f>
        <v>0</v>
      </c>
    </row>
    <row r="221" s="2" customFormat="1" ht="24.15" customHeight="1">
      <c r="A221" s="41"/>
      <c r="B221" s="42"/>
      <c r="C221" s="215" t="s">
        <v>322</v>
      </c>
      <c r="D221" s="215" t="s">
        <v>130</v>
      </c>
      <c r="E221" s="216" t="s">
        <v>323</v>
      </c>
      <c r="F221" s="217" t="s">
        <v>324</v>
      </c>
      <c r="G221" s="218" t="s">
        <v>325</v>
      </c>
      <c r="H221" s="219">
        <v>1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43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178</v>
      </c>
      <c r="AT221" s="226" t="s">
        <v>130</v>
      </c>
      <c r="AU221" s="226" t="s">
        <v>81</v>
      </c>
      <c r="AY221" s="20" t="s">
        <v>125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79</v>
      </c>
      <c r="BK221" s="227">
        <f>ROUND(I221*H221,2)</f>
        <v>0</v>
      </c>
      <c r="BL221" s="20" t="s">
        <v>178</v>
      </c>
      <c r="BM221" s="226" t="s">
        <v>326</v>
      </c>
    </row>
    <row r="222" s="2" customFormat="1" ht="24.15" customHeight="1">
      <c r="A222" s="41"/>
      <c r="B222" s="42"/>
      <c r="C222" s="215" t="s">
        <v>198</v>
      </c>
      <c r="D222" s="215" t="s">
        <v>130</v>
      </c>
      <c r="E222" s="216" t="s">
        <v>327</v>
      </c>
      <c r="F222" s="217" t="s">
        <v>328</v>
      </c>
      <c r="G222" s="218" t="s">
        <v>325</v>
      </c>
      <c r="H222" s="219">
        <v>1</v>
      </c>
      <c r="I222" s="220"/>
      <c r="J222" s="221">
        <f>ROUND(I222*H222,2)</f>
        <v>0</v>
      </c>
      <c r="K222" s="217" t="s">
        <v>19</v>
      </c>
      <c r="L222" s="47"/>
      <c r="M222" s="287" t="s">
        <v>19</v>
      </c>
      <c r="N222" s="288" t="s">
        <v>43</v>
      </c>
      <c r="O222" s="289"/>
      <c r="P222" s="290">
        <f>O222*H222</f>
        <v>0</v>
      </c>
      <c r="Q222" s="290">
        <v>0</v>
      </c>
      <c r="R222" s="290">
        <f>Q222*H222</f>
        <v>0</v>
      </c>
      <c r="S222" s="290">
        <v>0</v>
      </c>
      <c r="T222" s="29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178</v>
      </c>
      <c r="AT222" s="226" t="s">
        <v>130</v>
      </c>
      <c r="AU222" s="226" t="s">
        <v>81</v>
      </c>
      <c r="AY222" s="20" t="s">
        <v>125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79</v>
      </c>
      <c r="BK222" s="227">
        <f>ROUND(I222*H222,2)</f>
        <v>0</v>
      </c>
      <c r="BL222" s="20" t="s">
        <v>178</v>
      </c>
      <c r="BM222" s="226" t="s">
        <v>329</v>
      </c>
    </row>
    <row r="223" s="2" customFormat="1" ht="6.96" customHeight="1">
      <c r="A223" s="41"/>
      <c r="B223" s="62"/>
      <c r="C223" s="63"/>
      <c r="D223" s="63"/>
      <c r="E223" s="63"/>
      <c r="F223" s="63"/>
      <c r="G223" s="63"/>
      <c r="H223" s="63"/>
      <c r="I223" s="63"/>
      <c r="J223" s="63"/>
      <c r="K223" s="63"/>
      <c r="L223" s="47"/>
      <c r="M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</row>
  </sheetData>
  <sheetProtection sheet="1" autoFilter="0" formatColumns="0" formatRows="0" objects="1" scenarios="1" spinCount="100000" saltValue="Ov2DFuHyuA2LnRk5kRGz91Ni/a1Jqb+b6HuCwErqTfVQlFCEapZXoe6Ghy6qL7qViCM3xJLRUvhEYuHWU0opyA==" hashValue="/usr/XlcQ63yuh3wYsYtjn/zPCjzpELVGe0LONwcJEkyF0pZo2339BCefWI+P+6amEMBAs5Mb3Ei9aLyxco3gg==" algorithmName="SHA-512" password="CEE1"/>
  <autoFilter ref="C92:K2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8" r:id="rId1" display="https://podminky.urs.cz/item/CS_URS_2024_01/712300851"/>
    <hyperlink ref="F104" r:id="rId2" display="https://podminky.urs.cz/item/CS_URS_2024_01/997006012"/>
    <hyperlink ref="F106" r:id="rId3" display="https://podminky.urs.cz/item/CS_URS_2024_01/997013152"/>
    <hyperlink ref="F108" r:id="rId4" display="https://podminky.urs.cz/item/CS_URS_2024_01/997013501"/>
    <hyperlink ref="F110" r:id="rId5" display="https://podminky.urs.cz/item/CS_URS_2024_01/997013509"/>
    <hyperlink ref="F113" r:id="rId6" display="https://podminky.urs.cz/item/CS_URS_2024_01/997013871"/>
    <hyperlink ref="F126" r:id="rId7" display="https://podminky.urs.cz/item/CS_URS_2024_01/712363604"/>
    <hyperlink ref="F141" r:id="rId8" display="https://podminky.urs.cz/item/CS_URS_2024_01/712363605"/>
    <hyperlink ref="F148" r:id="rId9" display="https://podminky.urs.cz/item/CS_URS_2024_01/712363606"/>
    <hyperlink ref="F154" r:id="rId10" display="https://podminky.urs.cz/item/CS_URS_2024_01/712363005"/>
    <hyperlink ref="F165" r:id="rId11" display="https://podminky.urs.cz/item/CS_URS_2024_01/712363352"/>
    <hyperlink ref="F170" r:id="rId12" display="https://podminky.urs.cz/item/CS_URS_2024_01/712363353"/>
    <hyperlink ref="F175" r:id="rId13" display="https://podminky.urs.cz/item/CS_URS_2024_01/712363358"/>
    <hyperlink ref="F179" r:id="rId14" display="https://podminky.urs.cz/item/CS_URS_2024_01/712363362"/>
    <hyperlink ref="F183" r:id="rId15" display="https://podminky.urs.cz/item/CS_URS_2024_01/712363369"/>
    <hyperlink ref="F187" r:id="rId16" display="https://podminky.urs.cz/item/CS_URS_2024_01/712391171"/>
    <hyperlink ref="F199" r:id="rId17" display="https://podminky.urs.cz/item/CS_URS_2024_01/712363115"/>
    <hyperlink ref="F204" r:id="rId18" display="https://podminky.urs.cz/item/CS_URS_2024_01/762361312"/>
    <hyperlink ref="F213" r:id="rId19" display="https://podminky.urs.cz/item/CS_URS_2024_01/998712102"/>
    <hyperlink ref="F216" r:id="rId20" display="https://podminky.urs.cz/item/CS_URS_2024_01/721239114"/>
    <hyperlink ref="F219" r:id="rId21" display="https://podminky.urs.cz/item/CS_URS_2024_01/998721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93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DTS Královský Vršek 9, Jihlava - oprava střechy</v>
      </c>
      <c r="F7" s="145"/>
      <c r="G7" s="145"/>
      <c r="H7" s="145"/>
      <c r="L7" s="23"/>
    </row>
    <row r="8" s="1" customFormat="1" ht="12" customHeight="1">
      <c r="B8" s="23"/>
      <c r="D8" s="145" t="s">
        <v>94</v>
      </c>
      <c r="L8" s="23"/>
    </row>
    <row r="9" s="2" customFormat="1" ht="16.5" customHeight="1">
      <c r="A9" s="41"/>
      <c r="B9" s="47"/>
      <c r="C9" s="41"/>
      <c r="D9" s="41"/>
      <c r="E9" s="146" t="s">
        <v>330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96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97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28. 5. 2024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5" t="s">
        <v>28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ROUND(J93,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ROUND((SUM(BE93:BE205)),  2)</f>
        <v>0</v>
      </c>
      <c r="G35" s="41"/>
      <c r="H35" s="41"/>
      <c r="I35" s="160">
        <v>0.20999999999999999</v>
      </c>
      <c r="J35" s="159">
        <f>ROUND(((SUM(BE93:BE205))*I35),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ROUND((SUM(BF93:BF205)),  2)</f>
        <v>0</v>
      </c>
      <c r="G36" s="41"/>
      <c r="H36" s="41"/>
      <c r="I36" s="160">
        <v>0.12</v>
      </c>
      <c r="J36" s="159">
        <f>ROUND(((SUM(BF93:BF205))*I36),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ROUND((SUM(BG93:BG205)),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ROUND((SUM(BH93:BH205)),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ROUND((SUM(BI93:BI205)),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98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DTS Královský Vršek 9, Jihlava - oprava střechy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94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330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96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01 - stavební část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Jihlava</v>
      </c>
      <c r="G56" s="43"/>
      <c r="H56" s="43"/>
      <c r="I56" s="35" t="s">
        <v>23</v>
      </c>
      <c r="J56" s="75" t="str">
        <f>IF(J14="","",J14)</f>
        <v>28. 5. 2024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Statutární město Jihlava</v>
      </c>
      <c r="G58" s="43"/>
      <c r="H58" s="43"/>
      <c r="I58" s="35" t="s">
        <v>31</v>
      </c>
      <c r="J58" s="39" t="str">
        <f>E23</f>
        <v>SPA, spol.s r.o., Jihlava, Havlíčkova 5719/46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Fr.Neuwirth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99</v>
      </c>
      <c r="D61" s="174"/>
      <c r="E61" s="174"/>
      <c r="F61" s="174"/>
      <c r="G61" s="174"/>
      <c r="H61" s="174"/>
      <c r="I61" s="174"/>
      <c r="J61" s="175" t="s">
        <v>100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101</v>
      </c>
    </row>
    <row r="64" s="9" customFormat="1" ht="24.96" customHeight="1">
      <c r="A64" s="9"/>
      <c r="B64" s="177"/>
      <c r="C64" s="178"/>
      <c r="D64" s="179" t="s">
        <v>102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103</v>
      </c>
      <c r="E65" s="185"/>
      <c r="F65" s="185"/>
      <c r="G65" s="185"/>
      <c r="H65" s="185"/>
      <c r="I65" s="185"/>
      <c r="J65" s="186">
        <f>J95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3"/>
      <c r="C66" s="128"/>
      <c r="D66" s="184" t="s">
        <v>104</v>
      </c>
      <c r="E66" s="185"/>
      <c r="F66" s="185"/>
      <c r="G66" s="185"/>
      <c r="H66" s="185"/>
      <c r="I66" s="185"/>
      <c r="J66" s="186">
        <f>J96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105</v>
      </c>
      <c r="E67" s="185"/>
      <c r="F67" s="185"/>
      <c r="G67" s="185"/>
      <c r="H67" s="185"/>
      <c r="I67" s="185"/>
      <c r="J67" s="186">
        <f>J101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106</v>
      </c>
      <c r="E68" s="180"/>
      <c r="F68" s="180"/>
      <c r="G68" s="180"/>
      <c r="H68" s="180"/>
      <c r="I68" s="180"/>
      <c r="J68" s="181">
        <f>J113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8"/>
      <c r="D69" s="184" t="s">
        <v>107</v>
      </c>
      <c r="E69" s="185"/>
      <c r="F69" s="185"/>
      <c r="G69" s="185"/>
      <c r="H69" s="185"/>
      <c r="I69" s="185"/>
      <c r="J69" s="186">
        <f>J114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108</v>
      </c>
      <c r="E70" s="185"/>
      <c r="F70" s="185"/>
      <c r="G70" s="185"/>
      <c r="H70" s="185"/>
      <c r="I70" s="185"/>
      <c r="J70" s="186">
        <f>J197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109</v>
      </c>
      <c r="E71" s="185"/>
      <c r="F71" s="185"/>
      <c r="G71" s="185"/>
      <c r="H71" s="185"/>
      <c r="I71" s="185"/>
      <c r="J71" s="186">
        <f>J203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110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2" t="str">
        <f>E7</f>
        <v>DTS Královský Vršek 9, Jihlava - oprava střechy</v>
      </c>
      <c r="F81" s="35"/>
      <c r="G81" s="35"/>
      <c r="H81" s="35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94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2" t="s">
        <v>330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96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01 - stavební část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>Jihlava</v>
      </c>
      <c r="G87" s="43"/>
      <c r="H87" s="43"/>
      <c r="I87" s="35" t="s">
        <v>23</v>
      </c>
      <c r="J87" s="75" t="str">
        <f>IF(J14="","",J14)</f>
        <v>28. 5. 2024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40.05" customHeight="1">
      <c r="A89" s="41"/>
      <c r="B89" s="42"/>
      <c r="C89" s="35" t="s">
        <v>25</v>
      </c>
      <c r="D89" s="43"/>
      <c r="E89" s="43"/>
      <c r="F89" s="30" t="str">
        <f>E17</f>
        <v>Statutární město Jihlava</v>
      </c>
      <c r="G89" s="43"/>
      <c r="H89" s="43"/>
      <c r="I89" s="35" t="s">
        <v>31</v>
      </c>
      <c r="J89" s="39" t="str">
        <f>E23</f>
        <v>SPA, spol.s r.o., Jihlava, Havlíčkova 5719/46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IF(E20="","",E20)</f>
        <v>Vyplň údaj</v>
      </c>
      <c r="G90" s="43"/>
      <c r="H90" s="43"/>
      <c r="I90" s="35" t="s">
        <v>34</v>
      </c>
      <c r="J90" s="39" t="str">
        <f>E26</f>
        <v>Fr.Neuwirth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8"/>
      <c r="B92" s="189"/>
      <c r="C92" s="190" t="s">
        <v>111</v>
      </c>
      <c r="D92" s="191" t="s">
        <v>57</v>
      </c>
      <c r="E92" s="191" t="s">
        <v>53</v>
      </c>
      <c r="F92" s="191" t="s">
        <v>54</v>
      </c>
      <c r="G92" s="191" t="s">
        <v>112</v>
      </c>
      <c r="H92" s="191" t="s">
        <v>113</v>
      </c>
      <c r="I92" s="191" t="s">
        <v>114</v>
      </c>
      <c r="J92" s="191" t="s">
        <v>100</v>
      </c>
      <c r="K92" s="192" t="s">
        <v>115</v>
      </c>
      <c r="L92" s="193"/>
      <c r="M92" s="95" t="s">
        <v>19</v>
      </c>
      <c r="N92" s="96" t="s">
        <v>42</v>
      </c>
      <c r="O92" s="96" t="s">
        <v>116</v>
      </c>
      <c r="P92" s="96" t="s">
        <v>117</v>
      </c>
      <c r="Q92" s="96" t="s">
        <v>118</v>
      </c>
      <c r="R92" s="96" t="s">
        <v>119</v>
      </c>
      <c r="S92" s="96" t="s">
        <v>120</v>
      </c>
      <c r="T92" s="97" t="s">
        <v>121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1"/>
      <c r="B93" s="42"/>
      <c r="C93" s="102" t="s">
        <v>122</v>
      </c>
      <c r="D93" s="43"/>
      <c r="E93" s="43"/>
      <c r="F93" s="43"/>
      <c r="G93" s="43"/>
      <c r="H93" s="43"/>
      <c r="I93" s="43"/>
      <c r="J93" s="194">
        <f>BK93</f>
        <v>0</v>
      </c>
      <c r="K93" s="43"/>
      <c r="L93" s="47"/>
      <c r="M93" s="98"/>
      <c r="N93" s="195"/>
      <c r="O93" s="99"/>
      <c r="P93" s="196">
        <f>P94+P113</f>
        <v>0</v>
      </c>
      <c r="Q93" s="99"/>
      <c r="R93" s="196">
        <f>R94+R113</f>
        <v>6.5524449000000002</v>
      </c>
      <c r="S93" s="99"/>
      <c r="T93" s="197">
        <f>T94+T113</f>
        <v>0.15492099999999998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71</v>
      </c>
      <c r="AU93" s="20" t="s">
        <v>101</v>
      </c>
      <c r="BK93" s="198">
        <f>BK94+BK113</f>
        <v>0</v>
      </c>
    </row>
    <row r="94" s="12" customFormat="1" ht="25.92" customHeight="1">
      <c r="A94" s="12"/>
      <c r="B94" s="199"/>
      <c r="C94" s="200"/>
      <c r="D94" s="201" t="s">
        <v>71</v>
      </c>
      <c r="E94" s="202" t="s">
        <v>123</v>
      </c>
      <c r="F94" s="202" t="s">
        <v>124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P95+P101</f>
        <v>0</v>
      </c>
      <c r="Q94" s="207"/>
      <c r="R94" s="208">
        <f>R95+R101</f>
        <v>0</v>
      </c>
      <c r="S94" s="207"/>
      <c r="T94" s="209">
        <f>T95+T101</f>
        <v>0.15492099999999998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79</v>
      </c>
      <c r="AT94" s="211" t="s">
        <v>71</v>
      </c>
      <c r="AU94" s="211" t="s">
        <v>72</v>
      </c>
      <c r="AY94" s="210" t="s">
        <v>125</v>
      </c>
      <c r="BK94" s="212">
        <f>BK95+BK101</f>
        <v>0</v>
      </c>
    </row>
    <row r="95" s="12" customFormat="1" ht="22.8" customHeight="1">
      <c r="A95" s="12"/>
      <c r="B95" s="199"/>
      <c r="C95" s="200"/>
      <c r="D95" s="201" t="s">
        <v>71</v>
      </c>
      <c r="E95" s="213" t="s">
        <v>126</v>
      </c>
      <c r="F95" s="213" t="s">
        <v>127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P96</f>
        <v>0</v>
      </c>
      <c r="Q95" s="207"/>
      <c r="R95" s="208">
        <f>R96</f>
        <v>0</v>
      </c>
      <c r="S95" s="207"/>
      <c r="T95" s="209">
        <f>T96</f>
        <v>0.15492099999999998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79</v>
      </c>
      <c r="AT95" s="211" t="s">
        <v>71</v>
      </c>
      <c r="AU95" s="211" t="s">
        <v>79</v>
      </c>
      <c r="AY95" s="210" t="s">
        <v>125</v>
      </c>
      <c r="BK95" s="212">
        <f>BK96</f>
        <v>0</v>
      </c>
    </row>
    <row r="96" s="12" customFormat="1" ht="20.88" customHeight="1">
      <c r="A96" s="12"/>
      <c r="B96" s="199"/>
      <c r="C96" s="200"/>
      <c r="D96" s="201" t="s">
        <v>71</v>
      </c>
      <c r="E96" s="213" t="s">
        <v>128</v>
      </c>
      <c r="F96" s="213" t="s">
        <v>129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SUM(P97:P100)</f>
        <v>0</v>
      </c>
      <c r="Q96" s="207"/>
      <c r="R96" s="208">
        <f>SUM(R97:R100)</f>
        <v>0</v>
      </c>
      <c r="S96" s="207"/>
      <c r="T96" s="209">
        <f>SUM(T97:T100)</f>
        <v>0.15492099999999998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79</v>
      </c>
      <c r="AT96" s="211" t="s">
        <v>71</v>
      </c>
      <c r="AU96" s="211" t="s">
        <v>81</v>
      </c>
      <c r="AY96" s="210" t="s">
        <v>125</v>
      </c>
      <c r="BK96" s="212">
        <f>SUM(BK97:BK100)</f>
        <v>0</v>
      </c>
    </row>
    <row r="97" s="2" customFormat="1" ht="24.15" customHeight="1">
      <c r="A97" s="41"/>
      <c r="B97" s="42"/>
      <c r="C97" s="215" t="s">
        <v>79</v>
      </c>
      <c r="D97" s="215" t="s">
        <v>130</v>
      </c>
      <c r="E97" s="216" t="s">
        <v>131</v>
      </c>
      <c r="F97" s="217" t="s">
        <v>132</v>
      </c>
      <c r="G97" s="218" t="s">
        <v>133</v>
      </c>
      <c r="H97" s="219">
        <v>91.129999999999995</v>
      </c>
      <c r="I97" s="220"/>
      <c r="J97" s="221">
        <f>ROUND(I97*H97,2)</f>
        <v>0</v>
      </c>
      <c r="K97" s="217" t="s">
        <v>134</v>
      </c>
      <c r="L97" s="47"/>
      <c r="M97" s="222" t="s">
        <v>19</v>
      </c>
      <c r="N97" s="223" t="s">
        <v>43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0.0016999999999999999</v>
      </c>
      <c r="T97" s="225">
        <f>S97*H97</f>
        <v>0.15492099999999998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135</v>
      </c>
      <c r="AT97" s="226" t="s">
        <v>130</v>
      </c>
      <c r="AU97" s="226" t="s">
        <v>136</v>
      </c>
      <c r="AY97" s="20" t="s">
        <v>125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79</v>
      </c>
      <c r="BK97" s="227">
        <f>ROUND(I97*H97,2)</f>
        <v>0</v>
      </c>
      <c r="BL97" s="20" t="s">
        <v>135</v>
      </c>
      <c r="BM97" s="226" t="s">
        <v>137</v>
      </c>
    </row>
    <row r="98" s="2" customFormat="1">
      <c r="A98" s="41"/>
      <c r="B98" s="42"/>
      <c r="C98" s="43"/>
      <c r="D98" s="228" t="s">
        <v>138</v>
      </c>
      <c r="E98" s="43"/>
      <c r="F98" s="229" t="s">
        <v>139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138</v>
      </c>
      <c r="AU98" s="20" t="s">
        <v>136</v>
      </c>
    </row>
    <row r="99" s="13" customFormat="1">
      <c r="A99" s="13"/>
      <c r="B99" s="233"/>
      <c r="C99" s="234"/>
      <c r="D99" s="235" t="s">
        <v>140</v>
      </c>
      <c r="E99" s="236" t="s">
        <v>19</v>
      </c>
      <c r="F99" s="237" t="s">
        <v>331</v>
      </c>
      <c r="G99" s="234"/>
      <c r="H99" s="238">
        <v>91.129999999999995</v>
      </c>
      <c r="I99" s="239"/>
      <c r="J99" s="234"/>
      <c r="K99" s="234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140</v>
      </c>
      <c r="AU99" s="244" t="s">
        <v>136</v>
      </c>
      <c r="AV99" s="13" t="s">
        <v>81</v>
      </c>
      <c r="AW99" s="13" t="s">
        <v>33</v>
      </c>
      <c r="AX99" s="13" t="s">
        <v>72</v>
      </c>
      <c r="AY99" s="244" t="s">
        <v>125</v>
      </c>
    </row>
    <row r="100" s="14" customFormat="1">
      <c r="A100" s="14"/>
      <c r="B100" s="245"/>
      <c r="C100" s="246"/>
      <c r="D100" s="235" t="s">
        <v>140</v>
      </c>
      <c r="E100" s="247" t="s">
        <v>19</v>
      </c>
      <c r="F100" s="248" t="s">
        <v>143</v>
      </c>
      <c r="G100" s="246"/>
      <c r="H100" s="249">
        <v>91.129999999999995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140</v>
      </c>
      <c r="AU100" s="255" t="s">
        <v>136</v>
      </c>
      <c r="AV100" s="14" t="s">
        <v>136</v>
      </c>
      <c r="AW100" s="14" t="s">
        <v>33</v>
      </c>
      <c r="AX100" s="14" t="s">
        <v>79</v>
      </c>
      <c r="AY100" s="255" t="s">
        <v>125</v>
      </c>
    </row>
    <row r="101" s="12" customFormat="1" ht="22.8" customHeight="1">
      <c r="A101" s="12"/>
      <c r="B101" s="199"/>
      <c r="C101" s="200"/>
      <c r="D101" s="201" t="s">
        <v>71</v>
      </c>
      <c r="E101" s="213" t="s">
        <v>144</v>
      </c>
      <c r="F101" s="213" t="s">
        <v>145</v>
      </c>
      <c r="G101" s="200"/>
      <c r="H101" s="200"/>
      <c r="I101" s="203"/>
      <c r="J101" s="214">
        <f>BK101</f>
        <v>0</v>
      </c>
      <c r="K101" s="200"/>
      <c r="L101" s="205"/>
      <c r="M101" s="206"/>
      <c r="N101" s="207"/>
      <c r="O101" s="207"/>
      <c r="P101" s="208">
        <f>SUM(P102:P112)</f>
        <v>0</v>
      </c>
      <c r="Q101" s="207"/>
      <c r="R101" s="208">
        <f>SUM(R102:R112)</f>
        <v>0</v>
      </c>
      <c r="S101" s="207"/>
      <c r="T101" s="209">
        <f>SUM(T102:T112)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79</v>
      </c>
      <c r="AT101" s="211" t="s">
        <v>71</v>
      </c>
      <c r="AU101" s="211" t="s">
        <v>79</v>
      </c>
      <c r="AY101" s="210" t="s">
        <v>125</v>
      </c>
      <c r="BK101" s="212">
        <f>SUM(BK102:BK112)</f>
        <v>0</v>
      </c>
    </row>
    <row r="102" s="2" customFormat="1" ht="16.5" customHeight="1">
      <c r="A102" s="41"/>
      <c r="B102" s="42"/>
      <c r="C102" s="215" t="s">
        <v>81</v>
      </c>
      <c r="D102" s="215" t="s">
        <v>130</v>
      </c>
      <c r="E102" s="216" t="s">
        <v>146</v>
      </c>
      <c r="F102" s="217" t="s">
        <v>147</v>
      </c>
      <c r="G102" s="218" t="s">
        <v>148</v>
      </c>
      <c r="H102" s="219">
        <v>0.155</v>
      </c>
      <c r="I102" s="220"/>
      <c r="J102" s="221">
        <f>ROUND(I102*H102,2)</f>
        <v>0</v>
      </c>
      <c r="K102" s="217" t="s">
        <v>134</v>
      </c>
      <c r="L102" s="47"/>
      <c r="M102" s="222" t="s">
        <v>19</v>
      </c>
      <c r="N102" s="223" t="s">
        <v>43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135</v>
      </c>
      <c r="AT102" s="226" t="s">
        <v>130</v>
      </c>
      <c r="AU102" s="226" t="s">
        <v>81</v>
      </c>
      <c r="AY102" s="20" t="s">
        <v>125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79</v>
      </c>
      <c r="BK102" s="227">
        <f>ROUND(I102*H102,2)</f>
        <v>0</v>
      </c>
      <c r="BL102" s="20" t="s">
        <v>135</v>
      </c>
      <c r="BM102" s="226" t="s">
        <v>149</v>
      </c>
    </row>
    <row r="103" s="2" customFormat="1">
      <c r="A103" s="41"/>
      <c r="B103" s="42"/>
      <c r="C103" s="43"/>
      <c r="D103" s="228" t="s">
        <v>138</v>
      </c>
      <c r="E103" s="43"/>
      <c r="F103" s="229" t="s">
        <v>150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138</v>
      </c>
      <c r="AU103" s="20" t="s">
        <v>81</v>
      </c>
    </row>
    <row r="104" s="2" customFormat="1" ht="24.15" customHeight="1">
      <c r="A104" s="41"/>
      <c r="B104" s="42"/>
      <c r="C104" s="215" t="s">
        <v>136</v>
      </c>
      <c r="D104" s="215" t="s">
        <v>130</v>
      </c>
      <c r="E104" s="216" t="s">
        <v>151</v>
      </c>
      <c r="F104" s="217" t="s">
        <v>152</v>
      </c>
      <c r="G104" s="218" t="s">
        <v>148</v>
      </c>
      <c r="H104" s="219">
        <v>0.155</v>
      </c>
      <c r="I104" s="220"/>
      <c r="J104" s="221">
        <f>ROUND(I104*H104,2)</f>
        <v>0</v>
      </c>
      <c r="K104" s="217" t="s">
        <v>134</v>
      </c>
      <c r="L104" s="47"/>
      <c r="M104" s="222" t="s">
        <v>19</v>
      </c>
      <c r="N104" s="223" t="s">
        <v>43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135</v>
      </c>
      <c r="AT104" s="226" t="s">
        <v>130</v>
      </c>
      <c r="AU104" s="226" t="s">
        <v>81</v>
      </c>
      <c r="AY104" s="20" t="s">
        <v>125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79</v>
      </c>
      <c r="BK104" s="227">
        <f>ROUND(I104*H104,2)</f>
        <v>0</v>
      </c>
      <c r="BL104" s="20" t="s">
        <v>135</v>
      </c>
      <c r="BM104" s="226" t="s">
        <v>153</v>
      </c>
    </row>
    <row r="105" s="2" customFormat="1">
      <c r="A105" s="41"/>
      <c r="B105" s="42"/>
      <c r="C105" s="43"/>
      <c r="D105" s="228" t="s">
        <v>138</v>
      </c>
      <c r="E105" s="43"/>
      <c r="F105" s="229" t="s">
        <v>154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138</v>
      </c>
      <c r="AU105" s="20" t="s">
        <v>81</v>
      </c>
    </row>
    <row r="106" s="2" customFormat="1" ht="21.75" customHeight="1">
      <c r="A106" s="41"/>
      <c r="B106" s="42"/>
      <c r="C106" s="215" t="s">
        <v>135</v>
      </c>
      <c r="D106" s="215" t="s">
        <v>130</v>
      </c>
      <c r="E106" s="216" t="s">
        <v>155</v>
      </c>
      <c r="F106" s="217" t="s">
        <v>156</v>
      </c>
      <c r="G106" s="218" t="s">
        <v>148</v>
      </c>
      <c r="H106" s="219">
        <v>0.155</v>
      </c>
      <c r="I106" s="220"/>
      <c r="J106" s="221">
        <f>ROUND(I106*H106,2)</f>
        <v>0</v>
      </c>
      <c r="K106" s="217" t="s">
        <v>134</v>
      </c>
      <c r="L106" s="47"/>
      <c r="M106" s="222" t="s">
        <v>19</v>
      </c>
      <c r="N106" s="223" t="s">
        <v>43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135</v>
      </c>
      <c r="AT106" s="226" t="s">
        <v>130</v>
      </c>
      <c r="AU106" s="226" t="s">
        <v>81</v>
      </c>
      <c r="AY106" s="20" t="s">
        <v>125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79</v>
      </c>
      <c r="BK106" s="227">
        <f>ROUND(I106*H106,2)</f>
        <v>0</v>
      </c>
      <c r="BL106" s="20" t="s">
        <v>135</v>
      </c>
      <c r="BM106" s="226" t="s">
        <v>157</v>
      </c>
    </row>
    <row r="107" s="2" customFormat="1">
      <c r="A107" s="41"/>
      <c r="B107" s="42"/>
      <c r="C107" s="43"/>
      <c r="D107" s="228" t="s">
        <v>138</v>
      </c>
      <c r="E107" s="43"/>
      <c r="F107" s="229" t="s">
        <v>158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138</v>
      </c>
      <c r="AU107" s="20" t="s">
        <v>81</v>
      </c>
    </row>
    <row r="108" s="2" customFormat="1" ht="33" customHeight="1">
      <c r="A108" s="41"/>
      <c r="B108" s="42"/>
      <c r="C108" s="215" t="s">
        <v>159</v>
      </c>
      <c r="D108" s="215" t="s">
        <v>130</v>
      </c>
      <c r="E108" s="216" t="s">
        <v>160</v>
      </c>
      <c r="F108" s="217" t="s">
        <v>161</v>
      </c>
      <c r="G108" s="218" t="s">
        <v>148</v>
      </c>
      <c r="H108" s="219">
        <v>1.395</v>
      </c>
      <c r="I108" s="220"/>
      <c r="J108" s="221">
        <f>ROUND(I108*H108,2)</f>
        <v>0</v>
      </c>
      <c r="K108" s="217" t="s">
        <v>134</v>
      </c>
      <c r="L108" s="47"/>
      <c r="M108" s="222" t="s">
        <v>19</v>
      </c>
      <c r="N108" s="223" t="s">
        <v>43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135</v>
      </c>
      <c r="AT108" s="226" t="s">
        <v>130</v>
      </c>
      <c r="AU108" s="226" t="s">
        <v>81</v>
      </c>
      <c r="AY108" s="20" t="s">
        <v>125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79</v>
      </c>
      <c r="BK108" s="227">
        <f>ROUND(I108*H108,2)</f>
        <v>0</v>
      </c>
      <c r="BL108" s="20" t="s">
        <v>135</v>
      </c>
      <c r="BM108" s="226" t="s">
        <v>162</v>
      </c>
    </row>
    <row r="109" s="2" customFormat="1">
      <c r="A109" s="41"/>
      <c r="B109" s="42"/>
      <c r="C109" s="43"/>
      <c r="D109" s="228" t="s">
        <v>138</v>
      </c>
      <c r="E109" s="43"/>
      <c r="F109" s="229" t="s">
        <v>163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138</v>
      </c>
      <c r="AU109" s="20" t="s">
        <v>81</v>
      </c>
    </row>
    <row r="110" s="13" customFormat="1">
      <c r="A110" s="13"/>
      <c r="B110" s="233"/>
      <c r="C110" s="234"/>
      <c r="D110" s="235" t="s">
        <v>140</v>
      </c>
      <c r="E110" s="234"/>
      <c r="F110" s="237" t="s">
        <v>332</v>
      </c>
      <c r="G110" s="234"/>
      <c r="H110" s="238">
        <v>1.395</v>
      </c>
      <c r="I110" s="239"/>
      <c r="J110" s="234"/>
      <c r="K110" s="234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140</v>
      </c>
      <c r="AU110" s="244" t="s">
        <v>81</v>
      </c>
      <c r="AV110" s="13" t="s">
        <v>81</v>
      </c>
      <c r="AW110" s="13" t="s">
        <v>4</v>
      </c>
      <c r="AX110" s="13" t="s">
        <v>79</v>
      </c>
      <c r="AY110" s="244" t="s">
        <v>125</v>
      </c>
    </row>
    <row r="111" s="2" customFormat="1" ht="24.15" customHeight="1">
      <c r="A111" s="41"/>
      <c r="B111" s="42"/>
      <c r="C111" s="215" t="s">
        <v>165</v>
      </c>
      <c r="D111" s="215" t="s">
        <v>130</v>
      </c>
      <c r="E111" s="216" t="s">
        <v>166</v>
      </c>
      <c r="F111" s="217" t="s">
        <v>167</v>
      </c>
      <c r="G111" s="218" t="s">
        <v>148</v>
      </c>
      <c r="H111" s="219">
        <v>0.155</v>
      </c>
      <c r="I111" s="220"/>
      <c r="J111" s="221">
        <f>ROUND(I111*H111,2)</f>
        <v>0</v>
      </c>
      <c r="K111" s="217" t="s">
        <v>134</v>
      </c>
      <c r="L111" s="47"/>
      <c r="M111" s="222" t="s">
        <v>19</v>
      </c>
      <c r="N111" s="223" t="s">
        <v>43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135</v>
      </c>
      <c r="AT111" s="226" t="s">
        <v>130</v>
      </c>
      <c r="AU111" s="226" t="s">
        <v>81</v>
      </c>
      <c r="AY111" s="20" t="s">
        <v>125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79</v>
      </c>
      <c r="BK111" s="227">
        <f>ROUND(I111*H111,2)</f>
        <v>0</v>
      </c>
      <c r="BL111" s="20" t="s">
        <v>135</v>
      </c>
      <c r="BM111" s="226" t="s">
        <v>168</v>
      </c>
    </row>
    <row r="112" s="2" customFormat="1">
      <c r="A112" s="41"/>
      <c r="B112" s="42"/>
      <c r="C112" s="43"/>
      <c r="D112" s="228" t="s">
        <v>138</v>
      </c>
      <c r="E112" s="43"/>
      <c r="F112" s="229" t="s">
        <v>169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138</v>
      </c>
      <c r="AU112" s="20" t="s">
        <v>81</v>
      </c>
    </row>
    <row r="113" s="12" customFormat="1" ht="25.92" customHeight="1">
      <c r="A113" s="12"/>
      <c r="B113" s="199"/>
      <c r="C113" s="200"/>
      <c r="D113" s="201" t="s">
        <v>71</v>
      </c>
      <c r="E113" s="202" t="s">
        <v>170</v>
      </c>
      <c r="F113" s="202" t="s">
        <v>171</v>
      </c>
      <c r="G113" s="200"/>
      <c r="H113" s="200"/>
      <c r="I113" s="203"/>
      <c r="J113" s="204">
        <f>BK113</f>
        <v>0</v>
      </c>
      <c r="K113" s="200"/>
      <c r="L113" s="205"/>
      <c r="M113" s="206"/>
      <c r="N113" s="207"/>
      <c r="O113" s="207"/>
      <c r="P113" s="208">
        <f>P114+P197+P203</f>
        <v>0</v>
      </c>
      <c r="Q113" s="207"/>
      <c r="R113" s="208">
        <f>R114+R197+R203</f>
        <v>6.5524449000000002</v>
      </c>
      <c r="S113" s="207"/>
      <c r="T113" s="209">
        <f>T114+T197+T203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0" t="s">
        <v>81</v>
      </c>
      <c r="AT113" s="211" t="s">
        <v>71</v>
      </c>
      <c r="AU113" s="211" t="s">
        <v>72</v>
      </c>
      <c r="AY113" s="210" t="s">
        <v>125</v>
      </c>
      <c r="BK113" s="212">
        <f>BK114+BK197+BK203</f>
        <v>0</v>
      </c>
    </row>
    <row r="114" s="12" customFormat="1" ht="22.8" customHeight="1">
      <c r="A114" s="12"/>
      <c r="B114" s="199"/>
      <c r="C114" s="200"/>
      <c r="D114" s="201" t="s">
        <v>71</v>
      </c>
      <c r="E114" s="213" t="s">
        <v>172</v>
      </c>
      <c r="F114" s="213" t="s">
        <v>173</v>
      </c>
      <c r="G114" s="200"/>
      <c r="H114" s="200"/>
      <c r="I114" s="203"/>
      <c r="J114" s="214">
        <f>BK114</f>
        <v>0</v>
      </c>
      <c r="K114" s="200"/>
      <c r="L114" s="205"/>
      <c r="M114" s="206"/>
      <c r="N114" s="207"/>
      <c r="O114" s="207"/>
      <c r="P114" s="208">
        <f>SUM(P115:P196)</f>
        <v>0</v>
      </c>
      <c r="Q114" s="207"/>
      <c r="R114" s="208">
        <f>SUM(R115:R196)</f>
        <v>6.5412849</v>
      </c>
      <c r="S114" s="207"/>
      <c r="T114" s="209">
        <f>SUM(T115:T196)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81</v>
      </c>
      <c r="AT114" s="211" t="s">
        <v>71</v>
      </c>
      <c r="AU114" s="211" t="s">
        <v>79</v>
      </c>
      <c r="AY114" s="210" t="s">
        <v>125</v>
      </c>
      <c r="BK114" s="212">
        <f>SUM(BK115:BK196)</f>
        <v>0</v>
      </c>
    </row>
    <row r="115" s="2" customFormat="1" ht="16.5" customHeight="1">
      <c r="A115" s="41"/>
      <c r="B115" s="42"/>
      <c r="C115" s="215" t="s">
        <v>174</v>
      </c>
      <c r="D115" s="215" t="s">
        <v>130</v>
      </c>
      <c r="E115" s="216" t="s">
        <v>175</v>
      </c>
      <c r="F115" s="217" t="s">
        <v>176</v>
      </c>
      <c r="G115" s="218" t="s">
        <v>177</v>
      </c>
      <c r="H115" s="219">
        <v>571.78399999999999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43</v>
      </c>
      <c r="O115" s="87"/>
      <c r="P115" s="224">
        <f>O115*H115</f>
        <v>0</v>
      </c>
      <c r="Q115" s="224">
        <v>0.0060000000000000001</v>
      </c>
      <c r="R115" s="224">
        <f>Q115*H115</f>
        <v>3.430704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178</v>
      </c>
      <c r="AT115" s="226" t="s">
        <v>130</v>
      </c>
      <c r="AU115" s="226" t="s">
        <v>81</v>
      </c>
      <c r="AY115" s="20" t="s">
        <v>125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79</v>
      </c>
      <c r="BK115" s="227">
        <f>ROUND(I115*H115,2)</f>
        <v>0</v>
      </c>
      <c r="BL115" s="20" t="s">
        <v>178</v>
      </c>
      <c r="BM115" s="226" t="s">
        <v>179</v>
      </c>
    </row>
    <row r="116" s="13" customFormat="1">
      <c r="A116" s="13"/>
      <c r="B116" s="233"/>
      <c r="C116" s="234"/>
      <c r="D116" s="235" t="s">
        <v>140</v>
      </c>
      <c r="E116" s="236" t="s">
        <v>19</v>
      </c>
      <c r="F116" s="237" t="s">
        <v>333</v>
      </c>
      <c r="G116" s="234"/>
      <c r="H116" s="238">
        <v>474.71499999999998</v>
      </c>
      <c r="I116" s="239"/>
      <c r="J116" s="234"/>
      <c r="K116" s="234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140</v>
      </c>
      <c r="AU116" s="244" t="s">
        <v>81</v>
      </c>
      <c r="AV116" s="13" t="s">
        <v>81</v>
      </c>
      <c r="AW116" s="13" t="s">
        <v>33</v>
      </c>
      <c r="AX116" s="13" t="s">
        <v>72</v>
      </c>
      <c r="AY116" s="244" t="s">
        <v>125</v>
      </c>
    </row>
    <row r="117" s="13" customFormat="1">
      <c r="A117" s="13"/>
      <c r="B117" s="233"/>
      <c r="C117" s="234"/>
      <c r="D117" s="235" t="s">
        <v>140</v>
      </c>
      <c r="E117" s="236" t="s">
        <v>19</v>
      </c>
      <c r="F117" s="237" t="s">
        <v>334</v>
      </c>
      <c r="G117" s="234"/>
      <c r="H117" s="238">
        <v>57.668999999999997</v>
      </c>
      <c r="I117" s="239"/>
      <c r="J117" s="234"/>
      <c r="K117" s="234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140</v>
      </c>
      <c r="AU117" s="244" t="s">
        <v>81</v>
      </c>
      <c r="AV117" s="13" t="s">
        <v>81</v>
      </c>
      <c r="AW117" s="13" t="s">
        <v>33</v>
      </c>
      <c r="AX117" s="13" t="s">
        <v>72</v>
      </c>
      <c r="AY117" s="244" t="s">
        <v>125</v>
      </c>
    </row>
    <row r="118" s="13" customFormat="1">
      <c r="A118" s="13"/>
      <c r="B118" s="233"/>
      <c r="C118" s="234"/>
      <c r="D118" s="235" t="s">
        <v>140</v>
      </c>
      <c r="E118" s="236" t="s">
        <v>19</v>
      </c>
      <c r="F118" s="237" t="s">
        <v>335</v>
      </c>
      <c r="G118" s="234"/>
      <c r="H118" s="238">
        <v>39.399999999999999</v>
      </c>
      <c r="I118" s="239"/>
      <c r="J118" s="234"/>
      <c r="K118" s="234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140</v>
      </c>
      <c r="AU118" s="244" t="s">
        <v>81</v>
      </c>
      <c r="AV118" s="13" t="s">
        <v>81</v>
      </c>
      <c r="AW118" s="13" t="s">
        <v>33</v>
      </c>
      <c r="AX118" s="13" t="s">
        <v>72</v>
      </c>
      <c r="AY118" s="244" t="s">
        <v>125</v>
      </c>
    </row>
    <row r="119" s="14" customFormat="1">
      <c r="A119" s="14"/>
      <c r="B119" s="245"/>
      <c r="C119" s="246"/>
      <c r="D119" s="235" t="s">
        <v>140</v>
      </c>
      <c r="E119" s="247" t="s">
        <v>19</v>
      </c>
      <c r="F119" s="248" t="s">
        <v>143</v>
      </c>
      <c r="G119" s="246"/>
      <c r="H119" s="249">
        <v>571.78399999999999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140</v>
      </c>
      <c r="AU119" s="255" t="s">
        <v>81</v>
      </c>
      <c r="AV119" s="14" t="s">
        <v>136</v>
      </c>
      <c r="AW119" s="14" t="s">
        <v>33</v>
      </c>
      <c r="AX119" s="14" t="s">
        <v>79</v>
      </c>
      <c r="AY119" s="255" t="s">
        <v>125</v>
      </c>
    </row>
    <row r="120" s="2" customFormat="1" ht="16.5" customHeight="1">
      <c r="A120" s="41"/>
      <c r="B120" s="42"/>
      <c r="C120" s="215" t="s">
        <v>186</v>
      </c>
      <c r="D120" s="215" t="s">
        <v>130</v>
      </c>
      <c r="E120" s="216" t="s">
        <v>336</v>
      </c>
      <c r="F120" s="217" t="s">
        <v>337</v>
      </c>
      <c r="G120" s="218" t="s">
        <v>274</v>
      </c>
      <c r="H120" s="219">
        <v>1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43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178</v>
      </c>
      <c r="AT120" s="226" t="s">
        <v>130</v>
      </c>
      <c r="AU120" s="226" t="s">
        <v>81</v>
      </c>
      <c r="AY120" s="20" t="s">
        <v>125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79</v>
      </c>
      <c r="BK120" s="227">
        <f>ROUND(I120*H120,2)</f>
        <v>0</v>
      </c>
      <c r="BL120" s="20" t="s">
        <v>178</v>
      </c>
      <c r="BM120" s="226" t="s">
        <v>338</v>
      </c>
    </row>
    <row r="121" s="2" customFormat="1" ht="37.8" customHeight="1">
      <c r="A121" s="41"/>
      <c r="B121" s="42"/>
      <c r="C121" s="215" t="s">
        <v>126</v>
      </c>
      <c r="D121" s="215" t="s">
        <v>130</v>
      </c>
      <c r="E121" s="216" t="s">
        <v>187</v>
      </c>
      <c r="F121" s="217" t="s">
        <v>188</v>
      </c>
      <c r="G121" s="218" t="s">
        <v>177</v>
      </c>
      <c r="H121" s="219">
        <v>536.38400000000001</v>
      </c>
      <c r="I121" s="220"/>
      <c r="J121" s="221">
        <f>ROUND(I121*H121,2)</f>
        <v>0</v>
      </c>
      <c r="K121" s="217" t="s">
        <v>134</v>
      </c>
      <c r="L121" s="47"/>
      <c r="M121" s="222" t="s">
        <v>19</v>
      </c>
      <c r="N121" s="223" t="s">
        <v>43</v>
      </c>
      <c r="O121" s="87"/>
      <c r="P121" s="224">
        <f>O121*H121</f>
        <v>0</v>
      </c>
      <c r="Q121" s="224">
        <v>0.00013999999999999999</v>
      </c>
      <c r="R121" s="224">
        <f>Q121*H121</f>
        <v>0.075093759999999996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178</v>
      </c>
      <c r="AT121" s="226" t="s">
        <v>130</v>
      </c>
      <c r="AU121" s="226" t="s">
        <v>81</v>
      </c>
      <c r="AY121" s="20" t="s">
        <v>125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79</v>
      </c>
      <c r="BK121" s="227">
        <f>ROUND(I121*H121,2)</f>
        <v>0</v>
      </c>
      <c r="BL121" s="20" t="s">
        <v>178</v>
      </c>
      <c r="BM121" s="226" t="s">
        <v>189</v>
      </c>
    </row>
    <row r="122" s="2" customFormat="1">
      <c r="A122" s="41"/>
      <c r="B122" s="42"/>
      <c r="C122" s="43"/>
      <c r="D122" s="228" t="s">
        <v>138</v>
      </c>
      <c r="E122" s="43"/>
      <c r="F122" s="229" t="s">
        <v>190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138</v>
      </c>
      <c r="AU122" s="20" t="s">
        <v>81</v>
      </c>
    </row>
    <row r="123" s="13" customFormat="1">
      <c r="A123" s="13"/>
      <c r="B123" s="233"/>
      <c r="C123" s="234"/>
      <c r="D123" s="235" t="s">
        <v>140</v>
      </c>
      <c r="E123" s="236" t="s">
        <v>19</v>
      </c>
      <c r="F123" s="237" t="s">
        <v>333</v>
      </c>
      <c r="G123" s="234"/>
      <c r="H123" s="238">
        <v>474.71499999999998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140</v>
      </c>
      <c r="AU123" s="244" t="s">
        <v>81</v>
      </c>
      <c r="AV123" s="13" t="s">
        <v>81</v>
      </c>
      <c r="AW123" s="13" t="s">
        <v>33</v>
      </c>
      <c r="AX123" s="13" t="s">
        <v>72</v>
      </c>
      <c r="AY123" s="244" t="s">
        <v>125</v>
      </c>
    </row>
    <row r="124" s="13" customFormat="1">
      <c r="A124" s="13"/>
      <c r="B124" s="233"/>
      <c r="C124" s="234"/>
      <c r="D124" s="235" t="s">
        <v>140</v>
      </c>
      <c r="E124" s="236" t="s">
        <v>19</v>
      </c>
      <c r="F124" s="237" t="s">
        <v>334</v>
      </c>
      <c r="G124" s="234"/>
      <c r="H124" s="238">
        <v>57.668999999999997</v>
      </c>
      <c r="I124" s="239"/>
      <c r="J124" s="234"/>
      <c r="K124" s="234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140</v>
      </c>
      <c r="AU124" s="244" t="s">
        <v>81</v>
      </c>
      <c r="AV124" s="13" t="s">
        <v>81</v>
      </c>
      <c r="AW124" s="13" t="s">
        <v>33</v>
      </c>
      <c r="AX124" s="13" t="s">
        <v>72</v>
      </c>
      <c r="AY124" s="244" t="s">
        <v>125</v>
      </c>
    </row>
    <row r="125" s="13" customFormat="1">
      <c r="A125" s="13"/>
      <c r="B125" s="233"/>
      <c r="C125" s="234"/>
      <c r="D125" s="235" t="s">
        <v>140</v>
      </c>
      <c r="E125" s="236" t="s">
        <v>19</v>
      </c>
      <c r="F125" s="237" t="s">
        <v>339</v>
      </c>
      <c r="G125" s="234"/>
      <c r="H125" s="238">
        <v>98.5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140</v>
      </c>
      <c r="AU125" s="244" t="s">
        <v>81</v>
      </c>
      <c r="AV125" s="13" t="s">
        <v>81</v>
      </c>
      <c r="AW125" s="13" t="s">
        <v>33</v>
      </c>
      <c r="AX125" s="13" t="s">
        <v>72</v>
      </c>
      <c r="AY125" s="244" t="s">
        <v>125</v>
      </c>
    </row>
    <row r="126" s="14" customFormat="1">
      <c r="A126" s="14"/>
      <c r="B126" s="245"/>
      <c r="C126" s="246"/>
      <c r="D126" s="235" t="s">
        <v>140</v>
      </c>
      <c r="E126" s="247" t="s">
        <v>19</v>
      </c>
      <c r="F126" s="248" t="s">
        <v>143</v>
      </c>
      <c r="G126" s="246"/>
      <c r="H126" s="249">
        <v>630.88400000000001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140</v>
      </c>
      <c r="AU126" s="255" t="s">
        <v>81</v>
      </c>
      <c r="AV126" s="14" t="s">
        <v>136</v>
      </c>
      <c r="AW126" s="14" t="s">
        <v>33</v>
      </c>
      <c r="AX126" s="14" t="s">
        <v>72</v>
      </c>
      <c r="AY126" s="255" t="s">
        <v>125</v>
      </c>
    </row>
    <row r="127" s="13" customFormat="1">
      <c r="A127" s="13"/>
      <c r="B127" s="233"/>
      <c r="C127" s="234"/>
      <c r="D127" s="235" t="s">
        <v>140</v>
      </c>
      <c r="E127" s="236" t="s">
        <v>19</v>
      </c>
      <c r="F127" s="237" t="s">
        <v>340</v>
      </c>
      <c r="G127" s="234"/>
      <c r="H127" s="238">
        <v>-94.5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140</v>
      </c>
      <c r="AU127" s="244" t="s">
        <v>81</v>
      </c>
      <c r="AV127" s="13" t="s">
        <v>81</v>
      </c>
      <c r="AW127" s="13" t="s">
        <v>33</v>
      </c>
      <c r="AX127" s="13" t="s">
        <v>72</v>
      </c>
      <c r="AY127" s="244" t="s">
        <v>125</v>
      </c>
    </row>
    <row r="128" s="14" customFormat="1">
      <c r="A128" s="14"/>
      <c r="B128" s="245"/>
      <c r="C128" s="246"/>
      <c r="D128" s="235" t="s">
        <v>140</v>
      </c>
      <c r="E128" s="247" t="s">
        <v>19</v>
      </c>
      <c r="F128" s="248" t="s">
        <v>143</v>
      </c>
      <c r="G128" s="246"/>
      <c r="H128" s="249">
        <v>-94.5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140</v>
      </c>
      <c r="AU128" s="255" t="s">
        <v>81</v>
      </c>
      <c r="AV128" s="14" t="s">
        <v>136</v>
      </c>
      <c r="AW128" s="14" t="s">
        <v>33</v>
      </c>
      <c r="AX128" s="14" t="s">
        <v>72</v>
      </c>
      <c r="AY128" s="255" t="s">
        <v>125</v>
      </c>
    </row>
    <row r="129" s="16" customFormat="1">
      <c r="A129" s="16"/>
      <c r="B129" s="266"/>
      <c r="C129" s="267"/>
      <c r="D129" s="235" t="s">
        <v>140</v>
      </c>
      <c r="E129" s="268" t="s">
        <v>19</v>
      </c>
      <c r="F129" s="269" t="s">
        <v>185</v>
      </c>
      <c r="G129" s="267"/>
      <c r="H129" s="270">
        <v>536.38400000000001</v>
      </c>
      <c r="I129" s="271"/>
      <c r="J129" s="267"/>
      <c r="K129" s="267"/>
      <c r="L129" s="272"/>
      <c r="M129" s="273"/>
      <c r="N129" s="274"/>
      <c r="O129" s="274"/>
      <c r="P129" s="274"/>
      <c r="Q129" s="274"/>
      <c r="R129" s="274"/>
      <c r="S129" s="274"/>
      <c r="T129" s="275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76" t="s">
        <v>140</v>
      </c>
      <c r="AU129" s="276" t="s">
        <v>81</v>
      </c>
      <c r="AV129" s="16" t="s">
        <v>135</v>
      </c>
      <c r="AW129" s="16" t="s">
        <v>33</v>
      </c>
      <c r="AX129" s="16" t="s">
        <v>79</v>
      </c>
      <c r="AY129" s="276" t="s">
        <v>125</v>
      </c>
    </row>
    <row r="130" s="2" customFormat="1" ht="24.15" customHeight="1">
      <c r="A130" s="41"/>
      <c r="B130" s="42"/>
      <c r="C130" s="277" t="s">
        <v>201</v>
      </c>
      <c r="D130" s="277" t="s">
        <v>195</v>
      </c>
      <c r="E130" s="278" t="s">
        <v>196</v>
      </c>
      <c r="F130" s="279" t="s">
        <v>197</v>
      </c>
      <c r="G130" s="280" t="s">
        <v>177</v>
      </c>
      <c r="H130" s="281">
        <v>625.15599999999995</v>
      </c>
      <c r="I130" s="282"/>
      <c r="J130" s="283">
        <f>ROUND(I130*H130,2)</f>
        <v>0</v>
      </c>
      <c r="K130" s="279" t="s">
        <v>134</v>
      </c>
      <c r="L130" s="284"/>
      <c r="M130" s="285" t="s">
        <v>19</v>
      </c>
      <c r="N130" s="286" t="s">
        <v>43</v>
      </c>
      <c r="O130" s="87"/>
      <c r="P130" s="224">
        <f>O130*H130</f>
        <v>0</v>
      </c>
      <c r="Q130" s="224">
        <v>0.0019</v>
      </c>
      <c r="R130" s="224">
        <f>Q130*H130</f>
        <v>1.1877963999999999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198</v>
      </c>
      <c r="AT130" s="226" t="s">
        <v>195</v>
      </c>
      <c r="AU130" s="226" t="s">
        <v>81</v>
      </c>
      <c r="AY130" s="20" t="s">
        <v>125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79</v>
      </c>
      <c r="BK130" s="227">
        <f>ROUND(I130*H130,2)</f>
        <v>0</v>
      </c>
      <c r="BL130" s="20" t="s">
        <v>178</v>
      </c>
      <c r="BM130" s="226" t="s">
        <v>199</v>
      </c>
    </row>
    <row r="131" s="13" customFormat="1">
      <c r="A131" s="13"/>
      <c r="B131" s="233"/>
      <c r="C131" s="234"/>
      <c r="D131" s="235" t="s">
        <v>140</v>
      </c>
      <c r="E131" s="234"/>
      <c r="F131" s="237" t="s">
        <v>341</v>
      </c>
      <c r="G131" s="234"/>
      <c r="H131" s="238">
        <v>625.15599999999995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140</v>
      </c>
      <c r="AU131" s="244" t="s">
        <v>81</v>
      </c>
      <c r="AV131" s="13" t="s">
        <v>81</v>
      </c>
      <c r="AW131" s="13" t="s">
        <v>4</v>
      </c>
      <c r="AX131" s="13" t="s">
        <v>79</v>
      </c>
      <c r="AY131" s="244" t="s">
        <v>125</v>
      </c>
    </row>
    <row r="132" s="2" customFormat="1" ht="37.8" customHeight="1">
      <c r="A132" s="41"/>
      <c r="B132" s="42"/>
      <c r="C132" s="215" t="s">
        <v>208</v>
      </c>
      <c r="D132" s="215" t="s">
        <v>130</v>
      </c>
      <c r="E132" s="216" t="s">
        <v>202</v>
      </c>
      <c r="F132" s="217" t="s">
        <v>203</v>
      </c>
      <c r="G132" s="218" t="s">
        <v>177</v>
      </c>
      <c r="H132" s="219">
        <v>90.5</v>
      </c>
      <c r="I132" s="220"/>
      <c r="J132" s="221">
        <f>ROUND(I132*H132,2)</f>
        <v>0</v>
      </c>
      <c r="K132" s="217" t="s">
        <v>134</v>
      </c>
      <c r="L132" s="47"/>
      <c r="M132" s="222" t="s">
        <v>19</v>
      </c>
      <c r="N132" s="223" t="s">
        <v>43</v>
      </c>
      <c r="O132" s="87"/>
      <c r="P132" s="224">
        <f>O132*H132</f>
        <v>0</v>
      </c>
      <c r="Q132" s="224">
        <v>0.00027999999999999998</v>
      </c>
      <c r="R132" s="224">
        <f>Q132*H132</f>
        <v>0.025339999999999998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178</v>
      </c>
      <c r="AT132" s="226" t="s">
        <v>130</v>
      </c>
      <c r="AU132" s="226" t="s">
        <v>81</v>
      </c>
      <c r="AY132" s="20" t="s">
        <v>125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79</v>
      </c>
      <c r="BK132" s="227">
        <f>ROUND(I132*H132,2)</f>
        <v>0</v>
      </c>
      <c r="BL132" s="20" t="s">
        <v>178</v>
      </c>
      <c r="BM132" s="226" t="s">
        <v>204</v>
      </c>
    </row>
    <row r="133" s="2" customFormat="1">
      <c r="A133" s="41"/>
      <c r="B133" s="42"/>
      <c r="C133" s="43"/>
      <c r="D133" s="228" t="s">
        <v>138</v>
      </c>
      <c r="E133" s="43"/>
      <c r="F133" s="229" t="s">
        <v>205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138</v>
      </c>
      <c r="AU133" s="20" t="s">
        <v>81</v>
      </c>
    </row>
    <row r="134" s="13" customFormat="1">
      <c r="A134" s="13"/>
      <c r="B134" s="233"/>
      <c r="C134" s="234"/>
      <c r="D134" s="235" t="s">
        <v>140</v>
      </c>
      <c r="E134" s="236" t="s">
        <v>19</v>
      </c>
      <c r="F134" s="237" t="s">
        <v>342</v>
      </c>
      <c r="G134" s="234"/>
      <c r="H134" s="238">
        <v>90.5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140</v>
      </c>
      <c r="AU134" s="244" t="s">
        <v>81</v>
      </c>
      <c r="AV134" s="13" t="s">
        <v>81</v>
      </c>
      <c r="AW134" s="13" t="s">
        <v>33</v>
      </c>
      <c r="AX134" s="13" t="s">
        <v>72</v>
      </c>
      <c r="AY134" s="244" t="s">
        <v>125</v>
      </c>
    </row>
    <row r="135" s="14" customFormat="1">
      <c r="A135" s="14"/>
      <c r="B135" s="245"/>
      <c r="C135" s="246"/>
      <c r="D135" s="235" t="s">
        <v>140</v>
      </c>
      <c r="E135" s="247" t="s">
        <v>19</v>
      </c>
      <c r="F135" s="248" t="s">
        <v>143</v>
      </c>
      <c r="G135" s="246"/>
      <c r="H135" s="249">
        <v>90.5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140</v>
      </c>
      <c r="AU135" s="255" t="s">
        <v>81</v>
      </c>
      <c r="AV135" s="14" t="s">
        <v>136</v>
      </c>
      <c r="AW135" s="14" t="s">
        <v>33</v>
      </c>
      <c r="AX135" s="14" t="s">
        <v>79</v>
      </c>
      <c r="AY135" s="255" t="s">
        <v>125</v>
      </c>
    </row>
    <row r="136" s="2" customFormat="1" ht="24.15" customHeight="1">
      <c r="A136" s="41"/>
      <c r="B136" s="42"/>
      <c r="C136" s="277" t="s">
        <v>8</v>
      </c>
      <c r="D136" s="277" t="s">
        <v>195</v>
      </c>
      <c r="E136" s="278" t="s">
        <v>196</v>
      </c>
      <c r="F136" s="279" t="s">
        <v>197</v>
      </c>
      <c r="G136" s="280" t="s">
        <v>177</v>
      </c>
      <c r="H136" s="281">
        <v>105.47799999999999</v>
      </c>
      <c r="I136" s="282"/>
      <c r="J136" s="283">
        <f>ROUND(I136*H136,2)</f>
        <v>0</v>
      </c>
      <c r="K136" s="279" t="s">
        <v>134</v>
      </c>
      <c r="L136" s="284"/>
      <c r="M136" s="285" t="s">
        <v>19</v>
      </c>
      <c r="N136" s="286" t="s">
        <v>43</v>
      </c>
      <c r="O136" s="87"/>
      <c r="P136" s="224">
        <f>O136*H136</f>
        <v>0</v>
      </c>
      <c r="Q136" s="224">
        <v>0.0019</v>
      </c>
      <c r="R136" s="224">
        <f>Q136*H136</f>
        <v>0.20040819999999998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198</v>
      </c>
      <c r="AT136" s="226" t="s">
        <v>195</v>
      </c>
      <c r="AU136" s="226" t="s">
        <v>81</v>
      </c>
      <c r="AY136" s="20" t="s">
        <v>125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79</v>
      </c>
      <c r="BK136" s="227">
        <f>ROUND(I136*H136,2)</f>
        <v>0</v>
      </c>
      <c r="BL136" s="20" t="s">
        <v>178</v>
      </c>
      <c r="BM136" s="226" t="s">
        <v>209</v>
      </c>
    </row>
    <row r="137" s="13" customFormat="1">
      <c r="A137" s="13"/>
      <c r="B137" s="233"/>
      <c r="C137" s="234"/>
      <c r="D137" s="235" t="s">
        <v>140</v>
      </c>
      <c r="E137" s="234"/>
      <c r="F137" s="237" t="s">
        <v>343</v>
      </c>
      <c r="G137" s="234"/>
      <c r="H137" s="238">
        <v>105.47799999999999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140</v>
      </c>
      <c r="AU137" s="244" t="s">
        <v>81</v>
      </c>
      <c r="AV137" s="13" t="s">
        <v>81</v>
      </c>
      <c r="AW137" s="13" t="s">
        <v>4</v>
      </c>
      <c r="AX137" s="13" t="s">
        <v>79</v>
      </c>
      <c r="AY137" s="244" t="s">
        <v>125</v>
      </c>
    </row>
    <row r="138" s="2" customFormat="1" ht="37.8" customHeight="1">
      <c r="A138" s="41"/>
      <c r="B138" s="42"/>
      <c r="C138" s="215" t="s">
        <v>216</v>
      </c>
      <c r="D138" s="215" t="s">
        <v>130</v>
      </c>
      <c r="E138" s="216" t="s">
        <v>211</v>
      </c>
      <c r="F138" s="217" t="s">
        <v>212</v>
      </c>
      <c r="G138" s="218" t="s">
        <v>177</v>
      </c>
      <c r="H138" s="219">
        <v>4</v>
      </c>
      <c r="I138" s="220"/>
      <c r="J138" s="221">
        <f>ROUND(I138*H138,2)</f>
        <v>0</v>
      </c>
      <c r="K138" s="217" t="s">
        <v>134</v>
      </c>
      <c r="L138" s="47"/>
      <c r="M138" s="222" t="s">
        <v>19</v>
      </c>
      <c r="N138" s="223" t="s">
        <v>43</v>
      </c>
      <c r="O138" s="87"/>
      <c r="P138" s="224">
        <f>O138*H138</f>
        <v>0</v>
      </c>
      <c r="Q138" s="224">
        <v>0.00042999999999999999</v>
      </c>
      <c r="R138" s="224">
        <f>Q138*H138</f>
        <v>0.00172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178</v>
      </c>
      <c r="AT138" s="226" t="s">
        <v>130</v>
      </c>
      <c r="AU138" s="226" t="s">
        <v>81</v>
      </c>
      <c r="AY138" s="20" t="s">
        <v>125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79</v>
      </c>
      <c r="BK138" s="227">
        <f>ROUND(I138*H138,2)</f>
        <v>0</v>
      </c>
      <c r="BL138" s="20" t="s">
        <v>178</v>
      </c>
      <c r="BM138" s="226" t="s">
        <v>213</v>
      </c>
    </row>
    <row r="139" s="2" customFormat="1">
      <c r="A139" s="41"/>
      <c r="B139" s="42"/>
      <c r="C139" s="43"/>
      <c r="D139" s="228" t="s">
        <v>138</v>
      </c>
      <c r="E139" s="43"/>
      <c r="F139" s="229" t="s">
        <v>214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138</v>
      </c>
      <c r="AU139" s="20" t="s">
        <v>81</v>
      </c>
    </row>
    <row r="140" s="13" customFormat="1">
      <c r="A140" s="13"/>
      <c r="B140" s="233"/>
      <c r="C140" s="234"/>
      <c r="D140" s="235" t="s">
        <v>140</v>
      </c>
      <c r="E140" s="236" t="s">
        <v>19</v>
      </c>
      <c r="F140" s="237" t="s">
        <v>344</v>
      </c>
      <c r="G140" s="234"/>
      <c r="H140" s="238">
        <v>4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140</v>
      </c>
      <c r="AU140" s="244" t="s">
        <v>81</v>
      </c>
      <c r="AV140" s="13" t="s">
        <v>81</v>
      </c>
      <c r="AW140" s="13" t="s">
        <v>33</v>
      </c>
      <c r="AX140" s="13" t="s">
        <v>72</v>
      </c>
      <c r="AY140" s="244" t="s">
        <v>125</v>
      </c>
    </row>
    <row r="141" s="14" customFormat="1">
      <c r="A141" s="14"/>
      <c r="B141" s="245"/>
      <c r="C141" s="246"/>
      <c r="D141" s="235" t="s">
        <v>140</v>
      </c>
      <c r="E141" s="247" t="s">
        <v>19</v>
      </c>
      <c r="F141" s="248" t="s">
        <v>143</v>
      </c>
      <c r="G141" s="246"/>
      <c r="H141" s="249">
        <v>4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140</v>
      </c>
      <c r="AU141" s="255" t="s">
        <v>81</v>
      </c>
      <c r="AV141" s="14" t="s">
        <v>136</v>
      </c>
      <c r="AW141" s="14" t="s">
        <v>33</v>
      </c>
      <c r="AX141" s="14" t="s">
        <v>79</v>
      </c>
      <c r="AY141" s="255" t="s">
        <v>125</v>
      </c>
    </row>
    <row r="142" s="2" customFormat="1" ht="24.15" customHeight="1">
      <c r="A142" s="41"/>
      <c r="B142" s="42"/>
      <c r="C142" s="277" t="s">
        <v>219</v>
      </c>
      <c r="D142" s="277" t="s">
        <v>195</v>
      </c>
      <c r="E142" s="278" t="s">
        <v>196</v>
      </c>
      <c r="F142" s="279" t="s">
        <v>197</v>
      </c>
      <c r="G142" s="280" t="s">
        <v>177</v>
      </c>
      <c r="H142" s="281">
        <v>4.6619999999999999</v>
      </c>
      <c r="I142" s="282"/>
      <c r="J142" s="283">
        <f>ROUND(I142*H142,2)</f>
        <v>0</v>
      </c>
      <c r="K142" s="279" t="s">
        <v>134</v>
      </c>
      <c r="L142" s="284"/>
      <c r="M142" s="285" t="s">
        <v>19</v>
      </c>
      <c r="N142" s="286" t="s">
        <v>43</v>
      </c>
      <c r="O142" s="87"/>
      <c r="P142" s="224">
        <f>O142*H142</f>
        <v>0</v>
      </c>
      <c r="Q142" s="224">
        <v>0.0019</v>
      </c>
      <c r="R142" s="224">
        <f>Q142*H142</f>
        <v>0.008857799999999999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198</v>
      </c>
      <c r="AT142" s="226" t="s">
        <v>195</v>
      </c>
      <c r="AU142" s="226" t="s">
        <v>81</v>
      </c>
      <c r="AY142" s="20" t="s">
        <v>125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79</v>
      </c>
      <c r="BK142" s="227">
        <f>ROUND(I142*H142,2)</f>
        <v>0</v>
      </c>
      <c r="BL142" s="20" t="s">
        <v>178</v>
      </c>
      <c r="BM142" s="226" t="s">
        <v>217</v>
      </c>
    </row>
    <row r="143" s="13" customFormat="1">
      <c r="A143" s="13"/>
      <c r="B143" s="233"/>
      <c r="C143" s="234"/>
      <c r="D143" s="235" t="s">
        <v>140</v>
      </c>
      <c r="E143" s="234"/>
      <c r="F143" s="237" t="s">
        <v>345</v>
      </c>
      <c r="G143" s="234"/>
      <c r="H143" s="238">
        <v>4.6619999999999999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140</v>
      </c>
      <c r="AU143" s="244" t="s">
        <v>81</v>
      </c>
      <c r="AV143" s="13" t="s">
        <v>81</v>
      </c>
      <c r="AW143" s="13" t="s">
        <v>4</v>
      </c>
      <c r="AX143" s="13" t="s">
        <v>79</v>
      </c>
      <c r="AY143" s="244" t="s">
        <v>125</v>
      </c>
    </row>
    <row r="144" s="2" customFormat="1" ht="24.15" customHeight="1">
      <c r="A144" s="41"/>
      <c r="B144" s="42"/>
      <c r="C144" s="215" t="s">
        <v>232</v>
      </c>
      <c r="D144" s="215" t="s">
        <v>130</v>
      </c>
      <c r="E144" s="216" t="s">
        <v>220</v>
      </c>
      <c r="F144" s="217" t="s">
        <v>221</v>
      </c>
      <c r="G144" s="218" t="s">
        <v>177</v>
      </c>
      <c r="H144" s="219">
        <v>39.966000000000001</v>
      </c>
      <c r="I144" s="220"/>
      <c r="J144" s="221">
        <f>ROUND(I144*H144,2)</f>
        <v>0</v>
      </c>
      <c r="K144" s="217" t="s">
        <v>134</v>
      </c>
      <c r="L144" s="47"/>
      <c r="M144" s="222" t="s">
        <v>19</v>
      </c>
      <c r="N144" s="223" t="s">
        <v>43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178</v>
      </c>
      <c r="AT144" s="226" t="s">
        <v>130</v>
      </c>
      <c r="AU144" s="226" t="s">
        <v>81</v>
      </c>
      <c r="AY144" s="20" t="s">
        <v>125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79</v>
      </c>
      <c r="BK144" s="227">
        <f>ROUND(I144*H144,2)</f>
        <v>0</v>
      </c>
      <c r="BL144" s="20" t="s">
        <v>178</v>
      </c>
      <c r="BM144" s="226" t="s">
        <v>222</v>
      </c>
    </row>
    <row r="145" s="2" customFormat="1">
      <c r="A145" s="41"/>
      <c r="B145" s="42"/>
      <c r="C145" s="43"/>
      <c r="D145" s="228" t="s">
        <v>138</v>
      </c>
      <c r="E145" s="43"/>
      <c r="F145" s="229" t="s">
        <v>223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138</v>
      </c>
      <c r="AU145" s="20" t="s">
        <v>81</v>
      </c>
    </row>
    <row r="146" s="15" customFormat="1">
      <c r="A146" s="15"/>
      <c r="B146" s="256"/>
      <c r="C146" s="257"/>
      <c r="D146" s="235" t="s">
        <v>140</v>
      </c>
      <c r="E146" s="258" t="s">
        <v>19</v>
      </c>
      <c r="F146" s="259" t="s">
        <v>224</v>
      </c>
      <c r="G146" s="257"/>
      <c r="H146" s="258" t="s">
        <v>19</v>
      </c>
      <c r="I146" s="260"/>
      <c r="J146" s="257"/>
      <c r="K146" s="257"/>
      <c r="L146" s="261"/>
      <c r="M146" s="262"/>
      <c r="N146" s="263"/>
      <c r="O146" s="263"/>
      <c r="P146" s="263"/>
      <c r="Q146" s="263"/>
      <c r="R146" s="263"/>
      <c r="S146" s="263"/>
      <c r="T146" s="26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5" t="s">
        <v>140</v>
      </c>
      <c r="AU146" s="265" t="s">
        <v>81</v>
      </c>
      <c r="AV146" s="15" t="s">
        <v>79</v>
      </c>
      <c r="AW146" s="15" t="s">
        <v>33</v>
      </c>
      <c r="AX146" s="15" t="s">
        <v>72</v>
      </c>
      <c r="AY146" s="265" t="s">
        <v>125</v>
      </c>
    </row>
    <row r="147" s="13" customFormat="1">
      <c r="A147" s="13"/>
      <c r="B147" s="233"/>
      <c r="C147" s="234"/>
      <c r="D147" s="235" t="s">
        <v>140</v>
      </c>
      <c r="E147" s="236" t="s">
        <v>19</v>
      </c>
      <c r="F147" s="237" t="s">
        <v>346</v>
      </c>
      <c r="G147" s="234"/>
      <c r="H147" s="238">
        <v>10.869999999999999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140</v>
      </c>
      <c r="AU147" s="244" t="s">
        <v>81</v>
      </c>
      <c r="AV147" s="13" t="s">
        <v>81</v>
      </c>
      <c r="AW147" s="13" t="s">
        <v>33</v>
      </c>
      <c r="AX147" s="13" t="s">
        <v>72</v>
      </c>
      <c r="AY147" s="244" t="s">
        <v>125</v>
      </c>
    </row>
    <row r="148" s="15" customFormat="1">
      <c r="A148" s="15"/>
      <c r="B148" s="256"/>
      <c r="C148" s="257"/>
      <c r="D148" s="235" t="s">
        <v>140</v>
      </c>
      <c r="E148" s="258" t="s">
        <v>19</v>
      </c>
      <c r="F148" s="259" t="s">
        <v>226</v>
      </c>
      <c r="G148" s="257"/>
      <c r="H148" s="258" t="s">
        <v>19</v>
      </c>
      <c r="I148" s="260"/>
      <c r="J148" s="257"/>
      <c r="K148" s="257"/>
      <c r="L148" s="261"/>
      <c r="M148" s="262"/>
      <c r="N148" s="263"/>
      <c r="O148" s="263"/>
      <c r="P148" s="263"/>
      <c r="Q148" s="263"/>
      <c r="R148" s="263"/>
      <c r="S148" s="263"/>
      <c r="T148" s="264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5" t="s">
        <v>140</v>
      </c>
      <c r="AU148" s="265" t="s">
        <v>81</v>
      </c>
      <c r="AV148" s="15" t="s">
        <v>79</v>
      </c>
      <c r="AW148" s="15" t="s">
        <v>33</v>
      </c>
      <c r="AX148" s="15" t="s">
        <v>72</v>
      </c>
      <c r="AY148" s="265" t="s">
        <v>125</v>
      </c>
    </row>
    <row r="149" s="13" customFormat="1">
      <c r="A149" s="13"/>
      <c r="B149" s="233"/>
      <c r="C149" s="234"/>
      <c r="D149" s="235" t="s">
        <v>140</v>
      </c>
      <c r="E149" s="236" t="s">
        <v>19</v>
      </c>
      <c r="F149" s="237" t="s">
        <v>347</v>
      </c>
      <c r="G149" s="234"/>
      <c r="H149" s="238">
        <v>9.8499999999999996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140</v>
      </c>
      <c r="AU149" s="244" t="s">
        <v>81</v>
      </c>
      <c r="AV149" s="13" t="s">
        <v>81</v>
      </c>
      <c r="AW149" s="13" t="s">
        <v>33</v>
      </c>
      <c r="AX149" s="13" t="s">
        <v>72</v>
      </c>
      <c r="AY149" s="244" t="s">
        <v>125</v>
      </c>
    </row>
    <row r="150" s="15" customFormat="1">
      <c r="A150" s="15"/>
      <c r="B150" s="256"/>
      <c r="C150" s="257"/>
      <c r="D150" s="235" t="s">
        <v>140</v>
      </c>
      <c r="E150" s="258" t="s">
        <v>19</v>
      </c>
      <c r="F150" s="259" t="s">
        <v>228</v>
      </c>
      <c r="G150" s="257"/>
      <c r="H150" s="258" t="s">
        <v>19</v>
      </c>
      <c r="I150" s="260"/>
      <c r="J150" s="257"/>
      <c r="K150" s="257"/>
      <c r="L150" s="261"/>
      <c r="M150" s="262"/>
      <c r="N150" s="263"/>
      <c r="O150" s="263"/>
      <c r="P150" s="263"/>
      <c r="Q150" s="263"/>
      <c r="R150" s="263"/>
      <c r="S150" s="263"/>
      <c r="T150" s="26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5" t="s">
        <v>140</v>
      </c>
      <c r="AU150" s="265" t="s">
        <v>81</v>
      </c>
      <c r="AV150" s="15" t="s">
        <v>79</v>
      </c>
      <c r="AW150" s="15" t="s">
        <v>33</v>
      </c>
      <c r="AX150" s="15" t="s">
        <v>72</v>
      </c>
      <c r="AY150" s="265" t="s">
        <v>125</v>
      </c>
    </row>
    <row r="151" s="13" customFormat="1">
      <c r="A151" s="13"/>
      <c r="B151" s="233"/>
      <c r="C151" s="234"/>
      <c r="D151" s="235" t="s">
        <v>140</v>
      </c>
      <c r="E151" s="236" t="s">
        <v>19</v>
      </c>
      <c r="F151" s="237" t="s">
        <v>348</v>
      </c>
      <c r="G151" s="234"/>
      <c r="H151" s="238">
        <v>18.225999999999999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140</v>
      </c>
      <c r="AU151" s="244" t="s">
        <v>81</v>
      </c>
      <c r="AV151" s="13" t="s">
        <v>81</v>
      </c>
      <c r="AW151" s="13" t="s">
        <v>33</v>
      </c>
      <c r="AX151" s="13" t="s">
        <v>72</v>
      </c>
      <c r="AY151" s="244" t="s">
        <v>125</v>
      </c>
    </row>
    <row r="152" s="15" customFormat="1">
      <c r="A152" s="15"/>
      <c r="B152" s="256"/>
      <c r="C152" s="257"/>
      <c r="D152" s="235" t="s">
        <v>140</v>
      </c>
      <c r="E152" s="258" t="s">
        <v>19</v>
      </c>
      <c r="F152" s="259" t="s">
        <v>230</v>
      </c>
      <c r="G152" s="257"/>
      <c r="H152" s="258" t="s">
        <v>19</v>
      </c>
      <c r="I152" s="260"/>
      <c r="J152" s="257"/>
      <c r="K152" s="257"/>
      <c r="L152" s="261"/>
      <c r="M152" s="262"/>
      <c r="N152" s="263"/>
      <c r="O152" s="263"/>
      <c r="P152" s="263"/>
      <c r="Q152" s="263"/>
      <c r="R152" s="263"/>
      <c r="S152" s="263"/>
      <c r="T152" s="26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5" t="s">
        <v>140</v>
      </c>
      <c r="AU152" s="265" t="s">
        <v>81</v>
      </c>
      <c r="AV152" s="15" t="s">
        <v>79</v>
      </c>
      <c r="AW152" s="15" t="s">
        <v>33</v>
      </c>
      <c r="AX152" s="15" t="s">
        <v>72</v>
      </c>
      <c r="AY152" s="265" t="s">
        <v>125</v>
      </c>
    </row>
    <row r="153" s="13" customFormat="1">
      <c r="A153" s="13"/>
      <c r="B153" s="233"/>
      <c r="C153" s="234"/>
      <c r="D153" s="235" t="s">
        <v>140</v>
      </c>
      <c r="E153" s="236" t="s">
        <v>19</v>
      </c>
      <c r="F153" s="237" t="s">
        <v>349</v>
      </c>
      <c r="G153" s="234"/>
      <c r="H153" s="238">
        <v>1.02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140</v>
      </c>
      <c r="AU153" s="244" t="s">
        <v>81</v>
      </c>
      <c r="AV153" s="13" t="s">
        <v>81</v>
      </c>
      <c r="AW153" s="13" t="s">
        <v>33</v>
      </c>
      <c r="AX153" s="13" t="s">
        <v>72</v>
      </c>
      <c r="AY153" s="244" t="s">
        <v>125</v>
      </c>
    </row>
    <row r="154" s="14" customFormat="1">
      <c r="A154" s="14"/>
      <c r="B154" s="245"/>
      <c r="C154" s="246"/>
      <c r="D154" s="235" t="s">
        <v>140</v>
      </c>
      <c r="E154" s="247" t="s">
        <v>19</v>
      </c>
      <c r="F154" s="248" t="s">
        <v>143</v>
      </c>
      <c r="G154" s="246"/>
      <c r="H154" s="249">
        <v>39.966000000000001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140</v>
      </c>
      <c r="AU154" s="255" t="s">
        <v>81</v>
      </c>
      <c r="AV154" s="14" t="s">
        <v>136</v>
      </c>
      <c r="AW154" s="14" t="s">
        <v>33</v>
      </c>
      <c r="AX154" s="14" t="s">
        <v>79</v>
      </c>
      <c r="AY154" s="255" t="s">
        <v>125</v>
      </c>
    </row>
    <row r="155" s="2" customFormat="1" ht="24.15" customHeight="1">
      <c r="A155" s="41"/>
      <c r="B155" s="42"/>
      <c r="C155" s="215" t="s">
        <v>178</v>
      </c>
      <c r="D155" s="215" t="s">
        <v>130</v>
      </c>
      <c r="E155" s="216" t="s">
        <v>233</v>
      </c>
      <c r="F155" s="217" t="s">
        <v>234</v>
      </c>
      <c r="G155" s="218" t="s">
        <v>133</v>
      </c>
      <c r="H155" s="219">
        <v>108.7</v>
      </c>
      <c r="I155" s="220"/>
      <c r="J155" s="221">
        <f>ROUND(I155*H155,2)</f>
        <v>0</v>
      </c>
      <c r="K155" s="217" t="s">
        <v>134</v>
      </c>
      <c r="L155" s="47"/>
      <c r="M155" s="222" t="s">
        <v>19</v>
      </c>
      <c r="N155" s="223" t="s">
        <v>43</v>
      </c>
      <c r="O155" s="87"/>
      <c r="P155" s="224">
        <f>O155*H155</f>
        <v>0</v>
      </c>
      <c r="Q155" s="224">
        <v>0.00059999999999999995</v>
      </c>
      <c r="R155" s="224">
        <f>Q155*H155</f>
        <v>0.06522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178</v>
      </c>
      <c r="AT155" s="226" t="s">
        <v>130</v>
      </c>
      <c r="AU155" s="226" t="s">
        <v>81</v>
      </c>
      <c r="AY155" s="20" t="s">
        <v>125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79</v>
      </c>
      <c r="BK155" s="227">
        <f>ROUND(I155*H155,2)</f>
        <v>0</v>
      </c>
      <c r="BL155" s="20" t="s">
        <v>178</v>
      </c>
      <c r="BM155" s="226" t="s">
        <v>235</v>
      </c>
    </row>
    <row r="156" s="2" customFormat="1">
      <c r="A156" s="41"/>
      <c r="B156" s="42"/>
      <c r="C156" s="43"/>
      <c r="D156" s="228" t="s">
        <v>138</v>
      </c>
      <c r="E156" s="43"/>
      <c r="F156" s="229" t="s">
        <v>236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138</v>
      </c>
      <c r="AU156" s="20" t="s">
        <v>81</v>
      </c>
    </row>
    <row r="157" s="13" customFormat="1">
      <c r="A157" s="13"/>
      <c r="B157" s="233"/>
      <c r="C157" s="234"/>
      <c r="D157" s="235" t="s">
        <v>140</v>
      </c>
      <c r="E157" s="236" t="s">
        <v>19</v>
      </c>
      <c r="F157" s="237" t="s">
        <v>350</v>
      </c>
      <c r="G157" s="234"/>
      <c r="H157" s="238">
        <v>108.7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140</v>
      </c>
      <c r="AU157" s="244" t="s">
        <v>81</v>
      </c>
      <c r="AV157" s="13" t="s">
        <v>81</v>
      </c>
      <c r="AW157" s="13" t="s">
        <v>33</v>
      </c>
      <c r="AX157" s="13" t="s">
        <v>72</v>
      </c>
      <c r="AY157" s="244" t="s">
        <v>125</v>
      </c>
    </row>
    <row r="158" s="14" customFormat="1">
      <c r="A158" s="14"/>
      <c r="B158" s="245"/>
      <c r="C158" s="246"/>
      <c r="D158" s="235" t="s">
        <v>140</v>
      </c>
      <c r="E158" s="247" t="s">
        <v>19</v>
      </c>
      <c r="F158" s="248" t="s">
        <v>143</v>
      </c>
      <c r="G158" s="246"/>
      <c r="H158" s="249">
        <v>108.7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140</v>
      </c>
      <c r="AU158" s="255" t="s">
        <v>81</v>
      </c>
      <c r="AV158" s="14" t="s">
        <v>136</v>
      </c>
      <c r="AW158" s="14" t="s">
        <v>33</v>
      </c>
      <c r="AX158" s="14" t="s">
        <v>79</v>
      </c>
      <c r="AY158" s="255" t="s">
        <v>125</v>
      </c>
    </row>
    <row r="159" s="2" customFormat="1" ht="24.15" customHeight="1">
      <c r="A159" s="41"/>
      <c r="B159" s="42"/>
      <c r="C159" s="215" t="s">
        <v>245</v>
      </c>
      <c r="D159" s="215" t="s">
        <v>130</v>
      </c>
      <c r="E159" s="216" t="s">
        <v>239</v>
      </c>
      <c r="F159" s="217" t="s">
        <v>240</v>
      </c>
      <c r="G159" s="218" t="s">
        <v>133</v>
      </c>
      <c r="H159" s="219">
        <v>98.5</v>
      </c>
      <c r="I159" s="220"/>
      <c r="J159" s="221">
        <f>ROUND(I159*H159,2)</f>
        <v>0</v>
      </c>
      <c r="K159" s="217" t="s">
        <v>134</v>
      </c>
      <c r="L159" s="47"/>
      <c r="M159" s="222" t="s">
        <v>19</v>
      </c>
      <c r="N159" s="223" t="s">
        <v>43</v>
      </c>
      <c r="O159" s="87"/>
      <c r="P159" s="224">
        <f>O159*H159</f>
        <v>0</v>
      </c>
      <c r="Q159" s="224">
        <v>0.00059999999999999995</v>
      </c>
      <c r="R159" s="224">
        <f>Q159*H159</f>
        <v>0.059099999999999993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178</v>
      </c>
      <c r="AT159" s="226" t="s">
        <v>130</v>
      </c>
      <c r="AU159" s="226" t="s">
        <v>81</v>
      </c>
      <c r="AY159" s="20" t="s">
        <v>125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79</v>
      </c>
      <c r="BK159" s="227">
        <f>ROUND(I159*H159,2)</f>
        <v>0</v>
      </c>
      <c r="BL159" s="20" t="s">
        <v>178</v>
      </c>
      <c r="BM159" s="226" t="s">
        <v>241</v>
      </c>
    </row>
    <row r="160" s="2" customFormat="1">
      <c r="A160" s="41"/>
      <c r="B160" s="42"/>
      <c r="C160" s="43"/>
      <c r="D160" s="228" t="s">
        <v>138</v>
      </c>
      <c r="E160" s="43"/>
      <c r="F160" s="229" t="s">
        <v>242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138</v>
      </c>
      <c r="AU160" s="20" t="s">
        <v>81</v>
      </c>
    </row>
    <row r="161" s="13" customFormat="1">
      <c r="A161" s="13"/>
      <c r="B161" s="233"/>
      <c r="C161" s="234"/>
      <c r="D161" s="235" t="s">
        <v>140</v>
      </c>
      <c r="E161" s="236" t="s">
        <v>19</v>
      </c>
      <c r="F161" s="237" t="s">
        <v>351</v>
      </c>
      <c r="G161" s="234"/>
      <c r="H161" s="238">
        <v>98.5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140</v>
      </c>
      <c r="AU161" s="244" t="s">
        <v>81</v>
      </c>
      <c r="AV161" s="13" t="s">
        <v>81</v>
      </c>
      <c r="AW161" s="13" t="s">
        <v>33</v>
      </c>
      <c r="AX161" s="13" t="s">
        <v>72</v>
      </c>
      <c r="AY161" s="244" t="s">
        <v>125</v>
      </c>
    </row>
    <row r="162" s="14" customFormat="1">
      <c r="A162" s="14"/>
      <c r="B162" s="245"/>
      <c r="C162" s="246"/>
      <c r="D162" s="235" t="s">
        <v>140</v>
      </c>
      <c r="E162" s="247" t="s">
        <v>19</v>
      </c>
      <c r="F162" s="248" t="s">
        <v>143</v>
      </c>
      <c r="G162" s="246"/>
      <c r="H162" s="249">
        <v>98.5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140</v>
      </c>
      <c r="AU162" s="255" t="s">
        <v>81</v>
      </c>
      <c r="AV162" s="14" t="s">
        <v>136</v>
      </c>
      <c r="AW162" s="14" t="s">
        <v>33</v>
      </c>
      <c r="AX162" s="14" t="s">
        <v>79</v>
      </c>
      <c r="AY162" s="255" t="s">
        <v>125</v>
      </c>
    </row>
    <row r="163" s="2" customFormat="1" ht="21.75" customHeight="1">
      <c r="A163" s="41"/>
      <c r="B163" s="42"/>
      <c r="C163" s="215" t="s">
        <v>251</v>
      </c>
      <c r="D163" s="215" t="s">
        <v>130</v>
      </c>
      <c r="E163" s="216" t="s">
        <v>246</v>
      </c>
      <c r="F163" s="217" t="s">
        <v>247</v>
      </c>
      <c r="G163" s="218" t="s">
        <v>133</v>
      </c>
      <c r="H163" s="219">
        <v>91.129999999999995</v>
      </c>
      <c r="I163" s="220"/>
      <c r="J163" s="221">
        <f>ROUND(I163*H163,2)</f>
        <v>0</v>
      </c>
      <c r="K163" s="217" t="s">
        <v>134</v>
      </c>
      <c r="L163" s="47"/>
      <c r="M163" s="222" t="s">
        <v>19</v>
      </c>
      <c r="N163" s="223" t="s">
        <v>43</v>
      </c>
      <c r="O163" s="87"/>
      <c r="P163" s="224">
        <f>O163*H163</f>
        <v>0</v>
      </c>
      <c r="Q163" s="224">
        <v>0.0015</v>
      </c>
      <c r="R163" s="224">
        <f>Q163*H163</f>
        <v>0.13669499999999998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178</v>
      </c>
      <c r="AT163" s="226" t="s">
        <v>130</v>
      </c>
      <c r="AU163" s="226" t="s">
        <v>81</v>
      </c>
      <c r="AY163" s="20" t="s">
        <v>125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79</v>
      </c>
      <c r="BK163" s="227">
        <f>ROUND(I163*H163,2)</f>
        <v>0</v>
      </c>
      <c r="BL163" s="20" t="s">
        <v>178</v>
      </c>
      <c r="BM163" s="226" t="s">
        <v>248</v>
      </c>
    </row>
    <row r="164" s="2" customFormat="1">
      <c r="A164" s="41"/>
      <c r="B164" s="42"/>
      <c r="C164" s="43"/>
      <c r="D164" s="228" t="s">
        <v>138</v>
      </c>
      <c r="E164" s="43"/>
      <c r="F164" s="229" t="s">
        <v>249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138</v>
      </c>
      <c r="AU164" s="20" t="s">
        <v>81</v>
      </c>
    </row>
    <row r="165" s="13" customFormat="1">
      <c r="A165" s="13"/>
      <c r="B165" s="233"/>
      <c r="C165" s="234"/>
      <c r="D165" s="235" t="s">
        <v>140</v>
      </c>
      <c r="E165" s="236" t="s">
        <v>19</v>
      </c>
      <c r="F165" s="237" t="s">
        <v>352</v>
      </c>
      <c r="G165" s="234"/>
      <c r="H165" s="238">
        <v>91.129999999999995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140</v>
      </c>
      <c r="AU165" s="244" t="s">
        <v>81</v>
      </c>
      <c r="AV165" s="13" t="s">
        <v>81</v>
      </c>
      <c r="AW165" s="13" t="s">
        <v>33</v>
      </c>
      <c r="AX165" s="13" t="s">
        <v>72</v>
      </c>
      <c r="AY165" s="244" t="s">
        <v>125</v>
      </c>
    </row>
    <row r="166" s="14" customFormat="1">
      <c r="A166" s="14"/>
      <c r="B166" s="245"/>
      <c r="C166" s="246"/>
      <c r="D166" s="235" t="s">
        <v>140</v>
      </c>
      <c r="E166" s="247" t="s">
        <v>19</v>
      </c>
      <c r="F166" s="248" t="s">
        <v>143</v>
      </c>
      <c r="G166" s="246"/>
      <c r="H166" s="249">
        <v>91.129999999999995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140</v>
      </c>
      <c r="AU166" s="255" t="s">
        <v>81</v>
      </c>
      <c r="AV166" s="14" t="s">
        <v>136</v>
      </c>
      <c r="AW166" s="14" t="s">
        <v>33</v>
      </c>
      <c r="AX166" s="14" t="s">
        <v>79</v>
      </c>
      <c r="AY166" s="255" t="s">
        <v>125</v>
      </c>
    </row>
    <row r="167" s="2" customFormat="1" ht="21.75" customHeight="1">
      <c r="A167" s="41"/>
      <c r="B167" s="42"/>
      <c r="C167" s="215" t="s">
        <v>257</v>
      </c>
      <c r="D167" s="215" t="s">
        <v>130</v>
      </c>
      <c r="E167" s="216" t="s">
        <v>252</v>
      </c>
      <c r="F167" s="217" t="s">
        <v>253</v>
      </c>
      <c r="G167" s="218" t="s">
        <v>133</v>
      </c>
      <c r="H167" s="219">
        <v>10.199999999999999</v>
      </c>
      <c r="I167" s="220"/>
      <c r="J167" s="221">
        <f>ROUND(I167*H167,2)</f>
        <v>0</v>
      </c>
      <c r="K167" s="217" t="s">
        <v>134</v>
      </c>
      <c r="L167" s="47"/>
      <c r="M167" s="222" t="s">
        <v>19</v>
      </c>
      <c r="N167" s="223" t="s">
        <v>43</v>
      </c>
      <c r="O167" s="87"/>
      <c r="P167" s="224">
        <f>O167*H167</f>
        <v>0</v>
      </c>
      <c r="Q167" s="224">
        <v>0.00054000000000000001</v>
      </c>
      <c r="R167" s="224">
        <f>Q167*H167</f>
        <v>0.0055079999999999999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178</v>
      </c>
      <c r="AT167" s="226" t="s">
        <v>130</v>
      </c>
      <c r="AU167" s="226" t="s">
        <v>81</v>
      </c>
      <c r="AY167" s="20" t="s">
        <v>125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79</v>
      </c>
      <c r="BK167" s="227">
        <f>ROUND(I167*H167,2)</f>
        <v>0</v>
      </c>
      <c r="BL167" s="20" t="s">
        <v>178</v>
      </c>
      <c r="BM167" s="226" t="s">
        <v>254</v>
      </c>
    </row>
    <row r="168" s="2" customFormat="1">
      <c r="A168" s="41"/>
      <c r="B168" s="42"/>
      <c r="C168" s="43"/>
      <c r="D168" s="228" t="s">
        <v>138</v>
      </c>
      <c r="E168" s="43"/>
      <c r="F168" s="229" t="s">
        <v>255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138</v>
      </c>
      <c r="AU168" s="20" t="s">
        <v>81</v>
      </c>
    </row>
    <row r="169" s="13" customFormat="1">
      <c r="A169" s="13"/>
      <c r="B169" s="233"/>
      <c r="C169" s="234"/>
      <c r="D169" s="235" t="s">
        <v>140</v>
      </c>
      <c r="E169" s="236" t="s">
        <v>19</v>
      </c>
      <c r="F169" s="237" t="s">
        <v>353</v>
      </c>
      <c r="G169" s="234"/>
      <c r="H169" s="238">
        <v>10.199999999999999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140</v>
      </c>
      <c r="AU169" s="244" t="s">
        <v>81</v>
      </c>
      <c r="AV169" s="13" t="s">
        <v>81</v>
      </c>
      <c r="AW169" s="13" t="s">
        <v>33</v>
      </c>
      <c r="AX169" s="13" t="s">
        <v>72</v>
      </c>
      <c r="AY169" s="244" t="s">
        <v>125</v>
      </c>
    </row>
    <row r="170" s="14" customFormat="1">
      <c r="A170" s="14"/>
      <c r="B170" s="245"/>
      <c r="C170" s="246"/>
      <c r="D170" s="235" t="s">
        <v>140</v>
      </c>
      <c r="E170" s="247" t="s">
        <v>19</v>
      </c>
      <c r="F170" s="248" t="s">
        <v>143</v>
      </c>
      <c r="G170" s="246"/>
      <c r="H170" s="249">
        <v>10.199999999999999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140</v>
      </c>
      <c r="AU170" s="255" t="s">
        <v>81</v>
      </c>
      <c r="AV170" s="14" t="s">
        <v>136</v>
      </c>
      <c r="AW170" s="14" t="s">
        <v>33</v>
      </c>
      <c r="AX170" s="14" t="s">
        <v>79</v>
      </c>
      <c r="AY170" s="255" t="s">
        <v>125</v>
      </c>
    </row>
    <row r="171" s="2" customFormat="1" ht="21.75" customHeight="1">
      <c r="A171" s="41"/>
      <c r="B171" s="42"/>
      <c r="C171" s="215" t="s">
        <v>262</v>
      </c>
      <c r="D171" s="215" t="s">
        <v>130</v>
      </c>
      <c r="E171" s="216" t="s">
        <v>258</v>
      </c>
      <c r="F171" s="217" t="s">
        <v>259</v>
      </c>
      <c r="G171" s="218" t="s">
        <v>133</v>
      </c>
      <c r="H171" s="219">
        <v>10.199999999999999</v>
      </c>
      <c r="I171" s="220"/>
      <c r="J171" s="221">
        <f>ROUND(I171*H171,2)</f>
        <v>0</v>
      </c>
      <c r="K171" s="217" t="s">
        <v>134</v>
      </c>
      <c r="L171" s="47"/>
      <c r="M171" s="222" t="s">
        <v>19</v>
      </c>
      <c r="N171" s="223" t="s">
        <v>43</v>
      </c>
      <c r="O171" s="87"/>
      <c r="P171" s="224">
        <f>O171*H171</f>
        <v>0</v>
      </c>
      <c r="Q171" s="224">
        <v>0.00054000000000000001</v>
      </c>
      <c r="R171" s="224">
        <f>Q171*H171</f>
        <v>0.0055079999999999999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178</v>
      </c>
      <c r="AT171" s="226" t="s">
        <v>130</v>
      </c>
      <c r="AU171" s="226" t="s">
        <v>81</v>
      </c>
      <c r="AY171" s="20" t="s">
        <v>125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79</v>
      </c>
      <c r="BK171" s="227">
        <f>ROUND(I171*H171,2)</f>
        <v>0</v>
      </c>
      <c r="BL171" s="20" t="s">
        <v>178</v>
      </c>
      <c r="BM171" s="226" t="s">
        <v>260</v>
      </c>
    </row>
    <row r="172" s="2" customFormat="1">
      <c r="A172" s="41"/>
      <c r="B172" s="42"/>
      <c r="C172" s="43"/>
      <c r="D172" s="228" t="s">
        <v>138</v>
      </c>
      <c r="E172" s="43"/>
      <c r="F172" s="229" t="s">
        <v>261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138</v>
      </c>
      <c r="AU172" s="20" t="s">
        <v>81</v>
      </c>
    </row>
    <row r="173" s="13" customFormat="1">
      <c r="A173" s="13"/>
      <c r="B173" s="233"/>
      <c r="C173" s="234"/>
      <c r="D173" s="235" t="s">
        <v>140</v>
      </c>
      <c r="E173" s="236" t="s">
        <v>19</v>
      </c>
      <c r="F173" s="237" t="s">
        <v>353</v>
      </c>
      <c r="G173" s="234"/>
      <c r="H173" s="238">
        <v>10.199999999999999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140</v>
      </c>
      <c r="AU173" s="244" t="s">
        <v>81</v>
      </c>
      <c r="AV173" s="13" t="s">
        <v>81</v>
      </c>
      <c r="AW173" s="13" t="s">
        <v>33</v>
      </c>
      <c r="AX173" s="13" t="s">
        <v>72</v>
      </c>
      <c r="AY173" s="244" t="s">
        <v>125</v>
      </c>
    </row>
    <row r="174" s="14" customFormat="1">
      <c r="A174" s="14"/>
      <c r="B174" s="245"/>
      <c r="C174" s="246"/>
      <c r="D174" s="235" t="s">
        <v>140</v>
      </c>
      <c r="E174" s="247" t="s">
        <v>19</v>
      </c>
      <c r="F174" s="248" t="s">
        <v>143</v>
      </c>
      <c r="G174" s="246"/>
      <c r="H174" s="249">
        <v>10.199999999999999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140</v>
      </c>
      <c r="AU174" s="255" t="s">
        <v>81</v>
      </c>
      <c r="AV174" s="14" t="s">
        <v>136</v>
      </c>
      <c r="AW174" s="14" t="s">
        <v>33</v>
      </c>
      <c r="AX174" s="14" t="s">
        <v>79</v>
      </c>
      <c r="AY174" s="255" t="s">
        <v>125</v>
      </c>
    </row>
    <row r="175" s="2" customFormat="1" ht="21.75" customHeight="1">
      <c r="A175" s="41"/>
      <c r="B175" s="42"/>
      <c r="C175" s="215" t="s">
        <v>7</v>
      </c>
      <c r="D175" s="215" t="s">
        <v>130</v>
      </c>
      <c r="E175" s="216" t="s">
        <v>263</v>
      </c>
      <c r="F175" s="217" t="s">
        <v>264</v>
      </c>
      <c r="G175" s="218" t="s">
        <v>177</v>
      </c>
      <c r="H175" s="219">
        <v>630.88400000000001</v>
      </c>
      <c r="I175" s="220"/>
      <c r="J175" s="221">
        <f>ROUND(I175*H175,2)</f>
        <v>0</v>
      </c>
      <c r="K175" s="217" t="s">
        <v>134</v>
      </c>
      <c r="L175" s="47"/>
      <c r="M175" s="222" t="s">
        <v>19</v>
      </c>
      <c r="N175" s="223" t="s">
        <v>43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178</v>
      </c>
      <c r="AT175" s="226" t="s">
        <v>130</v>
      </c>
      <c r="AU175" s="226" t="s">
        <v>81</v>
      </c>
      <c r="AY175" s="20" t="s">
        <v>125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79</v>
      </c>
      <c r="BK175" s="227">
        <f>ROUND(I175*H175,2)</f>
        <v>0</v>
      </c>
      <c r="BL175" s="20" t="s">
        <v>178</v>
      </c>
      <c r="BM175" s="226" t="s">
        <v>265</v>
      </c>
    </row>
    <row r="176" s="2" customFormat="1">
      <c r="A176" s="41"/>
      <c r="B176" s="42"/>
      <c r="C176" s="43"/>
      <c r="D176" s="228" t="s">
        <v>138</v>
      </c>
      <c r="E176" s="43"/>
      <c r="F176" s="229" t="s">
        <v>266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138</v>
      </c>
      <c r="AU176" s="20" t="s">
        <v>81</v>
      </c>
    </row>
    <row r="177" s="13" customFormat="1">
      <c r="A177" s="13"/>
      <c r="B177" s="233"/>
      <c r="C177" s="234"/>
      <c r="D177" s="235" t="s">
        <v>140</v>
      </c>
      <c r="E177" s="236" t="s">
        <v>19</v>
      </c>
      <c r="F177" s="237" t="s">
        <v>333</v>
      </c>
      <c r="G177" s="234"/>
      <c r="H177" s="238">
        <v>474.71499999999998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140</v>
      </c>
      <c r="AU177" s="244" t="s">
        <v>81</v>
      </c>
      <c r="AV177" s="13" t="s">
        <v>81</v>
      </c>
      <c r="AW177" s="13" t="s">
        <v>33</v>
      </c>
      <c r="AX177" s="13" t="s">
        <v>72</v>
      </c>
      <c r="AY177" s="244" t="s">
        <v>125</v>
      </c>
    </row>
    <row r="178" s="13" customFormat="1">
      <c r="A178" s="13"/>
      <c r="B178" s="233"/>
      <c r="C178" s="234"/>
      <c r="D178" s="235" t="s">
        <v>140</v>
      </c>
      <c r="E178" s="236" t="s">
        <v>19</v>
      </c>
      <c r="F178" s="237" t="s">
        <v>334</v>
      </c>
      <c r="G178" s="234"/>
      <c r="H178" s="238">
        <v>57.668999999999997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140</v>
      </c>
      <c r="AU178" s="244" t="s">
        <v>81</v>
      </c>
      <c r="AV178" s="13" t="s">
        <v>81</v>
      </c>
      <c r="AW178" s="13" t="s">
        <v>33</v>
      </c>
      <c r="AX178" s="13" t="s">
        <v>72</v>
      </c>
      <c r="AY178" s="244" t="s">
        <v>125</v>
      </c>
    </row>
    <row r="179" s="13" customFormat="1">
      <c r="A179" s="13"/>
      <c r="B179" s="233"/>
      <c r="C179" s="234"/>
      <c r="D179" s="235" t="s">
        <v>140</v>
      </c>
      <c r="E179" s="236" t="s">
        <v>19</v>
      </c>
      <c r="F179" s="237" t="s">
        <v>339</v>
      </c>
      <c r="G179" s="234"/>
      <c r="H179" s="238">
        <v>98.5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140</v>
      </c>
      <c r="AU179" s="244" t="s">
        <v>81</v>
      </c>
      <c r="AV179" s="13" t="s">
        <v>81</v>
      </c>
      <c r="AW179" s="13" t="s">
        <v>33</v>
      </c>
      <c r="AX179" s="13" t="s">
        <v>72</v>
      </c>
      <c r="AY179" s="244" t="s">
        <v>125</v>
      </c>
    </row>
    <row r="180" s="14" customFormat="1">
      <c r="A180" s="14"/>
      <c r="B180" s="245"/>
      <c r="C180" s="246"/>
      <c r="D180" s="235" t="s">
        <v>140</v>
      </c>
      <c r="E180" s="247" t="s">
        <v>19</v>
      </c>
      <c r="F180" s="248" t="s">
        <v>143</v>
      </c>
      <c r="G180" s="246"/>
      <c r="H180" s="249">
        <v>630.88400000000001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140</v>
      </c>
      <c r="AU180" s="255" t="s">
        <v>81</v>
      </c>
      <c r="AV180" s="14" t="s">
        <v>136</v>
      </c>
      <c r="AW180" s="14" t="s">
        <v>33</v>
      </c>
      <c r="AX180" s="14" t="s">
        <v>79</v>
      </c>
      <c r="AY180" s="255" t="s">
        <v>125</v>
      </c>
    </row>
    <row r="181" s="2" customFormat="1" ht="16.5" customHeight="1">
      <c r="A181" s="41"/>
      <c r="B181" s="42"/>
      <c r="C181" s="277" t="s">
        <v>271</v>
      </c>
      <c r="D181" s="277" t="s">
        <v>195</v>
      </c>
      <c r="E181" s="278" t="s">
        <v>267</v>
      </c>
      <c r="F181" s="279" t="s">
        <v>268</v>
      </c>
      <c r="G181" s="280" t="s">
        <v>177</v>
      </c>
      <c r="H181" s="281">
        <v>728.67100000000005</v>
      </c>
      <c r="I181" s="282"/>
      <c r="J181" s="283">
        <f>ROUND(I181*H181,2)</f>
        <v>0</v>
      </c>
      <c r="K181" s="279" t="s">
        <v>134</v>
      </c>
      <c r="L181" s="284"/>
      <c r="M181" s="285" t="s">
        <v>19</v>
      </c>
      <c r="N181" s="286" t="s">
        <v>43</v>
      </c>
      <c r="O181" s="87"/>
      <c r="P181" s="224">
        <f>O181*H181</f>
        <v>0</v>
      </c>
      <c r="Q181" s="224">
        <v>0.00029999999999999997</v>
      </c>
      <c r="R181" s="224">
        <f>Q181*H181</f>
        <v>0.2186013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198</v>
      </c>
      <c r="AT181" s="226" t="s">
        <v>195</v>
      </c>
      <c r="AU181" s="226" t="s">
        <v>81</v>
      </c>
      <c r="AY181" s="20" t="s">
        <v>125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79</v>
      </c>
      <c r="BK181" s="227">
        <f>ROUND(I181*H181,2)</f>
        <v>0</v>
      </c>
      <c r="BL181" s="20" t="s">
        <v>178</v>
      </c>
      <c r="BM181" s="226" t="s">
        <v>269</v>
      </c>
    </row>
    <row r="182" s="13" customFormat="1">
      <c r="A182" s="13"/>
      <c r="B182" s="233"/>
      <c r="C182" s="234"/>
      <c r="D182" s="235" t="s">
        <v>140</v>
      </c>
      <c r="E182" s="234"/>
      <c r="F182" s="237" t="s">
        <v>354</v>
      </c>
      <c r="G182" s="234"/>
      <c r="H182" s="238">
        <v>728.67100000000005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140</v>
      </c>
      <c r="AU182" s="244" t="s">
        <v>81</v>
      </c>
      <c r="AV182" s="13" t="s">
        <v>81</v>
      </c>
      <c r="AW182" s="13" t="s">
        <v>4</v>
      </c>
      <c r="AX182" s="13" t="s">
        <v>79</v>
      </c>
      <c r="AY182" s="244" t="s">
        <v>125</v>
      </c>
    </row>
    <row r="183" s="2" customFormat="1" ht="33" customHeight="1">
      <c r="A183" s="41"/>
      <c r="B183" s="42"/>
      <c r="C183" s="215" t="s">
        <v>278</v>
      </c>
      <c r="D183" s="215" t="s">
        <v>130</v>
      </c>
      <c r="E183" s="216" t="s">
        <v>272</v>
      </c>
      <c r="F183" s="217" t="s">
        <v>273</v>
      </c>
      <c r="G183" s="218" t="s">
        <v>274</v>
      </c>
      <c r="H183" s="219">
        <v>14</v>
      </c>
      <c r="I183" s="220"/>
      <c r="J183" s="221">
        <f>ROUND(I183*H183,2)</f>
        <v>0</v>
      </c>
      <c r="K183" s="217" t="s">
        <v>134</v>
      </c>
      <c r="L183" s="47"/>
      <c r="M183" s="222" t="s">
        <v>19</v>
      </c>
      <c r="N183" s="223" t="s">
        <v>43</v>
      </c>
      <c r="O183" s="87"/>
      <c r="P183" s="224">
        <f>O183*H183</f>
        <v>0</v>
      </c>
      <c r="Q183" s="224">
        <v>0.0074999999999999997</v>
      </c>
      <c r="R183" s="224">
        <f>Q183*H183</f>
        <v>0.105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178</v>
      </c>
      <c r="AT183" s="226" t="s">
        <v>130</v>
      </c>
      <c r="AU183" s="226" t="s">
        <v>81</v>
      </c>
      <c r="AY183" s="20" t="s">
        <v>125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79</v>
      </c>
      <c r="BK183" s="227">
        <f>ROUND(I183*H183,2)</f>
        <v>0</v>
      </c>
      <c r="BL183" s="20" t="s">
        <v>178</v>
      </c>
      <c r="BM183" s="226" t="s">
        <v>275</v>
      </c>
    </row>
    <row r="184" s="2" customFormat="1">
      <c r="A184" s="41"/>
      <c r="B184" s="42"/>
      <c r="C184" s="43"/>
      <c r="D184" s="228" t="s">
        <v>138</v>
      </c>
      <c r="E184" s="43"/>
      <c r="F184" s="229" t="s">
        <v>276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138</v>
      </c>
      <c r="AU184" s="20" t="s">
        <v>81</v>
      </c>
    </row>
    <row r="185" s="13" customFormat="1">
      <c r="A185" s="13"/>
      <c r="B185" s="233"/>
      <c r="C185" s="234"/>
      <c r="D185" s="235" t="s">
        <v>140</v>
      </c>
      <c r="E185" s="236" t="s">
        <v>19</v>
      </c>
      <c r="F185" s="237" t="s">
        <v>277</v>
      </c>
      <c r="G185" s="234"/>
      <c r="H185" s="238">
        <v>14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140</v>
      </c>
      <c r="AU185" s="244" t="s">
        <v>81</v>
      </c>
      <c r="AV185" s="13" t="s">
        <v>81</v>
      </c>
      <c r="AW185" s="13" t="s">
        <v>33</v>
      </c>
      <c r="AX185" s="13" t="s">
        <v>72</v>
      </c>
      <c r="AY185" s="244" t="s">
        <v>125</v>
      </c>
    </row>
    <row r="186" s="14" customFormat="1">
      <c r="A186" s="14"/>
      <c r="B186" s="245"/>
      <c r="C186" s="246"/>
      <c r="D186" s="235" t="s">
        <v>140</v>
      </c>
      <c r="E186" s="247" t="s">
        <v>19</v>
      </c>
      <c r="F186" s="248" t="s">
        <v>143</v>
      </c>
      <c r="G186" s="246"/>
      <c r="H186" s="249">
        <v>14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140</v>
      </c>
      <c r="AU186" s="255" t="s">
        <v>81</v>
      </c>
      <c r="AV186" s="14" t="s">
        <v>136</v>
      </c>
      <c r="AW186" s="14" t="s">
        <v>33</v>
      </c>
      <c r="AX186" s="14" t="s">
        <v>79</v>
      </c>
      <c r="AY186" s="255" t="s">
        <v>125</v>
      </c>
    </row>
    <row r="187" s="2" customFormat="1" ht="16.5" customHeight="1">
      <c r="A187" s="41"/>
      <c r="B187" s="42"/>
      <c r="C187" s="277" t="s">
        <v>282</v>
      </c>
      <c r="D187" s="277" t="s">
        <v>195</v>
      </c>
      <c r="E187" s="278" t="s">
        <v>279</v>
      </c>
      <c r="F187" s="279" t="s">
        <v>280</v>
      </c>
      <c r="G187" s="280" t="s">
        <v>274</v>
      </c>
      <c r="H187" s="281">
        <v>14</v>
      </c>
      <c r="I187" s="282"/>
      <c r="J187" s="283">
        <f>ROUND(I187*H187,2)</f>
        <v>0</v>
      </c>
      <c r="K187" s="279" t="s">
        <v>134</v>
      </c>
      <c r="L187" s="284"/>
      <c r="M187" s="285" t="s">
        <v>19</v>
      </c>
      <c r="N187" s="286" t="s">
        <v>43</v>
      </c>
      <c r="O187" s="87"/>
      <c r="P187" s="224">
        <f>O187*H187</f>
        <v>0</v>
      </c>
      <c r="Q187" s="224">
        <v>0.00025999999999999998</v>
      </c>
      <c r="R187" s="224">
        <f>Q187*H187</f>
        <v>0.0036399999999999996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198</v>
      </c>
      <c r="AT187" s="226" t="s">
        <v>195</v>
      </c>
      <c r="AU187" s="226" t="s">
        <v>81</v>
      </c>
      <c r="AY187" s="20" t="s">
        <v>125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79</v>
      </c>
      <c r="BK187" s="227">
        <f>ROUND(I187*H187,2)</f>
        <v>0</v>
      </c>
      <c r="BL187" s="20" t="s">
        <v>178</v>
      </c>
      <c r="BM187" s="226" t="s">
        <v>281</v>
      </c>
    </row>
    <row r="188" s="2" customFormat="1" ht="24.15" customHeight="1">
      <c r="A188" s="41"/>
      <c r="B188" s="42"/>
      <c r="C188" s="215" t="s">
        <v>290</v>
      </c>
      <c r="D188" s="215" t="s">
        <v>130</v>
      </c>
      <c r="E188" s="216" t="s">
        <v>283</v>
      </c>
      <c r="F188" s="217" t="s">
        <v>284</v>
      </c>
      <c r="G188" s="218" t="s">
        <v>177</v>
      </c>
      <c r="H188" s="219">
        <v>57.668999999999997</v>
      </c>
      <c r="I188" s="220"/>
      <c r="J188" s="221">
        <f>ROUND(I188*H188,2)</f>
        <v>0</v>
      </c>
      <c r="K188" s="217" t="s">
        <v>134</v>
      </c>
      <c r="L188" s="47"/>
      <c r="M188" s="222" t="s">
        <v>19</v>
      </c>
      <c r="N188" s="223" t="s">
        <v>43</v>
      </c>
      <c r="O188" s="87"/>
      <c r="P188" s="224">
        <f>O188*H188</f>
        <v>0</v>
      </c>
      <c r="Q188" s="224">
        <v>0.01396</v>
      </c>
      <c r="R188" s="224">
        <f>Q188*H188</f>
        <v>0.80505923999999995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178</v>
      </c>
      <c r="AT188" s="226" t="s">
        <v>130</v>
      </c>
      <c r="AU188" s="226" t="s">
        <v>81</v>
      </c>
      <c r="AY188" s="20" t="s">
        <v>125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79</v>
      </c>
      <c r="BK188" s="227">
        <f>ROUND(I188*H188,2)</f>
        <v>0</v>
      </c>
      <c r="BL188" s="20" t="s">
        <v>178</v>
      </c>
      <c r="BM188" s="226" t="s">
        <v>285</v>
      </c>
    </row>
    <row r="189" s="2" customFormat="1">
      <c r="A189" s="41"/>
      <c r="B189" s="42"/>
      <c r="C189" s="43"/>
      <c r="D189" s="228" t="s">
        <v>138</v>
      </c>
      <c r="E189" s="43"/>
      <c r="F189" s="229" t="s">
        <v>286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138</v>
      </c>
      <c r="AU189" s="20" t="s">
        <v>81</v>
      </c>
    </row>
    <row r="190" s="13" customFormat="1">
      <c r="A190" s="13"/>
      <c r="B190" s="233"/>
      <c r="C190" s="234"/>
      <c r="D190" s="235" t="s">
        <v>140</v>
      </c>
      <c r="E190" s="236" t="s">
        <v>19</v>
      </c>
      <c r="F190" s="237" t="s">
        <v>355</v>
      </c>
      <c r="G190" s="234"/>
      <c r="H190" s="238">
        <v>57.668999999999997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140</v>
      </c>
      <c r="AU190" s="244" t="s">
        <v>81</v>
      </c>
      <c r="AV190" s="13" t="s">
        <v>81</v>
      </c>
      <c r="AW190" s="13" t="s">
        <v>33</v>
      </c>
      <c r="AX190" s="13" t="s">
        <v>72</v>
      </c>
      <c r="AY190" s="244" t="s">
        <v>125</v>
      </c>
    </row>
    <row r="191" s="14" customFormat="1">
      <c r="A191" s="14"/>
      <c r="B191" s="245"/>
      <c r="C191" s="246"/>
      <c r="D191" s="235" t="s">
        <v>140</v>
      </c>
      <c r="E191" s="247" t="s">
        <v>19</v>
      </c>
      <c r="F191" s="248" t="s">
        <v>143</v>
      </c>
      <c r="G191" s="246"/>
      <c r="H191" s="249">
        <v>57.668999999999997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140</v>
      </c>
      <c r="AU191" s="255" t="s">
        <v>81</v>
      </c>
      <c r="AV191" s="14" t="s">
        <v>136</v>
      </c>
      <c r="AW191" s="14" t="s">
        <v>33</v>
      </c>
      <c r="AX191" s="14" t="s">
        <v>79</v>
      </c>
      <c r="AY191" s="255" t="s">
        <v>125</v>
      </c>
    </row>
    <row r="192" s="2" customFormat="1" ht="16.5" customHeight="1">
      <c r="A192" s="41"/>
      <c r="B192" s="42"/>
      <c r="C192" s="277" t="s">
        <v>294</v>
      </c>
      <c r="D192" s="277" t="s">
        <v>195</v>
      </c>
      <c r="E192" s="278" t="s">
        <v>291</v>
      </c>
      <c r="F192" s="279" t="s">
        <v>292</v>
      </c>
      <c r="G192" s="280" t="s">
        <v>177</v>
      </c>
      <c r="H192" s="281">
        <v>-57.668999999999997</v>
      </c>
      <c r="I192" s="282"/>
      <c r="J192" s="283">
        <f>ROUND(I192*H192,2)</f>
        <v>0</v>
      </c>
      <c r="K192" s="279" t="s">
        <v>134</v>
      </c>
      <c r="L192" s="284"/>
      <c r="M192" s="285" t="s">
        <v>19</v>
      </c>
      <c r="N192" s="286" t="s">
        <v>43</v>
      </c>
      <c r="O192" s="87"/>
      <c r="P192" s="224">
        <f>O192*H192</f>
        <v>0</v>
      </c>
      <c r="Q192" s="224">
        <v>0.012800000000000001</v>
      </c>
      <c r="R192" s="224">
        <f>Q192*H192</f>
        <v>-0.73816320000000002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198</v>
      </c>
      <c r="AT192" s="226" t="s">
        <v>195</v>
      </c>
      <c r="AU192" s="226" t="s">
        <v>81</v>
      </c>
      <c r="AY192" s="20" t="s">
        <v>125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79</v>
      </c>
      <c r="BK192" s="227">
        <f>ROUND(I192*H192,2)</f>
        <v>0</v>
      </c>
      <c r="BL192" s="20" t="s">
        <v>178</v>
      </c>
      <c r="BM192" s="226" t="s">
        <v>293</v>
      </c>
    </row>
    <row r="193" s="2" customFormat="1" ht="16.5" customHeight="1">
      <c r="A193" s="41"/>
      <c r="B193" s="42"/>
      <c r="C193" s="277" t="s">
        <v>299</v>
      </c>
      <c r="D193" s="277" t="s">
        <v>195</v>
      </c>
      <c r="E193" s="278" t="s">
        <v>295</v>
      </c>
      <c r="F193" s="279" t="s">
        <v>296</v>
      </c>
      <c r="G193" s="280" t="s">
        <v>177</v>
      </c>
      <c r="H193" s="281">
        <v>63.436</v>
      </c>
      <c r="I193" s="282"/>
      <c r="J193" s="283">
        <f>ROUND(I193*H193,2)</f>
        <v>0</v>
      </c>
      <c r="K193" s="279" t="s">
        <v>134</v>
      </c>
      <c r="L193" s="284"/>
      <c r="M193" s="285" t="s">
        <v>19</v>
      </c>
      <c r="N193" s="286" t="s">
        <v>43</v>
      </c>
      <c r="O193" s="87"/>
      <c r="P193" s="224">
        <f>O193*H193</f>
        <v>0</v>
      </c>
      <c r="Q193" s="224">
        <v>0.0149</v>
      </c>
      <c r="R193" s="224">
        <f>Q193*H193</f>
        <v>0.94519640000000005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198</v>
      </c>
      <c r="AT193" s="226" t="s">
        <v>195</v>
      </c>
      <c r="AU193" s="226" t="s">
        <v>81</v>
      </c>
      <c r="AY193" s="20" t="s">
        <v>125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79</v>
      </c>
      <c r="BK193" s="227">
        <f>ROUND(I193*H193,2)</f>
        <v>0</v>
      </c>
      <c r="BL193" s="20" t="s">
        <v>178</v>
      </c>
      <c r="BM193" s="226" t="s">
        <v>297</v>
      </c>
    </row>
    <row r="194" s="13" customFormat="1">
      <c r="A194" s="13"/>
      <c r="B194" s="233"/>
      <c r="C194" s="234"/>
      <c r="D194" s="235" t="s">
        <v>140</v>
      </c>
      <c r="E194" s="234"/>
      <c r="F194" s="237" t="s">
        <v>356</v>
      </c>
      <c r="G194" s="234"/>
      <c r="H194" s="238">
        <v>63.436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140</v>
      </c>
      <c r="AU194" s="244" t="s">
        <v>81</v>
      </c>
      <c r="AV194" s="13" t="s">
        <v>81</v>
      </c>
      <c r="AW194" s="13" t="s">
        <v>4</v>
      </c>
      <c r="AX194" s="13" t="s">
        <v>79</v>
      </c>
      <c r="AY194" s="244" t="s">
        <v>125</v>
      </c>
    </row>
    <row r="195" s="2" customFormat="1" ht="24.15" customHeight="1">
      <c r="A195" s="41"/>
      <c r="B195" s="42"/>
      <c r="C195" s="215" t="s">
        <v>306</v>
      </c>
      <c r="D195" s="215" t="s">
        <v>130</v>
      </c>
      <c r="E195" s="216" t="s">
        <v>300</v>
      </c>
      <c r="F195" s="217" t="s">
        <v>301</v>
      </c>
      <c r="G195" s="218" t="s">
        <v>148</v>
      </c>
      <c r="H195" s="219">
        <v>6.5410000000000004</v>
      </c>
      <c r="I195" s="220"/>
      <c r="J195" s="221">
        <f>ROUND(I195*H195,2)</f>
        <v>0</v>
      </c>
      <c r="K195" s="217" t="s">
        <v>134</v>
      </c>
      <c r="L195" s="47"/>
      <c r="M195" s="222" t="s">
        <v>19</v>
      </c>
      <c r="N195" s="223" t="s">
        <v>43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178</v>
      </c>
      <c r="AT195" s="226" t="s">
        <v>130</v>
      </c>
      <c r="AU195" s="226" t="s">
        <v>81</v>
      </c>
      <c r="AY195" s="20" t="s">
        <v>125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79</v>
      </c>
      <c r="BK195" s="227">
        <f>ROUND(I195*H195,2)</f>
        <v>0</v>
      </c>
      <c r="BL195" s="20" t="s">
        <v>178</v>
      </c>
      <c r="BM195" s="226" t="s">
        <v>302</v>
      </c>
    </row>
    <row r="196" s="2" customFormat="1">
      <c r="A196" s="41"/>
      <c r="B196" s="42"/>
      <c r="C196" s="43"/>
      <c r="D196" s="228" t="s">
        <v>138</v>
      </c>
      <c r="E196" s="43"/>
      <c r="F196" s="229" t="s">
        <v>303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138</v>
      </c>
      <c r="AU196" s="20" t="s">
        <v>81</v>
      </c>
    </row>
    <row r="197" s="12" customFormat="1" ht="22.8" customHeight="1">
      <c r="A197" s="12"/>
      <c r="B197" s="199"/>
      <c r="C197" s="200"/>
      <c r="D197" s="201" t="s">
        <v>71</v>
      </c>
      <c r="E197" s="213" t="s">
        <v>304</v>
      </c>
      <c r="F197" s="213" t="s">
        <v>305</v>
      </c>
      <c r="G197" s="200"/>
      <c r="H197" s="200"/>
      <c r="I197" s="203"/>
      <c r="J197" s="214">
        <f>BK197</f>
        <v>0</v>
      </c>
      <c r="K197" s="200"/>
      <c r="L197" s="205"/>
      <c r="M197" s="206"/>
      <c r="N197" s="207"/>
      <c r="O197" s="207"/>
      <c r="P197" s="208">
        <f>SUM(P198:P202)</f>
        <v>0</v>
      </c>
      <c r="Q197" s="207"/>
      <c r="R197" s="208">
        <f>SUM(R198:R202)</f>
        <v>0.01116</v>
      </c>
      <c r="S197" s="207"/>
      <c r="T197" s="209">
        <f>SUM(T198:T202)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0" t="s">
        <v>81</v>
      </c>
      <c r="AT197" s="211" t="s">
        <v>71</v>
      </c>
      <c r="AU197" s="211" t="s">
        <v>79</v>
      </c>
      <c r="AY197" s="210" t="s">
        <v>125</v>
      </c>
      <c r="BK197" s="212">
        <f>SUM(BK198:BK202)</f>
        <v>0</v>
      </c>
    </row>
    <row r="198" s="2" customFormat="1" ht="16.5" customHeight="1">
      <c r="A198" s="41"/>
      <c r="B198" s="42"/>
      <c r="C198" s="215" t="s">
        <v>311</v>
      </c>
      <c r="D198" s="215" t="s">
        <v>130</v>
      </c>
      <c r="E198" s="216" t="s">
        <v>307</v>
      </c>
      <c r="F198" s="217" t="s">
        <v>308</v>
      </c>
      <c r="G198" s="218" t="s">
        <v>274</v>
      </c>
      <c r="H198" s="219">
        <v>4</v>
      </c>
      <c r="I198" s="220"/>
      <c r="J198" s="221">
        <f>ROUND(I198*H198,2)</f>
        <v>0</v>
      </c>
      <c r="K198" s="217" t="s">
        <v>134</v>
      </c>
      <c r="L198" s="47"/>
      <c r="M198" s="222" t="s">
        <v>19</v>
      </c>
      <c r="N198" s="223" t="s">
        <v>43</v>
      </c>
      <c r="O198" s="87"/>
      <c r="P198" s="224">
        <f>O198*H198</f>
        <v>0</v>
      </c>
      <c r="Q198" s="224">
        <v>0.00115</v>
      </c>
      <c r="R198" s="224">
        <f>Q198*H198</f>
        <v>0.0045999999999999999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178</v>
      </c>
      <c r="AT198" s="226" t="s">
        <v>130</v>
      </c>
      <c r="AU198" s="226" t="s">
        <v>81</v>
      </c>
      <c r="AY198" s="20" t="s">
        <v>125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79</v>
      </c>
      <c r="BK198" s="227">
        <f>ROUND(I198*H198,2)</f>
        <v>0</v>
      </c>
      <c r="BL198" s="20" t="s">
        <v>178</v>
      </c>
      <c r="BM198" s="226" t="s">
        <v>309</v>
      </c>
    </row>
    <row r="199" s="2" customFormat="1">
      <c r="A199" s="41"/>
      <c r="B199" s="42"/>
      <c r="C199" s="43"/>
      <c r="D199" s="228" t="s">
        <v>138</v>
      </c>
      <c r="E199" s="43"/>
      <c r="F199" s="229" t="s">
        <v>310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138</v>
      </c>
      <c r="AU199" s="20" t="s">
        <v>81</v>
      </c>
    </row>
    <row r="200" s="2" customFormat="1" ht="24.15" customHeight="1">
      <c r="A200" s="41"/>
      <c r="B200" s="42"/>
      <c r="C200" s="277" t="s">
        <v>315</v>
      </c>
      <c r="D200" s="277" t="s">
        <v>195</v>
      </c>
      <c r="E200" s="278" t="s">
        <v>312</v>
      </c>
      <c r="F200" s="279" t="s">
        <v>313</v>
      </c>
      <c r="G200" s="280" t="s">
        <v>274</v>
      </c>
      <c r="H200" s="281">
        <v>4</v>
      </c>
      <c r="I200" s="282"/>
      <c r="J200" s="283">
        <f>ROUND(I200*H200,2)</f>
        <v>0</v>
      </c>
      <c r="K200" s="279" t="s">
        <v>134</v>
      </c>
      <c r="L200" s="284"/>
      <c r="M200" s="285" t="s">
        <v>19</v>
      </c>
      <c r="N200" s="286" t="s">
        <v>43</v>
      </c>
      <c r="O200" s="87"/>
      <c r="P200" s="224">
        <f>O200*H200</f>
        <v>0</v>
      </c>
      <c r="Q200" s="224">
        <v>0.00164</v>
      </c>
      <c r="R200" s="224">
        <f>Q200*H200</f>
        <v>0.0065599999999999999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198</v>
      </c>
      <c r="AT200" s="226" t="s">
        <v>195</v>
      </c>
      <c r="AU200" s="226" t="s">
        <v>81</v>
      </c>
      <c r="AY200" s="20" t="s">
        <v>125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79</v>
      </c>
      <c r="BK200" s="227">
        <f>ROUND(I200*H200,2)</f>
        <v>0</v>
      </c>
      <c r="BL200" s="20" t="s">
        <v>178</v>
      </c>
      <c r="BM200" s="226" t="s">
        <v>314</v>
      </c>
    </row>
    <row r="201" s="2" customFormat="1" ht="24.15" customHeight="1">
      <c r="A201" s="41"/>
      <c r="B201" s="42"/>
      <c r="C201" s="215" t="s">
        <v>322</v>
      </c>
      <c r="D201" s="215" t="s">
        <v>130</v>
      </c>
      <c r="E201" s="216" t="s">
        <v>316</v>
      </c>
      <c r="F201" s="217" t="s">
        <v>317</v>
      </c>
      <c r="G201" s="218" t="s">
        <v>148</v>
      </c>
      <c r="H201" s="219">
        <v>0.010999999999999999</v>
      </c>
      <c r="I201" s="220"/>
      <c r="J201" s="221">
        <f>ROUND(I201*H201,2)</f>
        <v>0</v>
      </c>
      <c r="K201" s="217" t="s">
        <v>134</v>
      </c>
      <c r="L201" s="47"/>
      <c r="M201" s="222" t="s">
        <v>19</v>
      </c>
      <c r="N201" s="223" t="s">
        <v>43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178</v>
      </c>
      <c r="AT201" s="226" t="s">
        <v>130</v>
      </c>
      <c r="AU201" s="226" t="s">
        <v>81</v>
      </c>
      <c r="AY201" s="20" t="s">
        <v>125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79</v>
      </c>
      <c r="BK201" s="227">
        <f>ROUND(I201*H201,2)</f>
        <v>0</v>
      </c>
      <c r="BL201" s="20" t="s">
        <v>178</v>
      </c>
      <c r="BM201" s="226" t="s">
        <v>318</v>
      </c>
    </row>
    <row r="202" s="2" customFormat="1">
      <c r="A202" s="41"/>
      <c r="B202" s="42"/>
      <c r="C202" s="43"/>
      <c r="D202" s="228" t="s">
        <v>138</v>
      </c>
      <c r="E202" s="43"/>
      <c r="F202" s="229" t="s">
        <v>319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138</v>
      </c>
      <c r="AU202" s="20" t="s">
        <v>81</v>
      </c>
    </row>
    <row r="203" s="12" customFormat="1" ht="22.8" customHeight="1">
      <c r="A203" s="12"/>
      <c r="B203" s="199"/>
      <c r="C203" s="200"/>
      <c r="D203" s="201" t="s">
        <v>71</v>
      </c>
      <c r="E203" s="213" t="s">
        <v>320</v>
      </c>
      <c r="F203" s="213" t="s">
        <v>321</v>
      </c>
      <c r="G203" s="200"/>
      <c r="H203" s="200"/>
      <c r="I203" s="203"/>
      <c r="J203" s="214">
        <f>BK203</f>
        <v>0</v>
      </c>
      <c r="K203" s="200"/>
      <c r="L203" s="205"/>
      <c r="M203" s="206"/>
      <c r="N203" s="207"/>
      <c r="O203" s="207"/>
      <c r="P203" s="208">
        <f>SUM(P204:P205)</f>
        <v>0</v>
      </c>
      <c r="Q203" s="207"/>
      <c r="R203" s="208">
        <f>SUM(R204:R205)</f>
        <v>0</v>
      </c>
      <c r="S203" s="207"/>
      <c r="T203" s="209">
        <f>SUM(T204:T205)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0" t="s">
        <v>81</v>
      </c>
      <c r="AT203" s="211" t="s">
        <v>71</v>
      </c>
      <c r="AU203" s="211" t="s">
        <v>79</v>
      </c>
      <c r="AY203" s="210" t="s">
        <v>125</v>
      </c>
      <c r="BK203" s="212">
        <f>SUM(BK204:BK205)</f>
        <v>0</v>
      </c>
    </row>
    <row r="204" s="2" customFormat="1" ht="24.15" customHeight="1">
      <c r="A204" s="41"/>
      <c r="B204" s="42"/>
      <c r="C204" s="215" t="s">
        <v>198</v>
      </c>
      <c r="D204" s="215" t="s">
        <v>130</v>
      </c>
      <c r="E204" s="216" t="s">
        <v>323</v>
      </c>
      <c r="F204" s="217" t="s">
        <v>324</v>
      </c>
      <c r="G204" s="218" t="s">
        <v>325</v>
      </c>
      <c r="H204" s="219">
        <v>1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43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178</v>
      </c>
      <c r="AT204" s="226" t="s">
        <v>130</v>
      </c>
      <c r="AU204" s="226" t="s">
        <v>81</v>
      </c>
      <c r="AY204" s="20" t="s">
        <v>125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79</v>
      </c>
      <c r="BK204" s="227">
        <f>ROUND(I204*H204,2)</f>
        <v>0</v>
      </c>
      <c r="BL204" s="20" t="s">
        <v>178</v>
      </c>
      <c r="BM204" s="226" t="s">
        <v>357</v>
      </c>
    </row>
    <row r="205" s="2" customFormat="1" ht="24.15" customHeight="1">
      <c r="A205" s="41"/>
      <c r="B205" s="42"/>
      <c r="C205" s="215" t="s">
        <v>358</v>
      </c>
      <c r="D205" s="215" t="s">
        <v>130</v>
      </c>
      <c r="E205" s="216" t="s">
        <v>327</v>
      </c>
      <c r="F205" s="217" t="s">
        <v>328</v>
      </c>
      <c r="G205" s="218" t="s">
        <v>325</v>
      </c>
      <c r="H205" s="219">
        <v>1</v>
      </c>
      <c r="I205" s="220"/>
      <c r="J205" s="221">
        <f>ROUND(I205*H205,2)</f>
        <v>0</v>
      </c>
      <c r="K205" s="217" t="s">
        <v>19</v>
      </c>
      <c r="L205" s="47"/>
      <c r="M205" s="287" t="s">
        <v>19</v>
      </c>
      <c r="N205" s="288" t="s">
        <v>43</v>
      </c>
      <c r="O205" s="289"/>
      <c r="P205" s="290">
        <f>O205*H205</f>
        <v>0</v>
      </c>
      <c r="Q205" s="290">
        <v>0</v>
      </c>
      <c r="R205" s="290">
        <f>Q205*H205</f>
        <v>0</v>
      </c>
      <c r="S205" s="290">
        <v>0</v>
      </c>
      <c r="T205" s="29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178</v>
      </c>
      <c r="AT205" s="226" t="s">
        <v>130</v>
      </c>
      <c r="AU205" s="226" t="s">
        <v>81</v>
      </c>
      <c r="AY205" s="20" t="s">
        <v>125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79</v>
      </c>
      <c r="BK205" s="227">
        <f>ROUND(I205*H205,2)</f>
        <v>0</v>
      </c>
      <c r="BL205" s="20" t="s">
        <v>178</v>
      </c>
      <c r="BM205" s="226" t="s">
        <v>359</v>
      </c>
    </row>
    <row r="206" s="2" customFormat="1" ht="6.96" customHeight="1">
      <c r="A206" s="41"/>
      <c r="B206" s="62"/>
      <c r="C206" s="63"/>
      <c r="D206" s="63"/>
      <c r="E206" s="63"/>
      <c r="F206" s="63"/>
      <c r="G206" s="63"/>
      <c r="H206" s="63"/>
      <c r="I206" s="63"/>
      <c r="J206" s="63"/>
      <c r="K206" s="63"/>
      <c r="L206" s="47"/>
      <c r="M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</row>
  </sheetData>
  <sheetProtection sheet="1" autoFilter="0" formatColumns="0" formatRows="0" objects="1" scenarios="1" spinCount="100000" saltValue="XnWVfNTZadzsOccBa2ndTrEqFvQRYVc2z5HeFTr75SXB3z3lpYunJ4mo8B74tDx5O4xKKc1hNR+RCwcza/cLhA==" hashValue="LVJSUUeuSlizYEU9Y/LAzc410kmn01VTavydMgVhX9WpwlhhRb1BdzHyJ5A+bdFQ+vZF/+lh4WONCG0uVRWNpA==" algorithmName="SHA-512" password="CEE1"/>
  <autoFilter ref="C92:K20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8" r:id="rId1" display="https://podminky.urs.cz/item/CS_URS_2024_01/712300851"/>
    <hyperlink ref="F103" r:id="rId2" display="https://podminky.urs.cz/item/CS_URS_2024_01/997006012"/>
    <hyperlink ref="F105" r:id="rId3" display="https://podminky.urs.cz/item/CS_URS_2024_01/997013152"/>
    <hyperlink ref="F107" r:id="rId4" display="https://podminky.urs.cz/item/CS_URS_2024_01/997013501"/>
    <hyperlink ref="F109" r:id="rId5" display="https://podminky.urs.cz/item/CS_URS_2024_01/997013509"/>
    <hyperlink ref="F112" r:id="rId6" display="https://podminky.urs.cz/item/CS_URS_2024_01/997013871"/>
    <hyperlink ref="F122" r:id="rId7" display="https://podminky.urs.cz/item/CS_URS_2024_01/712363604"/>
    <hyperlink ref="F133" r:id="rId8" display="https://podminky.urs.cz/item/CS_URS_2024_01/712363605"/>
    <hyperlink ref="F139" r:id="rId9" display="https://podminky.urs.cz/item/CS_URS_2024_01/712363606"/>
    <hyperlink ref="F145" r:id="rId10" display="https://podminky.urs.cz/item/CS_URS_2024_01/712363005"/>
    <hyperlink ref="F156" r:id="rId11" display="https://podminky.urs.cz/item/CS_URS_2024_01/712363352"/>
    <hyperlink ref="F160" r:id="rId12" display="https://podminky.urs.cz/item/CS_URS_2024_01/712363353"/>
    <hyperlink ref="F164" r:id="rId13" display="https://podminky.urs.cz/item/CS_URS_2024_01/712363358"/>
    <hyperlink ref="F168" r:id="rId14" display="https://podminky.urs.cz/item/CS_URS_2024_01/712363362"/>
    <hyperlink ref="F172" r:id="rId15" display="https://podminky.urs.cz/item/CS_URS_2024_01/712363369"/>
    <hyperlink ref="F176" r:id="rId16" display="https://podminky.urs.cz/item/CS_URS_2024_01/712391171"/>
    <hyperlink ref="F184" r:id="rId17" display="https://podminky.urs.cz/item/CS_URS_2024_01/712363115"/>
    <hyperlink ref="F189" r:id="rId18" display="https://podminky.urs.cz/item/CS_URS_2024_01/762361312"/>
    <hyperlink ref="F196" r:id="rId19" display="https://podminky.urs.cz/item/CS_URS_2024_01/998712102"/>
    <hyperlink ref="F199" r:id="rId20" display="https://podminky.urs.cz/item/CS_URS_2024_01/721239114"/>
    <hyperlink ref="F202" r:id="rId21" display="https://podminky.urs.cz/item/CS_URS_2024_01/998721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93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DTS Královský Vršek 9, Jihlava - oprava střechy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94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360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28. 5. 2024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5" t="s">
        <v>28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29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28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31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32</v>
      </c>
      <c r="F21" s="41"/>
      <c r="G21" s="41"/>
      <c r="H21" s="41"/>
      <c r="I21" s="145" t="s">
        <v>28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34</v>
      </c>
      <c r="E23" s="41"/>
      <c r="F23" s="41"/>
      <c r="G23" s="41"/>
      <c r="H23" s="41"/>
      <c r="I23" s="145" t="s">
        <v>26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35</v>
      </c>
      <c r="F24" s="41"/>
      <c r="G24" s="41"/>
      <c r="H24" s="41"/>
      <c r="I24" s="145" t="s">
        <v>28</v>
      </c>
      <c r="J24" s="136" t="s">
        <v>19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36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38</v>
      </c>
      <c r="E30" s="41"/>
      <c r="F30" s="41"/>
      <c r="G30" s="41"/>
      <c r="H30" s="41"/>
      <c r="I30" s="41"/>
      <c r="J30" s="156">
        <f>ROUND(J80,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40</v>
      </c>
      <c r="G32" s="41"/>
      <c r="H32" s="41"/>
      <c r="I32" s="157" t="s">
        <v>39</v>
      </c>
      <c r="J32" s="157" t="s">
        <v>41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42</v>
      </c>
      <c r="E33" s="145" t="s">
        <v>43</v>
      </c>
      <c r="F33" s="159">
        <f>ROUND((SUM(BE80:BE86)),  2)</f>
        <v>0</v>
      </c>
      <c r="G33" s="41"/>
      <c r="H33" s="41"/>
      <c r="I33" s="160">
        <v>0.20999999999999999</v>
      </c>
      <c r="J33" s="159">
        <f>ROUND(((SUM(BE80:BE86))*I33),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44</v>
      </c>
      <c r="F34" s="159">
        <f>ROUND((SUM(BF80:BF86)),  2)</f>
        <v>0</v>
      </c>
      <c r="G34" s="41"/>
      <c r="H34" s="41"/>
      <c r="I34" s="160">
        <v>0.12</v>
      </c>
      <c r="J34" s="159">
        <f>ROUND(((SUM(BF80:BF86))*I34),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45</v>
      </c>
      <c r="F35" s="159">
        <f>ROUND((SUM(BG80:BG86)),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46</v>
      </c>
      <c r="F36" s="159">
        <f>ROUND((SUM(BH80:BH86)),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47</v>
      </c>
      <c r="F37" s="159">
        <f>ROUND((SUM(BI80:BI86)),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98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DTS Královský Vršek 9, Jihlava - oprava střechy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94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VON - Vedlejší a ostatní náklady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Jihlava</v>
      </c>
      <c r="G52" s="43"/>
      <c r="H52" s="43"/>
      <c r="I52" s="35" t="s">
        <v>23</v>
      </c>
      <c r="J52" s="75" t="str">
        <f>IF(J12="","",J12)</f>
        <v>28. 5. 2024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Statutární město Jihlava</v>
      </c>
      <c r="G54" s="43"/>
      <c r="H54" s="43"/>
      <c r="I54" s="35" t="s">
        <v>31</v>
      </c>
      <c r="J54" s="39" t="str">
        <f>E21</f>
        <v>SPA, spol.s r.o., Jihlava, Havlíčkova 5719/46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Fr.Neuwirth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99</v>
      </c>
      <c r="D57" s="174"/>
      <c r="E57" s="174"/>
      <c r="F57" s="174"/>
      <c r="G57" s="174"/>
      <c r="H57" s="174"/>
      <c r="I57" s="174"/>
      <c r="J57" s="175" t="s">
        <v>100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70</v>
      </c>
      <c r="D59" s="43"/>
      <c r="E59" s="43"/>
      <c r="F59" s="43"/>
      <c r="G59" s="43"/>
      <c r="H59" s="43"/>
      <c r="I59" s="43"/>
      <c r="J59" s="105">
        <f>J80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101</v>
      </c>
    </row>
    <row r="60" s="9" customFormat="1" ht="24.96" customHeight="1">
      <c r="A60" s="9"/>
      <c r="B60" s="177"/>
      <c r="C60" s="178"/>
      <c r="D60" s="179" t="s">
        <v>361</v>
      </c>
      <c r="E60" s="180"/>
      <c r="F60" s="180"/>
      <c r="G60" s="180"/>
      <c r="H60" s="180"/>
      <c r="I60" s="180"/>
      <c r="J60" s="181">
        <f>J81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6.96" customHeight="1">
      <c r="A62" s="41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6" s="2" customFormat="1" ht="6.96" customHeight="1">
      <c r="A66" s="41"/>
      <c r="B66" s="64"/>
      <c r="C66" s="65"/>
      <c r="D66" s="65"/>
      <c r="E66" s="65"/>
      <c r="F66" s="65"/>
      <c r="G66" s="65"/>
      <c r="H66" s="65"/>
      <c r="I66" s="65"/>
      <c r="J66" s="65"/>
      <c r="K66" s="65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4.96" customHeight="1">
      <c r="A67" s="41"/>
      <c r="B67" s="42"/>
      <c r="C67" s="26" t="s">
        <v>110</v>
      </c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12" customHeight="1">
      <c r="A69" s="41"/>
      <c r="B69" s="42"/>
      <c r="C69" s="35" t="s">
        <v>16</v>
      </c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6.5" customHeight="1">
      <c r="A70" s="41"/>
      <c r="B70" s="42"/>
      <c r="C70" s="43"/>
      <c r="D70" s="43"/>
      <c r="E70" s="172" t="str">
        <f>E7</f>
        <v>DTS Královský Vršek 9, Jihlava - oprava střechy</v>
      </c>
      <c r="F70" s="35"/>
      <c r="G70" s="35"/>
      <c r="H70" s="35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94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72" t="str">
        <f>E9</f>
        <v>VON - Vedlejší a ostatní náklady</v>
      </c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21</v>
      </c>
      <c r="D74" s="43"/>
      <c r="E74" s="43"/>
      <c r="F74" s="30" t="str">
        <f>F12</f>
        <v>Jihlava</v>
      </c>
      <c r="G74" s="43"/>
      <c r="H74" s="43"/>
      <c r="I74" s="35" t="s">
        <v>23</v>
      </c>
      <c r="J74" s="75" t="str">
        <f>IF(J12="","",J12)</f>
        <v>28. 5. 2024</v>
      </c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40.05" customHeight="1">
      <c r="A76" s="41"/>
      <c r="B76" s="42"/>
      <c r="C76" s="35" t="s">
        <v>25</v>
      </c>
      <c r="D76" s="43"/>
      <c r="E76" s="43"/>
      <c r="F76" s="30" t="str">
        <f>E15</f>
        <v>Statutární město Jihlava</v>
      </c>
      <c r="G76" s="43"/>
      <c r="H76" s="43"/>
      <c r="I76" s="35" t="s">
        <v>31</v>
      </c>
      <c r="J76" s="39" t="str">
        <f>E21</f>
        <v>SPA, spol.s r.o., Jihlava, Havlíčkova 5719/46</v>
      </c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29</v>
      </c>
      <c r="D77" s="43"/>
      <c r="E77" s="43"/>
      <c r="F77" s="30" t="str">
        <f>IF(E18="","",E18)</f>
        <v>Vyplň údaj</v>
      </c>
      <c r="G77" s="43"/>
      <c r="H77" s="43"/>
      <c r="I77" s="35" t="s">
        <v>34</v>
      </c>
      <c r="J77" s="39" t="str">
        <f>E24</f>
        <v>Fr.Neuwirth</v>
      </c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0.32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1" customFormat="1" ht="29.28" customHeight="1">
      <c r="A79" s="188"/>
      <c r="B79" s="189"/>
      <c r="C79" s="190" t="s">
        <v>111</v>
      </c>
      <c r="D79" s="191" t="s">
        <v>57</v>
      </c>
      <c r="E79" s="191" t="s">
        <v>53</v>
      </c>
      <c r="F79" s="191" t="s">
        <v>54</v>
      </c>
      <c r="G79" s="191" t="s">
        <v>112</v>
      </c>
      <c r="H79" s="191" t="s">
        <v>113</v>
      </c>
      <c r="I79" s="191" t="s">
        <v>114</v>
      </c>
      <c r="J79" s="191" t="s">
        <v>100</v>
      </c>
      <c r="K79" s="192" t="s">
        <v>115</v>
      </c>
      <c r="L79" s="193"/>
      <c r="M79" s="95" t="s">
        <v>19</v>
      </c>
      <c r="N79" s="96" t="s">
        <v>42</v>
      </c>
      <c r="O79" s="96" t="s">
        <v>116</v>
      </c>
      <c r="P79" s="96" t="s">
        <v>117</v>
      </c>
      <c r="Q79" s="96" t="s">
        <v>118</v>
      </c>
      <c r="R79" s="96" t="s">
        <v>119</v>
      </c>
      <c r="S79" s="96" t="s">
        <v>120</v>
      </c>
      <c r="T79" s="97" t="s">
        <v>121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="2" customFormat="1" ht="22.8" customHeight="1">
      <c r="A80" s="41"/>
      <c r="B80" s="42"/>
      <c r="C80" s="102" t="s">
        <v>122</v>
      </c>
      <c r="D80" s="43"/>
      <c r="E80" s="43"/>
      <c r="F80" s="43"/>
      <c r="G80" s="43"/>
      <c r="H80" s="43"/>
      <c r="I80" s="43"/>
      <c r="J80" s="194">
        <f>BK80</f>
        <v>0</v>
      </c>
      <c r="K80" s="43"/>
      <c r="L80" s="47"/>
      <c r="M80" s="98"/>
      <c r="N80" s="195"/>
      <c r="O80" s="99"/>
      <c r="P80" s="196">
        <f>P81</f>
        <v>0</v>
      </c>
      <c r="Q80" s="99"/>
      <c r="R80" s="196">
        <f>R81</f>
        <v>0</v>
      </c>
      <c r="S80" s="99"/>
      <c r="T80" s="197">
        <f>T81</f>
        <v>0</v>
      </c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T80" s="20" t="s">
        <v>71</v>
      </c>
      <c r="AU80" s="20" t="s">
        <v>101</v>
      </c>
      <c r="BK80" s="198">
        <f>BK81</f>
        <v>0</v>
      </c>
    </row>
    <row r="81" s="12" customFormat="1" ht="25.92" customHeight="1">
      <c r="A81" s="12"/>
      <c r="B81" s="199"/>
      <c r="C81" s="200"/>
      <c r="D81" s="201" t="s">
        <v>71</v>
      </c>
      <c r="E81" s="202" t="s">
        <v>362</v>
      </c>
      <c r="F81" s="202" t="s">
        <v>91</v>
      </c>
      <c r="G81" s="200"/>
      <c r="H81" s="200"/>
      <c r="I81" s="203"/>
      <c r="J81" s="204">
        <f>BK81</f>
        <v>0</v>
      </c>
      <c r="K81" s="200"/>
      <c r="L81" s="205"/>
      <c r="M81" s="206"/>
      <c r="N81" s="207"/>
      <c r="O81" s="207"/>
      <c r="P81" s="208">
        <f>SUM(P82:P86)</f>
        <v>0</v>
      </c>
      <c r="Q81" s="207"/>
      <c r="R81" s="208">
        <f>SUM(R82:R86)</f>
        <v>0</v>
      </c>
      <c r="S81" s="207"/>
      <c r="T81" s="209">
        <f>SUM(T82:T86)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10" t="s">
        <v>79</v>
      </c>
      <c r="AT81" s="211" t="s">
        <v>71</v>
      </c>
      <c r="AU81" s="211" t="s">
        <v>72</v>
      </c>
      <c r="AY81" s="210" t="s">
        <v>125</v>
      </c>
      <c r="BK81" s="212">
        <f>SUM(BK82:BK86)</f>
        <v>0</v>
      </c>
    </row>
    <row r="82" s="2" customFormat="1" ht="16.5" customHeight="1">
      <c r="A82" s="41"/>
      <c r="B82" s="42"/>
      <c r="C82" s="215" t="s">
        <v>79</v>
      </c>
      <c r="D82" s="215" t="s">
        <v>130</v>
      </c>
      <c r="E82" s="216" t="s">
        <v>363</v>
      </c>
      <c r="F82" s="217" t="s">
        <v>364</v>
      </c>
      <c r="G82" s="218" t="s">
        <v>365</v>
      </c>
      <c r="H82" s="219">
        <v>1</v>
      </c>
      <c r="I82" s="220"/>
      <c r="J82" s="221">
        <f>ROUND(I82*H82,2)</f>
        <v>0</v>
      </c>
      <c r="K82" s="217" t="s">
        <v>19</v>
      </c>
      <c r="L82" s="47"/>
      <c r="M82" s="222" t="s">
        <v>19</v>
      </c>
      <c r="N82" s="223" t="s">
        <v>43</v>
      </c>
      <c r="O82" s="87"/>
      <c r="P82" s="224">
        <f>O82*H82</f>
        <v>0</v>
      </c>
      <c r="Q82" s="224">
        <v>0</v>
      </c>
      <c r="R82" s="224">
        <f>Q82*H82</f>
        <v>0</v>
      </c>
      <c r="S82" s="224">
        <v>0</v>
      </c>
      <c r="T82" s="225">
        <f>S82*H82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R82" s="226" t="s">
        <v>366</v>
      </c>
      <c r="AT82" s="226" t="s">
        <v>130</v>
      </c>
      <c r="AU82" s="226" t="s">
        <v>79</v>
      </c>
      <c r="AY82" s="20" t="s">
        <v>125</v>
      </c>
      <c r="BE82" s="227">
        <f>IF(N82="základní",J82,0)</f>
        <v>0</v>
      </c>
      <c r="BF82" s="227">
        <f>IF(N82="snížená",J82,0)</f>
        <v>0</v>
      </c>
      <c r="BG82" s="227">
        <f>IF(N82="zákl. přenesená",J82,0)</f>
        <v>0</v>
      </c>
      <c r="BH82" s="227">
        <f>IF(N82="sníž. přenesená",J82,0)</f>
        <v>0</v>
      </c>
      <c r="BI82" s="227">
        <f>IF(N82="nulová",J82,0)</f>
        <v>0</v>
      </c>
      <c r="BJ82" s="20" t="s">
        <v>79</v>
      </c>
      <c r="BK82" s="227">
        <f>ROUND(I82*H82,2)</f>
        <v>0</v>
      </c>
      <c r="BL82" s="20" t="s">
        <v>366</v>
      </c>
      <c r="BM82" s="226" t="s">
        <v>367</v>
      </c>
    </row>
    <row r="83" s="2" customFormat="1" ht="24.15" customHeight="1">
      <c r="A83" s="41"/>
      <c r="B83" s="42"/>
      <c r="C83" s="215" t="s">
        <v>81</v>
      </c>
      <c r="D83" s="215" t="s">
        <v>130</v>
      </c>
      <c r="E83" s="216" t="s">
        <v>368</v>
      </c>
      <c r="F83" s="217" t="s">
        <v>369</v>
      </c>
      <c r="G83" s="218" t="s">
        <v>365</v>
      </c>
      <c r="H83" s="219">
        <v>1</v>
      </c>
      <c r="I83" s="220"/>
      <c r="J83" s="221">
        <f>ROUND(I83*H83,2)</f>
        <v>0</v>
      </c>
      <c r="K83" s="217" t="s">
        <v>19</v>
      </c>
      <c r="L83" s="47"/>
      <c r="M83" s="222" t="s">
        <v>19</v>
      </c>
      <c r="N83" s="223" t="s">
        <v>43</v>
      </c>
      <c r="O83" s="87"/>
      <c r="P83" s="224">
        <f>O83*H83</f>
        <v>0</v>
      </c>
      <c r="Q83" s="224">
        <v>0</v>
      </c>
      <c r="R83" s="224">
        <f>Q83*H83</f>
        <v>0</v>
      </c>
      <c r="S83" s="224">
        <v>0</v>
      </c>
      <c r="T83" s="225">
        <f>S83*H83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R83" s="226" t="s">
        <v>366</v>
      </c>
      <c r="AT83" s="226" t="s">
        <v>130</v>
      </c>
      <c r="AU83" s="226" t="s">
        <v>79</v>
      </c>
      <c r="AY83" s="20" t="s">
        <v>125</v>
      </c>
      <c r="BE83" s="227">
        <f>IF(N83="základní",J83,0)</f>
        <v>0</v>
      </c>
      <c r="BF83" s="227">
        <f>IF(N83="snížená",J83,0)</f>
        <v>0</v>
      </c>
      <c r="BG83" s="227">
        <f>IF(N83="zákl. přenesená",J83,0)</f>
        <v>0</v>
      </c>
      <c r="BH83" s="227">
        <f>IF(N83="sníž. přenesená",J83,0)</f>
        <v>0</v>
      </c>
      <c r="BI83" s="227">
        <f>IF(N83="nulová",J83,0)</f>
        <v>0</v>
      </c>
      <c r="BJ83" s="20" t="s">
        <v>79</v>
      </c>
      <c r="BK83" s="227">
        <f>ROUND(I83*H83,2)</f>
        <v>0</v>
      </c>
      <c r="BL83" s="20" t="s">
        <v>366</v>
      </c>
      <c r="BM83" s="226" t="s">
        <v>370</v>
      </c>
    </row>
    <row r="84" s="2" customFormat="1" ht="24.15" customHeight="1">
      <c r="A84" s="41"/>
      <c r="B84" s="42"/>
      <c r="C84" s="215" t="s">
        <v>136</v>
      </c>
      <c r="D84" s="215" t="s">
        <v>130</v>
      </c>
      <c r="E84" s="216" t="s">
        <v>371</v>
      </c>
      <c r="F84" s="217" t="s">
        <v>372</v>
      </c>
      <c r="G84" s="218" t="s">
        <v>365</v>
      </c>
      <c r="H84" s="219">
        <v>1</v>
      </c>
      <c r="I84" s="220"/>
      <c r="J84" s="221">
        <f>ROUND(I84*H84,2)</f>
        <v>0</v>
      </c>
      <c r="K84" s="217" t="s">
        <v>19</v>
      </c>
      <c r="L84" s="47"/>
      <c r="M84" s="222" t="s">
        <v>19</v>
      </c>
      <c r="N84" s="223" t="s">
        <v>43</v>
      </c>
      <c r="O84" s="87"/>
      <c r="P84" s="224">
        <f>O84*H84</f>
        <v>0</v>
      </c>
      <c r="Q84" s="224">
        <v>0</v>
      </c>
      <c r="R84" s="224">
        <f>Q84*H84</f>
        <v>0</v>
      </c>
      <c r="S84" s="224">
        <v>0</v>
      </c>
      <c r="T84" s="225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6" t="s">
        <v>366</v>
      </c>
      <c r="AT84" s="226" t="s">
        <v>130</v>
      </c>
      <c r="AU84" s="226" t="s">
        <v>79</v>
      </c>
      <c r="AY84" s="20" t="s">
        <v>125</v>
      </c>
      <c r="BE84" s="227">
        <f>IF(N84="základní",J84,0)</f>
        <v>0</v>
      </c>
      <c r="BF84" s="227">
        <f>IF(N84="snížená",J84,0)</f>
        <v>0</v>
      </c>
      <c r="BG84" s="227">
        <f>IF(N84="zákl. přenesená",J84,0)</f>
        <v>0</v>
      </c>
      <c r="BH84" s="227">
        <f>IF(N84="sníž. přenesená",J84,0)</f>
        <v>0</v>
      </c>
      <c r="BI84" s="227">
        <f>IF(N84="nulová",J84,0)</f>
        <v>0</v>
      </c>
      <c r="BJ84" s="20" t="s">
        <v>79</v>
      </c>
      <c r="BK84" s="227">
        <f>ROUND(I84*H84,2)</f>
        <v>0</v>
      </c>
      <c r="BL84" s="20" t="s">
        <v>366</v>
      </c>
      <c r="BM84" s="226" t="s">
        <v>373</v>
      </c>
    </row>
    <row r="85" s="2" customFormat="1" ht="16.5" customHeight="1">
      <c r="A85" s="41"/>
      <c r="B85" s="42"/>
      <c r="C85" s="215" t="s">
        <v>135</v>
      </c>
      <c r="D85" s="215" t="s">
        <v>130</v>
      </c>
      <c r="E85" s="216" t="s">
        <v>374</v>
      </c>
      <c r="F85" s="217" t="s">
        <v>375</v>
      </c>
      <c r="G85" s="218" t="s">
        <v>365</v>
      </c>
      <c r="H85" s="219">
        <v>1</v>
      </c>
      <c r="I85" s="220"/>
      <c r="J85" s="221">
        <f>ROUND(I85*H85,2)</f>
        <v>0</v>
      </c>
      <c r="K85" s="217" t="s">
        <v>19</v>
      </c>
      <c r="L85" s="47"/>
      <c r="M85" s="222" t="s">
        <v>19</v>
      </c>
      <c r="N85" s="223" t="s">
        <v>43</v>
      </c>
      <c r="O85" s="87"/>
      <c r="P85" s="224">
        <f>O85*H85</f>
        <v>0</v>
      </c>
      <c r="Q85" s="224">
        <v>0</v>
      </c>
      <c r="R85" s="224">
        <f>Q85*H85</f>
        <v>0</v>
      </c>
      <c r="S85" s="224">
        <v>0</v>
      </c>
      <c r="T85" s="225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6" t="s">
        <v>366</v>
      </c>
      <c r="AT85" s="226" t="s">
        <v>130</v>
      </c>
      <c r="AU85" s="226" t="s">
        <v>79</v>
      </c>
      <c r="AY85" s="20" t="s">
        <v>125</v>
      </c>
      <c r="BE85" s="227">
        <f>IF(N85="základní",J85,0)</f>
        <v>0</v>
      </c>
      <c r="BF85" s="227">
        <f>IF(N85="snížená",J85,0)</f>
        <v>0</v>
      </c>
      <c r="BG85" s="227">
        <f>IF(N85="zákl. přenesená",J85,0)</f>
        <v>0</v>
      </c>
      <c r="BH85" s="227">
        <f>IF(N85="sníž. přenesená",J85,0)</f>
        <v>0</v>
      </c>
      <c r="BI85" s="227">
        <f>IF(N85="nulová",J85,0)</f>
        <v>0</v>
      </c>
      <c r="BJ85" s="20" t="s">
        <v>79</v>
      </c>
      <c r="BK85" s="227">
        <f>ROUND(I85*H85,2)</f>
        <v>0</v>
      </c>
      <c r="BL85" s="20" t="s">
        <v>366</v>
      </c>
      <c r="BM85" s="226" t="s">
        <v>376</v>
      </c>
    </row>
    <row r="86" s="2" customFormat="1" ht="24.15" customHeight="1">
      <c r="A86" s="41"/>
      <c r="B86" s="42"/>
      <c r="C86" s="215" t="s">
        <v>159</v>
      </c>
      <c r="D86" s="215" t="s">
        <v>130</v>
      </c>
      <c r="E86" s="216" t="s">
        <v>377</v>
      </c>
      <c r="F86" s="217" t="s">
        <v>378</v>
      </c>
      <c r="G86" s="218" t="s">
        <v>365</v>
      </c>
      <c r="H86" s="219">
        <v>1</v>
      </c>
      <c r="I86" s="220"/>
      <c r="J86" s="221">
        <f>ROUND(I86*H86,2)</f>
        <v>0</v>
      </c>
      <c r="K86" s="217" t="s">
        <v>19</v>
      </c>
      <c r="L86" s="47"/>
      <c r="M86" s="287" t="s">
        <v>19</v>
      </c>
      <c r="N86" s="288" t="s">
        <v>43</v>
      </c>
      <c r="O86" s="289"/>
      <c r="P86" s="290">
        <f>O86*H86</f>
        <v>0</v>
      </c>
      <c r="Q86" s="290">
        <v>0</v>
      </c>
      <c r="R86" s="290">
        <f>Q86*H86</f>
        <v>0</v>
      </c>
      <c r="S86" s="290">
        <v>0</v>
      </c>
      <c r="T86" s="291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6" t="s">
        <v>366</v>
      </c>
      <c r="AT86" s="226" t="s">
        <v>130</v>
      </c>
      <c r="AU86" s="226" t="s">
        <v>79</v>
      </c>
      <c r="AY86" s="20" t="s">
        <v>125</v>
      </c>
      <c r="BE86" s="227">
        <f>IF(N86="základní",J86,0)</f>
        <v>0</v>
      </c>
      <c r="BF86" s="227">
        <f>IF(N86="snížená",J86,0)</f>
        <v>0</v>
      </c>
      <c r="BG86" s="227">
        <f>IF(N86="zákl. přenesená",J86,0)</f>
        <v>0</v>
      </c>
      <c r="BH86" s="227">
        <f>IF(N86="sníž. přenesená",J86,0)</f>
        <v>0</v>
      </c>
      <c r="BI86" s="227">
        <f>IF(N86="nulová",J86,0)</f>
        <v>0</v>
      </c>
      <c r="BJ86" s="20" t="s">
        <v>79</v>
      </c>
      <c r="BK86" s="227">
        <f>ROUND(I86*H86,2)</f>
        <v>0</v>
      </c>
      <c r="BL86" s="20" t="s">
        <v>366</v>
      </c>
      <c r="BM86" s="226" t="s">
        <v>379</v>
      </c>
    </row>
    <row r="87" s="2" customFormat="1" ht="6.96" customHeight="1">
      <c r="A87" s="41"/>
      <c r="B87" s="62"/>
      <c r="C87" s="63"/>
      <c r="D87" s="63"/>
      <c r="E87" s="63"/>
      <c r="F87" s="63"/>
      <c r="G87" s="63"/>
      <c r="H87" s="63"/>
      <c r="I87" s="63"/>
      <c r="J87" s="63"/>
      <c r="K87" s="63"/>
      <c r="L87" s="47"/>
      <c r="M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</sheetData>
  <sheetProtection sheet="1" autoFilter="0" formatColumns="0" formatRows="0" objects="1" scenarios="1" spinCount="100000" saltValue="enBqw8WcMtSXT6i44CsdRMfslYXyIOpFX/rfN+tq94tgyd7ZPI6JiNavBt2Plt021gTEfSmUuJ9c/LhHJxhvBA==" hashValue="MZxuMcsTS2DHDuZyahQW2EmxruhVxkeFC62QaGn89Ix81o2gI5nDZjdxkmmEw5J3SVlSvGYDCooRE2MYG2F50g==" algorithmName="SHA-512" password="CEE1"/>
  <autoFilter ref="C79:K86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2" customWidth="1"/>
    <col min="2" max="2" width="1.667969" style="292" customWidth="1"/>
    <col min="3" max="4" width="5" style="292" customWidth="1"/>
    <col min="5" max="5" width="11.66016" style="292" customWidth="1"/>
    <col min="6" max="6" width="9.160156" style="292" customWidth="1"/>
    <col min="7" max="7" width="5" style="292" customWidth="1"/>
    <col min="8" max="8" width="77.83203" style="292" customWidth="1"/>
    <col min="9" max="10" width="20" style="292" customWidth="1"/>
    <col min="11" max="11" width="1.667969" style="292" customWidth="1"/>
  </cols>
  <sheetData>
    <row r="1" s="1" customFormat="1" ht="37.5" customHeight="1"/>
    <row r="2" s="1" customFormat="1" ht="7.5" customHeight="1">
      <c r="B2" s="293"/>
      <c r="C2" s="294"/>
      <c r="D2" s="294"/>
      <c r="E2" s="294"/>
      <c r="F2" s="294"/>
      <c r="G2" s="294"/>
      <c r="H2" s="294"/>
      <c r="I2" s="294"/>
      <c r="J2" s="294"/>
      <c r="K2" s="295"/>
    </row>
    <row r="3" s="17" customFormat="1" ht="45" customHeight="1">
      <c r="B3" s="296"/>
      <c r="C3" s="297" t="s">
        <v>380</v>
      </c>
      <c r="D3" s="297"/>
      <c r="E3" s="297"/>
      <c r="F3" s="297"/>
      <c r="G3" s="297"/>
      <c r="H3" s="297"/>
      <c r="I3" s="297"/>
      <c r="J3" s="297"/>
      <c r="K3" s="298"/>
    </row>
    <row r="4" s="1" customFormat="1" ht="25.5" customHeight="1">
      <c r="B4" s="299"/>
      <c r="C4" s="300" t="s">
        <v>381</v>
      </c>
      <c r="D4" s="300"/>
      <c r="E4" s="300"/>
      <c r="F4" s="300"/>
      <c r="G4" s="300"/>
      <c r="H4" s="300"/>
      <c r="I4" s="300"/>
      <c r="J4" s="300"/>
      <c r="K4" s="301"/>
    </row>
    <row r="5" s="1" customFormat="1" ht="5.25" customHeight="1">
      <c r="B5" s="299"/>
      <c r="C5" s="302"/>
      <c r="D5" s="302"/>
      <c r="E5" s="302"/>
      <c r="F5" s="302"/>
      <c r="G5" s="302"/>
      <c r="H5" s="302"/>
      <c r="I5" s="302"/>
      <c r="J5" s="302"/>
      <c r="K5" s="301"/>
    </row>
    <row r="6" s="1" customFormat="1" ht="15" customHeight="1">
      <c r="B6" s="299"/>
      <c r="C6" s="303" t="s">
        <v>382</v>
      </c>
      <c r="D6" s="303"/>
      <c r="E6" s="303"/>
      <c r="F6" s="303"/>
      <c r="G6" s="303"/>
      <c r="H6" s="303"/>
      <c r="I6" s="303"/>
      <c r="J6" s="303"/>
      <c r="K6" s="301"/>
    </row>
    <row r="7" s="1" customFormat="1" ht="15" customHeight="1">
      <c r="B7" s="304"/>
      <c r="C7" s="303" t="s">
        <v>383</v>
      </c>
      <c r="D7" s="303"/>
      <c r="E7" s="303"/>
      <c r="F7" s="303"/>
      <c r="G7" s="303"/>
      <c r="H7" s="303"/>
      <c r="I7" s="303"/>
      <c r="J7" s="303"/>
      <c r="K7" s="301"/>
    </row>
    <row r="8" s="1" customFormat="1" ht="12.75" customHeight="1">
      <c r="B8" s="304"/>
      <c r="C8" s="303"/>
      <c r="D8" s="303"/>
      <c r="E8" s="303"/>
      <c r="F8" s="303"/>
      <c r="G8" s="303"/>
      <c r="H8" s="303"/>
      <c r="I8" s="303"/>
      <c r="J8" s="303"/>
      <c r="K8" s="301"/>
    </row>
    <row r="9" s="1" customFormat="1" ht="15" customHeight="1">
      <c r="B9" s="304"/>
      <c r="C9" s="303" t="s">
        <v>384</v>
      </c>
      <c r="D9" s="303"/>
      <c r="E9" s="303"/>
      <c r="F9" s="303"/>
      <c r="G9" s="303"/>
      <c r="H9" s="303"/>
      <c r="I9" s="303"/>
      <c r="J9" s="303"/>
      <c r="K9" s="301"/>
    </row>
    <row r="10" s="1" customFormat="1" ht="15" customHeight="1">
      <c r="B10" s="304"/>
      <c r="C10" s="303"/>
      <c r="D10" s="303" t="s">
        <v>385</v>
      </c>
      <c r="E10" s="303"/>
      <c r="F10" s="303"/>
      <c r="G10" s="303"/>
      <c r="H10" s="303"/>
      <c r="I10" s="303"/>
      <c r="J10" s="303"/>
      <c r="K10" s="301"/>
    </row>
    <row r="11" s="1" customFormat="1" ht="15" customHeight="1">
      <c r="B11" s="304"/>
      <c r="C11" s="305"/>
      <c r="D11" s="303" t="s">
        <v>386</v>
      </c>
      <c r="E11" s="303"/>
      <c r="F11" s="303"/>
      <c r="G11" s="303"/>
      <c r="H11" s="303"/>
      <c r="I11" s="303"/>
      <c r="J11" s="303"/>
      <c r="K11" s="301"/>
    </row>
    <row r="12" s="1" customFormat="1" ht="15" customHeight="1">
      <c r="B12" s="304"/>
      <c r="C12" s="305"/>
      <c r="D12" s="303"/>
      <c r="E12" s="303"/>
      <c r="F12" s="303"/>
      <c r="G12" s="303"/>
      <c r="H12" s="303"/>
      <c r="I12" s="303"/>
      <c r="J12" s="303"/>
      <c r="K12" s="301"/>
    </row>
    <row r="13" s="1" customFormat="1" ht="15" customHeight="1">
      <c r="B13" s="304"/>
      <c r="C13" s="305"/>
      <c r="D13" s="306" t="s">
        <v>387</v>
      </c>
      <c r="E13" s="303"/>
      <c r="F13" s="303"/>
      <c r="G13" s="303"/>
      <c r="H13" s="303"/>
      <c r="I13" s="303"/>
      <c r="J13" s="303"/>
      <c r="K13" s="301"/>
    </row>
    <row r="14" s="1" customFormat="1" ht="12.75" customHeight="1">
      <c r="B14" s="304"/>
      <c r="C14" s="305"/>
      <c r="D14" s="305"/>
      <c r="E14" s="305"/>
      <c r="F14" s="305"/>
      <c r="G14" s="305"/>
      <c r="H14" s="305"/>
      <c r="I14" s="305"/>
      <c r="J14" s="305"/>
      <c r="K14" s="301"/>
    </row>
    <row r="15" s="1" customFormat="1" ht="15" customHeight="1">
      <c r="B15" s="304"/>
      <c r="C15" s="305"/>
      <c r="D15" s="303" t="s">
        <v>388</v>
      </c>
      <c r="E15" s="303"/>
      <c r="F15" s="303"/>
      <c r="G15" s="303"/>
      <c r="H15" s="303"/>
      <c r="I15" s="303"/>
      <c r="J15" s="303"/>
      <c r="K15" s="301"/>
    </row>
    <row r="16" s="1" customFormat="1" ht="15" customHeight="1">
      <c r="B16" s="304"/>
      <c r="C16" s="305"/>
      <c r="D16" s="303" t="s">
        <v>389</v>
      </c>
      <c r="E16" s="303"/>
      <c r="F16" s="303"/>
      <c r="G16" s="303"/>
      <c r="H16" s="303"/>
      <c r="I16" s="303"/>
      <c r="J16" s="303"/>
      <c r="K16" s="301"/>
    </row>
    <row r="17" s="1" customFormat="1" ht="15" customHeight="1">
      <c r="B17" s="304"/>
      <c r="C17" s="305"/>
      <c r="D17" s="303" t="s">
        <v>390</v>
      </c>
      <c r="E17" s="303"/>
      <c r="F17" s="303"/>
      <c r="G17" s="303"/>
      <c r="H17" s="303"/>
      <c r="I17" s="303"/>
      <c r="J17" s="303"/>
      <c r="K17" s="301"/>
    </row>
    <row r="18" s="1" customFormat="1" ht="15" customHeight="1">
      <c r="B18" s="304"/>
      <c r="C18" s="305"/>
      <c r="D18" s="305"/>
      <c r="E18" s="307" t="s">
        <v>78</v>
      </c>
      <c r="F18" s="303" t="s">
        <v>391</v>
      </c>
      <c r="G18" s="303"/>
      <c r="H18" s="303"/>
      <c r="I18" s="303"/>
      <c r="J18" s="303"/>
      <c r="K18" s="301"/>
    </row>
    <row r="19" s="1" customFormat="1" ht="15" customHeight="1">
      <c r="B19" s="304"/>
      <c r="C19" s="305"/>
      <c r="D19" s="305"/>
      <c r="E19" s="307" t="s">
        <v>392</v>
      </c>
      <c r="F19" s="303" t="s">
        <v>393</v>
      </c>
      <c r="G19" s="303"/>
      <c r="H19" s="303"/>
      <c r="I19" s="303"/>
      <c r="J19" s="303"/>
      <c r="K19" s="301"/>
    </row>
    <row r="20" s="1" customFormat="1" ht="15" customHeight="1">
      <c r="B20" s="304"/>
      <c r="C20" s="305"/>
      <c r="D20" s="305"/>
      <c r="E20" s="307" t="s">
        <v>394</v>
      </c>
      <c r="F20" s="303" t="s">
        <v>395</v>
      </c>
      <c r="G20" s="303"/>
      <c r="H20" s="303"/>
      <c r="I20" s="303"/>
      <c r="J20" s="303"/>
      <c r="K20" s="301"/>
    </row>
    <row r="21" s="1" customFormat="1" ht="15" customHeight="1">
      <c r="B21" s="304"/>
      <c r="C21" s="305"/>
      <c r="D21" s="305"/>
      <c r="E21" s="307" t="s">
        <v>90</v>
      </c>
      <c r="F21" s="303" t="s">
        <v>91</v>
      </c>
      <c r="G21" s="303"/>
      <c r="H21" s="303"/>
      <c r="I21" s="303"/>
      <c r="J21" s="303"/>
      <c r="K21" s="301"/>
    </row>
    <row r="22" s="1" customFormat="1" ht="15" customHeight="1">
      <c r="B22" s="304"/>
      <c r="C22" s="305"/>
      <c r="D22" s="305"/>
      <c r="E22" s="307" t="s">
        <v>396</v>
      </c>
      <c r="F22" s="303" t="s">
        <v>397</v>
      </c>
      <c r="G22" s="303"/>
      <c r="H22" s="303"/>
      <c r="I22" s="303"/>
      <c r="J22" s="303"/>
      <c r="K22" s="301"/>
    </row>
    <row r="23" s="1" customFormat="1" ht="15" customHeight="1">
      <c r="B23" s="304"/>
      <c r="C23" s="305"/>
      <c r="D23" s="305"/>
      <c r="E23" s="307" t="s">
        <v>84</v>
      </c>
      <c r="F23" s="303" t="s">
        <v>398</v>
      </c>
      <c r="G23" s="303"/>
      <c r="H23" s="303"/>
      <c r="I23" s="303"/>
      <c r="J23" s="303"/>
      <c r="K23" s="301"/>
    </row>
    <row r="24" s="1" customFormat="1" ht="12.75" customHeight="1">
      <c r="B24" s="304"/>
      <c r="C24" s="305"/>
      <c r="D24" s="305"/>
      <c r="E24" s="305"/>
      <c r="F24" s="305"/>
      <c r="G24" s="305"/>
      <c r="H24" s="305"/>
      <c r="I24" s="305"/>
      <c r="J24" s="305"/>
      <c r="K24" s="301"/>
    </row>
    <row r="25" s="1" customFormat="1" ht="15" customHeight="1">
      <c r="B25" s="304"/>
      <c r="C25" s="303" t="s">
        <v>399</v>
      </c>
      <c r="D25" s="303"/>
      <c r="E25" s="303"/>
      <c r="F25" s="303"/>
      <c r="G25" s="303"/>
      <c r="H25" s="303"/>
      <c r="I25" s="303"/>
      <c r="J25" s="303"/>
      <c r="K25" s="301"/>
    </row>
    <row r="26" s="1" customFormat="1" ht="15" customHeight="1">
      <c r="B26" s="304"/>
      <c r="C26" s="303" t="s">
        <v>400</v>
      </c>
      <c r="D26" s="303"/>
      <c r="E26" s="303"/>
      <c r="F26" s="303"/>
      <c r="G26" s="303"/>
      <c r="H26" s="303"/>
      <c r="I26" s="303"/>
      <c r="J26" s="303"/>
      <c r="K26" s="301"/>
    </row>
    <row r="27" s="1" customFormat="1" ht="15" customHeight="1">
      <c r="B27" s="304"/>
      <c r="C27" s="303"/>
      <c r="D27" s="303" t="s">
        <v>401</v>
      </c>
      <c r="E27" s="303"/>
      <c r="F27" s="303"/>
      <c r="G27" s="303"/>
      <c r="H27" s="303"/>
      <c r="I27" s="303"/>
      <c r="J27" s="303"/>
      <c r="K27" s="301"/>
    </row>
    <row r="28" s="1" customFormat="1" ht="15" customHeight="1">
      <c r="B28" s="304"/>
      <c r="C28" s="305"/>
      <c r="D28" s="303" t="s">
        <v>402</v>
      </c>
      <c r="E28" s="303"/>
      <c r="F28" s="303"/>
      <c r="G28" s="303"/>
      <c r="H28" s="303"/>
      <c r="I28" s="303"/>
      <c r="J28" s="303"/>
      <c r="K28" s="301"/>
    </row>
    <row r="29" s="1" customFormat="1" ht="12.75" customHeight="1">
      <c r="B29" s="304"/>
      <c r="C29" s="305"/>
      <c r="D29" s="305"/>
      <c r="E29" s="305"/>
      <c r="F29" s="305"/>
      <c r="G29" s="305"/>
      <c r="H29" s="305"/>
      <c r="I29" s="305"/>
      <c r="J29" s="305"/>
      <c r="K29" s="301"/>
    </row>
    <row r="30" s="1" customFormat="1" ht="15" customHeight="1">
      <c r="B30" s="304"/>
      <c r="C30" s="305"/>
      <c r="D30" s="303" t="s">
        <v>403</v>
      </c>
      <c r="E30" s="303"/>
      <c r="F30" s="303"/>
      <c r="G30" s="303"/>
      <c r="H30" s="303"/>
      <c r="I30" s="303"/>
      <c r="J30" s="303"/>
      <c r="K30" s="301"/>
    </row>
    <row r="31" s="1" customFormat="1" ht="15" customHeight="1">
      <c r="B31" s="304"/>
      <c r="C31" s="305"/>
      <c r="D31" s="303" t="s">
        <v>404</v>
      </c>
      <c r="E31" s="303"/>
      <c r="F31" s="303"/>
      <c r="G31" s="303"/>
      <c r="H31" s="303"/>
      <c r="I31" s="303"/>
      <c r="J31" s="303"/>
      <c r="K31" s="301"/>
    </row>
    <row r="32" s="1" customFormat="1" ht="12.75" customHeight="1">
      <c r="B32" s="304"/>
      <c r="C32" s="305"/>
      <c r="D32" s="305"/>
      <c r="E32" s="305"/>
      <c r="F32" s="305"/>
      <c r="G32" s="305"/>
      <c r="H32" s="305"/>
      <c r="I32" s="305"/>
      <c r="J32" s="305"/>
      <c r="K32" s="301"/>
    </row>
    <row r="33" s="1" customFormat="1" ht="15" customHeight="1">
      <c r="B33" s="304"/>
      <c r="C33" s="305"/>
      <c r="D33" s="303" t="s">
        <v>405</v>
      </c>
      <c r="E33" s="303"/>
      <c r="F33" s="303"/>
      <c r="G33" s="303"/>
      <c r="H33" s="303"/>
      <c r="I33" s="303"/>
      <c r="J33" s="303"/>
      <c r="K33" s="301"/>
    </row>
    <row r="34" s="1" customFormat="1" ht="15" customHeight="1">
      <c r="B34" s="304"/>
      <c r="C34" s="305"/>
      <c r="D34" s="303" t="s">
        <v>406</v>
      </c>
      <c r="E34" s="303"/>
      <c r="F34" s="303"/>
      <c r="G34" s="303"/>
      <c r="H34" s="303"/>
      <c r="I34" s="303"/>
      <c r="J34" s="303"/>
      <c r="K34" s="301"/>
    </row>
    <row r="35" s="1" customFormat="1" ht="15" customHeight="1">
      <c r="B35" s="304"/>
      <c r="C35" s="305"/>
      <c r="D35" s="303" t="s">
        <v>407</v>
      </c>
      <c r="E35" s="303"/>
      <c r="F35" s="303"/>
      <c r="G35" s="303"/>
      <c r="H35" s="303"/>
      <c r="I35" s="303"/>
      <c r="J35" s="303"/>
      <c r="K35" s="301"/>
    </row>
    <row r="36" s="1" customFormat="1" ht="15" customHeight="1">
      <c r="B36" s="304"/>
      <c r="C36" s="305"/>
      <c r="D36" s="303"/>
      <c r="E36" s="306" t="s">
        <v>111</v>
      </c>
      <c r="F36" s="303"/>
      <c r="G36" s="303" t="s">
        <v>408</v>
      </c>
      <c r="H36" s="303"/>
      <c r="I36" s="303"/>
      <c r="J36" s="303"/>
      <c r="K36" s="301"/>
    </row>
    <row r="37" s="1" customFormat="1" ht="30.75" customHeight="1">
      <c r="B37" s="304"/>
      <c r="C37" s="305"/>
      <c r="D37" s="303"/>
      <c r="E37" s="306" t="s">
        <v>409</v>
      </c>
      <c r="F37" s="303"/>
      <c r="G37" s="303" t="s">
        <v>410</v>
      </c>
      <c r="H37" s="303"/>
      <c r="I37" s="303"/>
      <c r="J37" s="303"/>
      <c r="K37" s="301"/>
    </row>
    <row r="38" s="1" customFormat="1" ht="15" customHeight="1">
      <c r="B38" s="304"/>
      <c r="C38" s="305"/>
      <c r="D38" s="303"/>
      <c r="E38" s="306" t="s">
        <v>53</v>
      </c>
      <c r="F38" s="303"/>
      <c r="G38" s="303" t="s">
        <v>411</v>
      </c>
      <c r="H38" s="303"/>
      <c r="I38" s="303"/>
      <c r="J38" s="303"/>
      <c r="K38" s="301"/>
    </row>
    <row r="39" s="1" customFormat="1" ht="15" customHeight="1">
      <c r="B39" s="304"/>
      <c r="C39" s="305"/>
      <c r="D39" s="303"/>
      <c r="E39" s="306" t="s">
        <v>54</v>
      </c>
      <c r="F39" s="303"/>
      <c r="G39" s="303" t="s">
        <v>412</v>
      </c>
      <c r="H39" s="303"/>
      <c r="I39" s="303"/>
      <c r="J39" s="303"/>
      <c r="K39" s="301"/>
    </row>
    <row r="40" s="1" customFormat="1" ht="15" customHeight="1">
      <c r="B40" s="304"/>
      <c r="C40" s="305"/>
      <c r="D40" s="303"/>
      <c r="E40" s="306" t="s">
        <v>112</v>
      </c>
      <c r="F40" s="303"/>
      <c r="G40" s="303" t="s">
        <v>413</v>
      </c>
      <c r="H40" s="303"/>
      <c r="I40" s="303"/>
      <c r="J40" s="303"/>
      <c r="K40" s="301"/>
    </row>
    <row r="41" s="1" customFormat="1" ht="15" customHeight="1">
      <c r="B41" s="304"/>
      <c r="C41" s="305"/>
      <c r="D41" s="303"/>
      <c r="E41" s="306" t="s">
        <v>113</v>
      </c>
      <c r="F41" s="303"/>
      <c r="G41" s="303" t="s">
        <v>414</v>
      </c>
      <c r="H41" s="303"/>
      <c r="I41" s="303"/>
      <c r="J41" s="303"/>
      <c r="K41" s="301"/>
    </row>
    <row r="42" s="1" customFormat="1" ht="15" customHeight="1">
      <c r="B42" s="304"/>
      <c r="C42" s="305"/>
      <c r="D42" s="303"/>
      <c r="E42" s="306" t="s">
        <v>415</v>
      </c>
      <c r="F42" s="303"/>
      <c r="G42" s="303" t="s">
        <v>416</v>
      </c>
      <c r="H42" s="303"/>
      <c r="I42" s="303"/>
      <c r="J42" s="303"/>
      <c r="K42" s="301"/>
    </row>
    <row r="43" s="1" customFormat="1" ht="15" customHeight="1">
      <c r="B43" s="304"/>
      <c r="C43" s="305"/>
      <c r="D43" s="303"/>
      <c r="E43" s="306"/>
      <c r="F43" s="303"/>
      <c r="G43" s="303" t="s">
        <v>417</v>
      </c>
      <c r="H43" s="303"/>
      <c r="I43" s="303"/>
      <c r="J43" s="303"/>
      <c r="K43" s="301"/>
    </row>
    <row r="44" s="1" customFormat="1" ht="15" customHeight="1">
      <c r="B44" s="304"/>
      <c r="C44" s="305"/>
      <c r="D44" s="303"/>
      <c r="E44" s="306" t="s">
        <v>418</v>
      </c>
      <c r="F44" s="303"/>
      <c r="G44" s="303" t="s">
        <v>419</v>
      </c>
      <c r="H44" s="303"/>
      <c r="I44" s="303"/>
      <c r="J44" s="303"/>
      <c r="K44" s="301"/>
    </row>
    <row r="45" s="1" customFormat="1" ht="15" customHeight="1">
      <c r="B45" s="304"/>
      <c r="C45" s="305"/>
      <c r="D45" s="303"/>
      <c r="E45" s="306" t="s">
        <v>115</v>
      </c>
      <c r="F45" s="303"/>
      <c r="G45" s="303" t="s">
        <v>420</v>
      </c>
      <c r="H45" s="303"/>
      <c r="I45" s="303"/>
      <c r="J45" s="303"/>
      <c r="K45" s="301"/>
    </row>
    <row r="46" s="1" customFormat="1" ht="12.75" customHeight="1">
      <c r="B46" s="304"/>
      <c r="C46" s="305"/>
      <c r="D46" s="303"/>
      <c r="E46" s="303"/>
      <c r="F46" s="303"/>
      <c r="G46" s="303"/>
      <c r="H46" s="303"/>
      <c r="I46" s="303"/>
      <c r="J46" s="303"/>
      <c r="K46" s="301"/>
    </row>
    <row r="47" s="1" customFormat="1" ht="15" customHeight="1">
      <c r="B47" s="304"/>
      <c r="C47" s="305"/>
      <c r="D47" s="303" t="s">
        <v>421</v>
      </c>
      <c r="E47" s="303"/>
      <c r="F47" s="303"/>
      <c r="G47" s="303"/>
      <c r="H47" s="303"/>
      <c r="I47" s="303"/>
      <c r="J47" s="303"/>
      <c r="K47" s="301"/>
    </row>
    <row r="48" s="1" customFormat="1" ht="15" customHeight="1">
      <c r="B48" s="304"/>
      <c r="C48" s="305"/>
      <c r="D48" s="305"/>
      <c r="E48" s="303" t="s">
        <v>422</v>
      </c>
      <c r="F48" s="303"/>
      <c r="G48" s="303"/>
      <c r="H48" s="303"/>
      <c r="I48" s="303"/>
      <c r="J48" s="303"/>
      <c r="K48" s="301"/>
    </row>
    <row r="49" s="1" customFormat="1" ht="15" customHeight="1">
      <c r="B49" s="304"/>
      <c r="C49" s="305"/>
      <c r="D49" s="305"/>
      <c r="E49" s="303" t="s">
        <v>423</v>
      </c>
      <c r="F49" s="303"/>
      <c r="G49" s="303"/>
      <c r="H49" s="303"/>
      <c r="I49" s="303"/>
      <c r="J49" s="303"/>
      <c r="K49" s="301"/>
    </row>
    <row r="50" s="1" customFormat="1" ht="15" customHeight="1">
      <c r="B50" s="304"/>
      <c r="C50" s="305"/>
      <c r="D50" s="305"/>
      <c r="E50" s="303" t="s">
        <v>424</v>
      </c>
      <c r="F50" s="303"/>
      <c r="G50" s="303"/>
      <c r="H50" s="303"/>
      <c r="I50" s="303"/>
      <c r="J50" s="303"/>
      <c r="K50" s="301"/>
    </row>
    <row r="51" s="1" customFormat="1" ht="15" customHeight="1">
      <c r="B51" s="304"/>
      <c r="C51" s="305"/>
      <c r="D51" s="303" t="s">
        <v>425</v>
      </c>
      <c r="E51" s="303"/>
      <c r="F51" s="303"/>
      <c r="G51" s="303"/>
      <c r="H51" s="303"/>
      <c r="I51" s="303"/>
      <c r="J51" s="303"/>
      <c r="K51" s="301"/>
    </row>
    <row r="52" s="1" customFormat="1" ht="25.5" customHeight="1">
      <c r="B52" s="299"/>
      <c r="C52" s="300" t="s">
        <v>426</v>
      </c>
      <c r="D52" s="300"/>
      <c r="E52" s="300"/>
      <c r="F52" s="300"/>
      <c r="G52" s="300"/>
      <c r="H52" s="300"/>
      <c r="I52" s="300"/>
      <c r="J52" s="300"/>
      <c r="K52" s="301"/>
    </row>
    <row r="53" s="1" customFormat="1" ht="5.25" customHeight="1">
      <c r="B53" s="299"/>
      <c r="C53" s="302"/>
      <c r="D53" s="302"/>
      <c r="E53" s="302"/>
      <c r="F53" s="302"/>
      <c r="G53" s="302"/>
      <c r="H53" s="302"/>
      <c r="I53" s="302"/>
      <c r="J53" s="302"/>
      <c r="K53" s="301"/>
    </row>
    <row r="54" s="1" customFormat="1" ht="15" customHeight="1">
      <c r="B54" s="299"/>
      <c r="C54" s="303" t="s">
        <v>427</v>
      </c>
      <c r="D54" s="303"/>
      <c r="E54" s="303"/>
      <c r="F54" s="303"/>
      <c r="G54" s="303"/>
      <c r="H54" s="303"/>
      <c r="I54" s="303"/>
      <c r="J54" s="303"/>
      <c r="K54" s="301"/>
    </row>
    <row r="55" s="1" customFormat="1" ht="15" customHeight="1">
      <c r="B55" s="299"/>
      <c r="C55" s="303" t="s">
        <v>428</v>
      </c>
      <c r="D55" s="303"/>
      <c r="E55" s="303"/>
      <c r="F55" s="303"/>
      <c r="G55" s="303"/>
      <c r="H55" s="303"/>
      <c r="I55" s="303"/>
      <c r="J55" s="303"/>
      <c r="K55" s="301"/>
    </row>
    <row r="56" s="1" customFormat="1" ht="12.75" customHeight="1">
      <c r="B56" s="299"/>
      <c r="C56" s="303"/>
      <c r="D56" s="303"/>
      <c r="E56" s="303"/>
      <c r="F56" s="303"/>
      <c r="G56" s="303"/>
      <c r="H56" s="303"/>
      <c r="I56" s="303"/>
      <c r="J56" s="303"/>
      <c r="K56" s="301"/>
    </row>
    <row r="57" s="1" customFormat="1" ht="15" customHeight="1">
      <c r="B57" s="299"/>
      <c r="C57" s="303" t="s">
        <v>429</v>
      </c>
      <c r="D57" s="303"/>
      <c r="E57" s="303"/>
      <c r="F57" s="303"/>
      <c r="G57" s="303"/>
      <c r="H57" s="303"/>
      <c r="I57" s="303"/>
      <c r="J57" s="303"/>
      <c r="K57" s="301"/>
    </row>
    <row r="58" s="1" customFormat="1" ht="15" customHeight="1">
      <c r="B58" s="299"/>
      <c r="C58" s="305"/>
      <c r="D58" s="303" t="s">
        <v>430</v>
      </c>
      <c r="E58" s="303"/>
      <c r="F58" s="303"/>
      <c r="G58" s="303"/>
      <c r="H58" s="303"/>
      <c r="I58" s="303"/>
      <c r="J58" s="303"/>
      <c r="K58" s="301"/>
    </row>
    <row r="59" s="1" customFormat="1" ht="15" customHeight="1">
      <c r="B59" s="299"/>
      <c r="C59" s="305"/>
      <c r="D59" s="303" t="s">
        <v>431</v>
      </c>
      <c r="E59" s="303"/>
      <c r="F59" s="303"/>
      <c r="G59" s="303"/>
      <c r="H59" s="303"/>
      <c r="I59" s="303"/>
      <c r="J59" s="303"/>
      <c r="K59" s="301"/>
    </row>
    <row r="60" s="1" customFormat="1" ht="15" customHeight="1">
      <c r="B60" s="299"/>
      <c r="C60" s="305"/>
      <c r="D60" s="303" t="s">
        <v>432</v>
      </c>
      <c r="E60" s="303"/>
      <c r="F60" s="303"/>
      <c r="G60" s="303"/>
      <c r="H60" s="303"/>
      <c r="I60" s="303"/>
      <c r="J60" s="303"/>
      <c r="K60" s="301"/>
    </row>
    <row r="61" s="1" customFormat="1" ht="15" customHeight="1">
      <c r="B61" s="299"/>
      <c r="C61" s="305"/>
      <c r="D61" s="303" t="s">
        <v>433</v>
      </c>
      <c r="E61" s="303"/>
      <c r="F61" s="303"/>
      <c r="G61" s="303"/>
      <c r="H61" s="303"/>
      <c r="I61" s="303"/>
      <c r="J61" s="303"/>
      <c r="K61" s="301"/>
    </row>
    <row r="62" s="1" customFormat="1" ht="15" customHeight="1">
      <c r="B62" s="299"/>
      <c r="C62" s="305"/>
      <c r="D62" s="308" t="s">
        <v>434</v>
      </c>
      <c r="E62" s="308"/>
      <c r="F62" s="308"/>
      <c r="G62" s="308"/>
      <c r="H62" s="308"/>
      <c r="I62" s="308"/>
      <c r="J62" s="308"/>
      <c r="K62" s="301"/>
    </row>
    <row r="63" s="1" customFormat="1" ht="15" customHeight="1">
      <c r="B63" s="299"/>
      <c r="C63" s="305"/>
      <c r="D63" s="303" t="s">
        <v>435</v>
      </c>
      <c r="E63" s="303"/>
      <c r="F63" s="303"/>
      <c r="G63" s="303"/>
      <c r="H63" s="303"/>
      <c r="I63" s="303"/>
      <c r="J63" s="303"/>
      <c r="K63" s="301"/>
    </row>
    <row r="64" s="1" customFormat="1" ht="12.75" customHeight="1">
      <c r="B64" s="299"/>
      <c r="C64" s="305"/>
      <c r="D64" s="305"/>
      <c r="E64" s="309"/>
      <c r="F64" s="305"/>
      <c r="G64" s="305"/>
      <c r="H64" s="305"/>
      <c r="I64" s="305"/>
      <c r="J64" s="305"/>
      <c r="K64" s="301"/>
    </row>
    <row r="65" s="1" customFormat="1" ht="15" customHeight="1">
      <c r="B65" s="299"/>
      <c r="C65" s="305"/>
      <c r="D65" s="303" t="s">
        <v>436</v>
      </c>
      <c r="E65" s="303"/>
      <c r="F65" s="303"/>
      <c r="G65" s="303"/>
      <c r="H65" s="303"/>
      <c r="I65" s="303"/>
      <c r="J65" s="303"/>
      <c r="K65" s="301"/>
    </row>
    <row r="66" s="1" customFormat="1" ht="15" customHeight="1">
      <c r="B66" s="299"/>
      <c r="C66" s="305"/>
      <c r="D66" s="308" t="s">
        <v>437</v>
      </c>
      <c r="E66" s="308"/>
      <c r="F66" s="308"/>
      <c r="G66" s="308"/>
      <c r="H66" s="308"/>
      <c r="I66" s="308"/>
      <c r="J66" s="308"/>
      <c r="K66" s="301"/>
    </row>
    <row r="67" s="1" customFormat="1" ht="15" customHeight="1">
      <c r="B67" s="299"/>
      <c r="C67" s="305"/>
      <c r="D67" s="303" t="s">
        <v>438</v>
      </c>
      <c r="E67" s="303"/>
      <c r="F67" s="303"/>
      <c r="G67" s="303"/>
      <c r="H67" s="303"/>
      <c r="I67" s="303"/>
      <c r="J67" s="303"/>
      <c r="K67" s="301"/>
    </row>
    <row r="68" s="1" customFormat="1" ht="15" customHeight="1">
      <c r="B68" s="299"/>
      <c r="C68" s="305"/>
      <c r="D68" s="303" t="s">
        <v>439</v>
      </c>
      <c r="E68" s="303"/>
      <c r="F68" s="303"/>
      <c r="G68" s="303"/>
      <c r="H68" s="303"/>
      <c r="I68" s="303"/>
      <c r="J68" s="303"/>
      <c r="K68" s="301"/>
    </row>
    <row r="69" s="1" customFormat="1" ht="15" customHeight="1">
      <c r="B69" s="299"/>
      <c r="C69" s="305"/>
      <c r="D69" s="303" t="s">
        <v>440</v>
      </c>
      <c r="E69" s="303"/>
      <c r="F69" s="303"/>
      <c r="G69" s="303"/>
      <c r="H69" s="303"/>
      <c r="I69" s="303"/>
      <c r="J69" s="303"/>
      <c r="K69" s="301"/>
    </row>
    <row r="70" s="1" customFormat="1" ht="15" customHeight="1">
      <c r="B70" s="299"/>
      <c r="C70" s="305"/>
      <c r="D70" s="303" t="s">
        <v>441</v>
      </c>
      <c r="E70" s="303"/>
      <c r="F70" s="303"/>
      <c r="G70" s="303"/>
      <c r="H70" s="303"/>
      <c r="I70" s="303"/>
      <c r="J70" s="303"/>
      <c r="K70" s="301"/>
    </row>
    <row r="71" s="1" customFormat="1" ht="12.75" customHeight="1">
      <c r="B71" s="310"/>
      <c r="C71" s="311"/>
      <c r="D71" s="311"/>
      <c r="E71" s="311"/>
      <c r="F71" s="311"/>
      <c r="G71" s="311"/>
      <c r="H71" s="311"/>
      <c r="I71" s="311"/>
      <c r="J71" s="311"/>
      <c r="K71" s="312"/>
    </row>
    <row r="72" s="1" customFormat="1" ht="18.75" customHeight="1">
      <c r="B72" s="313"/>
      <c r="C72" s="313"/>
      <c r="D72" s="313"/>
      <c r="E72" s="313"/>
      <c r="F72" s="313"/>
      <c r="G72" s="313"/>
      <c r="H72" s="313"/>
      <c r="I72" s="313"/>
      <c r="J72" s="313"/>
      <c r="K72" s="314"/>
    </row>
    <row r="73" s="1" customFormat="1" ht="18.75" customHeight="1">
      <c r="B73" s="314"/>
      <c r="C73" s="314"/>
      <c r="D73" s="314"/>
      <c r="E73" s="314"/>
      <c r="F73" s="314"/>
      <c r="G73" s="314"/>
      <c r="H73" s="314"/>
      <c r="I73" s="314"/>
      <c r="J73" s="314"/>
      <c r="K73" s="314"/>
    </row>
    <row r="74" s="1" customFormat="1" ht="7.5" customHeight="1">
      <c r="B74" s="315"/>
      <c r="C74" s="316"/>
      <c r="D74" s="316"/>
      <c r="E74" s="316"/>
      <c r="F74" s="316"/>
      <c r="G74" s="316"/>
      <c r="H74" s="316"/>
      <c r="I74" s="316"/>
      <c r="J74" s="316"/>
      <c r="K74" s="317"/>
    </row>
    <row r="75" s="1" customFormat="1" ht="45" customHeight="1">
      <c r="B75" s="318"/>
      <c r="C75" s="319" t="s">
        <v>442</v>
      </c>
      <c r="D75" s="319"/>
      <c r="E75" s="319"/>
      <c r="F75" s="319"/>
      <c r="G75" s="319"/>
      <c r="H75" s="319"/>
      <c r="I75" s="319"/>
      <c r="J75" s="319"/>
      <c r="K75" s="320"/>
    </row>
    <row r="76" s="1" customFormat="1" ht="17.25" customHeight="1">
      <c r="B76" s="318"/>
      <c r="C76" s="321" t="s">
        <v>443</v>
      </c>
      <c r="D76" s="321"/>
      <c r="E76" s="321"/>
      <c r="F76" s="321" t="s">
        <v>444</v>
      </c>
      <c r="G76" s="322"/>
      <c r="H76" s="321" t="s">
        <v>54</v>
      </c>
      <c r="I76" s="321" t="s">
        <v>57</v>
      </c>
      <c r="J76" s="321" t="s">
        <v>445</v>
      </c>
      <c r="K76" s="320"/>
    </row>
    <row r="77" s="1" customFormat="1" ht="17.25" customHeight="1">
      <c r="B77" s="318"/>
      <c r="C77" s="323" t="s">
        <v>446</v>
      </c>
      <c r="D77" s="323"/>
      <c r="E77" s="323"/>
      <c r="F77" s="324" t="s">
        <v>447</v>
      </c>
      <c r="G77" s="325"/>
      <c r="H77" s="323"/>
      <c r="I77" s="323"/>
      <c r="J77" s="323" t="s">
        <v>448</v>
      </c>
      <c r="K77" s="320"/>
    </row>
    <row r="78" s="1" customFormat="1" ht="5.25" customHeight="1">
      <c r="B78" s="318"/>
      <c r="C78" s="326"/>
      <c r="D78" s="326"/>
      <c r="E78" s="326"/>
      <c r="F78" s="326"/>
      <c r="G78" s="327"/>
      <c r="H78" s="326"/>
      <c r="I78" s="326"/>
      <c r="J78" s="326"/>
      <c r="K78" s="320"/>
    </row>
    <row r="79" s="1" customFormat="1" ht="15" customHeight="1">
      <c r="B79" s="318"/>
      <c r="C79" s="306" t="s">
        <v>53</v>
      </c>
      <c r="D79" s="328"/>
      <c r="E79" s="328"/>
      <c r="F79" s="329" t="s">
        <v>449</v>
      </c>
      <c r="G79" s="330"/>
      <c r="H79" s="306" t="s">
        <v>450</v>
      </c>
      <c r="I79" s="306" t="s">
        <v>451</v>
      </c>
      <c r="J79" s="306">
        <v>20</v>
      </c>
      <c r="K79" s="320"/>
    </row>
    <row r="80" s="1" customFormat="1" ht="15" customHeight="1">
      <c r="B80" s="318"/>
      <c r="C80" s="306" t="s">
        <v>452</v>
      </c>
      <c r="D80" s="306"/>
      <c r="E80" s="306"/>
      <c r="F80" s="329" t="s">
        <v>449</v>
      </c>
      <c r="G80" s="330"/>
      <c r="H80" s="306" t="s">
        <v>453</v>
      </c>
      <c r="I80" s="306" t="s">
        <v>451</v>
      </c>
      <c r="J80" s="306">
        <v>120</v>
      </c>
      <c r="K80" s="320"/>
    </row>
    <row r="81" s="1" customFormat="1" ht="15" customHeight="1">
      <c r="B81" s="331"/>
      <c r="C81" s="306" t="s">
        <v>454</v>
      </c>
      <c r="D81" s="306"/>
      <c r="E81" s="306"/>
      <c r="F81" s="329" t="s">
        <v>455</v>
      </c>
      <c r="G81" s="330"/>
      <c r="H81" s="306" t="s">
        <v>456</v>
      </c>
      <c r="I81" s="306" t="s">
        <v>451</v>
      </c>
      <c r="J81" s="306">
        <v>50</v>
      </c>
      <c r="K81" s="320"/>
    </row>
    <row r="82" s="1" customFormat="1" ht="15" customHeight="1">
      <c r="B82" s="331"/>
      <c r="C82" s="306" t="s">
        <v>457</v>
      </c>
      <c r="D82" s="306"/>
      <c r="E82" s="306"/>
      <c r="F82" s="329" t="s">
        <v>449</v>
      </c>
      <c r="G82" s="330"/>
      <c r="H82" s="306" t="s">
        <v>458</v>
      </c>
      <c r="I82" s="306" t="s">
        <v>459</v>
      </c>
      <c r="J82" s="306"/>
      <c r="K82" s="320"/>
    </row>
    <row r="83" s="1" customFormat="1" ht="15" customHeight="1">
      <c r="B83" s="331"/>
      <c r="C83" s="332" t="s">
        <v>460</v>
      </c>
      <c r="D83" s="332"/>
      <c r="E83" s="332"/>
      <c r="F83" s="333" t="s">
        <v>455</v>
      </c>
      <c r="G83" s="332"/>
      <c r="H83" s="332" t="s">
        <v>461</v>
      </c>
      <c r="I83" s="332" t="s">
        <v>451</v>
      </c>
      <c r="J83" s="332">
        <v>15</v>
      </c>
      <c r="K83" s="320"/>
    </row>
    <row r="84" s="1" customFormat="1" ht="15" customHeight="1">
      <c r="B84" s="331"/>
      <c r="C84" s="332" t="s">
        <v>462</v>
      </c>
      <c r="D84" s="332"/>
      <c r="E84" s="332"/>
      <c r="F84" s="333" t="s">
        <v>455</v>
      </c>
      <c r="G84" s="332"/>
      <c r="H84" s="332" t="s">
        <v>463</v>
      </c>
      <c r="I84" s="332" t="s">
        <v>451</v>
      </c>
      <c r="J84" s="332">
        <v>15</v>
      </c>
      <c r="K84" s="320"/>
    </row>
    <row r="85" s="1" customFormat="1" ht="15" customHeight="1">
      <c r="B85" s="331"/>
      <c r="C85" s="332" t="s">
        <v>464</v>
      </c>
      <c r="D85" s="332"/>
      <c r="E85" s="332"/>
      <c r="F85" s="333" t="s">
        <v>455</v>
      </c>
      <c r="G85" s="332"/>
      <c r="H85" s="332" t="s">
        <v>465</v>
      </c>
      <c r="I85" s="332" t="s">
        <v>451</v>
      </c>
      <c r="J85" s="332">
        <v>20</v>
      </c>
      <c r="K85" s="320"/>
    </row>
    <row r="86" s="1" customFormat="1" ht="15" customHeight="1">
      <c r="B86" s="331"/>
      <c r="C86" s="332" t="s">
        <v>466</v>
      </c>
      <c r="D86" s="332"/>
      <c r="E86" s="332"/>
      <c r="F86" s="333" t="s">
        <v>455</v>
      </c>
      <c r="G86" s="332"/>
      <c r="H86" s="332" t="s">
        <v>467</v>
      </c>
      <c r="I86" s="332" t="s">
        <v>451</v>
      </c>
      <c r="J86" s="332">
        <v>20</v>
      </c>
      <c r="K86" s="320"/>
    </row>
    <row r="87" s="1" customFormat="1" ht="15" customHeight="1">
      <c r="B87" s="331"/>
      <c r="C87" s="306" t="s">
        <v>468</v>
      </c>
      <c r="D87" s="306"/>
      <c r="E87" s="306"/>
      <c r="F87" s="329" t="s">
        <v>455</v>
      </c>
      <c r="G87" s="330"/>
      <c r="H87" s="306" t="s">
        <v>469</v>
      </c>
      <c r="I87" s="306" t="s">
        <v>451</v>
      </c>
      <c r="J87" s="306">
        <v>50</v>
      </c>
      <c r="K87" s="320"/>
    </row>
    <row r="88" s="1" customFormat="1" ht="15" customHeight="1">
      <c r="B88" s="331"/>
      <c r="C88" s="306" t="s">
        <v>470</v>
      </c>
      <c r="D88" s="306"/>
      <c r="E88" s="306"/>
      <c r="F88" s="329" t="s">
        <v>455</v>
      </c>
      <c r="G88" s="330"/>
      <c r="H88" s="306" t="s">
        <v>471</v>
      </c>
      <c r="I88" s="306" t="s">
        <v>451</v>
      </c>
      <c r="J88" s="306">
        <v>20</v>
      </c>
      <c r="K88" s="320"/>
    </row>
    <row r="89" s="1" customFormat="1" ht="15" customHeight="1">
      <c r="B89" s="331"/>
      <c r="C89" s="306" t="s">
        <v>472</v>
      </c>
      <c r="D89" s="306"/>
      <c r="E89" s="306"/>
      <c r="F89" s="329" t="s">
        <v>455</v>
      </c>
      <c r="G89" s="330"/>
      <c r="H89" s="306" t="s">
        <v>473</v>
      </c>
      <c r="I89" s="306" t="s">
        <v>451</v>
      </c>
      <c r="J89" s="306">
        <v>20</v>
      </c>
      <c r="K89" s="320"/>
    </row>
    <row r="90" s="1" customFormat="1" ht="15" customHeight="1">
      <c r="B90" s="331"/>
      <c r="C90" s="306" t="s">
        <v>474</v>
      </c>
      <c r="D90" s="306"/>
      <c r="E90" s="306"/>
      <c r="F90" s="329" t="s">
        <v>455</v>
      </c>
      <c r="G90" s="330"/>
      <c r="H90" s="306" t="s">
        <v>475</v>
      </c>
      <c r="I90" s="306" t="s">
        <v>451</v>
      </c>
      <c r="J90" s="306">
        <v>50</v>
      </c>
      <c r="K90" s="320"/>
    </row>
    <row r="91" s="1" customFormat="1" ht="15" customHeight="1">
      <c r="B91" s="331"/>
      <c r="C91" s="306" t="s">
        <v>476</v>
      </c>
      <c r="D91" s="306"/>
      <c r="E91" s="306"/>
      <c r="F91" s="329" t="s">
        <v>455</v>
      </c>
      <c r="G91" s="330"/>
      <c r="H91" s="306" t="s">
        <v>476</v>
      </c>
      <c r="I91" s="306" t="s">
        <v>451</v>
      </c>
      <c r="J91" s="306">
        <v>50</v>
      </c>
      <c r="K91" s="320"/>
    </row>
    <row r="92" s="1" customFormat="1" ht="15" customHeight="1">
      <c r="B92" s="331"/>
      <c r="C92" s="306" t="s">
        <v>477</v>
      </c>
      <c r="D92" s="306"/>
      <c r="E92" s="306"/>
      <c r="F92" s="329" t="s">
        <v>455</v>
      </c>
      <c r="G92" s="330"/>
      <c r="H92" s="306" t="s">
        <v>478</v>
      </c>
      <c r="I92" s="306" t="s">
        <v>451</v>
      </c>
      <c r="J92" s="306">
        <v>255</v>
      </c>
      <c r="K92" s="320"/>
    </row>
    <row r="93" s="1" customFormat="1" ht="15" customHeight="1">
      <c r="B93" s="331"/>
      <c r="C93" s="306" t="s">
        <v>479</v>
      </c>
      <c r="D93" s="306"/>
      <c r="E93" s="306"/>
      <c r="F93" s="329" t="s">
        <v>449</v>
      </c>
      <c r="G93" s="330"/>
      <c r="H93" s="306" t="s">
        <v>480</v>
      </c>
      <c r="I93" s="306" t="s">
        <v>481</v>
      </c>
      <c r="J93" s="306"/>
      <c r="K93" s="320"/>
    </row>
    <row r="94" s="1" customFormat="1" ht="15" customHeight="1">
      <c r="B94" s="331"/>
      <c r="C94" s="306" t="s">
        <v>482</v>
      </c>
      <c r="D94" s="306"/>
      <c r="E94" s="306"/>
      <c r="F94" s="329" t="s">
        <v>449</v>
      </c>
      <c r="G94" s="330"/>
      <c r="H94" s="306" t="s">
        <v>483</v>
      </c>
      <c r="I94" s="306" t="s">
        <v>484</v>
      </c>
      <c r="J94" s="306"/>
      <c r="K94" s="320"/>
    </row>
    <row r="95" s="1" customFormat="1" ht="15" customHeight="1">
      <c r="B95" s="331"/>
      <c r="C95" s="306" t="s">
        <v>485</v>
      </c>
      <c r="D95" s="306"/>
      <c r="E95" s="306"/>
      <c r="F95" s="329" t="s">
        <v>449</v>
      </c>
      <c r="G95" s="330"/>
      <c r="H95" s="306" t="s">
        <v>485</v>
      </c>
      <c r="I95" s="306" t="s">
        <v>484</v>
      </c>
      <c r="J95" s="306"/>
      <c r="K95" s="320"/>
    </row>
    <row r="96" s="1" customFormat="1" ht="15" customHeight="1">
      <c r="B96" s="331"/>
      <c r="C96" s="306" t="s">
        <v>38</v>
      </c>
      <c r="D96" s="306"/>
      <c r="E96" s="306"/>
      <c r="F96" s="329" t="s">
        <v>449</v>
      </c>
      <c r="G96" s="330"/>
      <c r="H96" s="306" t="s">
        <v>486</v>
      </c>
      <c r="I96" s="306" t="s">
        <v>484</v>
      </c>
      <c r="J96" s="306"/>
      <c r="K96" s="320"/>
    </row>
    <row r="97" s="1" customFormat="1" ht="15" customHeight="1">
      <c r="B97" s="331"/>
      <c r="C97" s="306" t="s">
        <v>48</v>
      </c>
      <c r="D97" s="306"/>
      <c r="E97" s="306"/>
      <c r="F97" s="329" t="s">
        <v>449</v>
      </c>
      <c r="G97" s="330"/>
      <c r="H97" s="306" t="s">
        <v>487</v>
      </c>
      <c r="I97" s="306" t="s">
        <v>484</v>
      </c>
      <c r="J97" s="306"/>
      <c r="K97" s="320"/>
    </row>
    <row r="98" s="1" customFormat="1" ht="15" customHeight="1">
      <c r="B98" s="334"/>
      <c r="C98" s="335"/>
      <c r="D98" s="335"/>
      <c r="E98" s="335"/>
      <c r="F98" s="335"/>
      <c r="G98" s="335"/>
      <c r="H98" s="335"/>
      <c r="I98" s="335"/>
      <c r="J98" s="335"/>
      <c r="K98" s="336"/>
    </row>
    <row r="99" s="1" customFormat="1" ht="18.75" customHeight="1">
      <c r="B99" s="337"/>
      <c r="C99" s="338"/>
      <c r="D99" s="338"/>
      <c r="E99" s="338"/>
      <c r="F99" s="338"/>
      <c r="G99" s="338"/>
      <c r="H99" s="338"/>
      <c r="I99" s="338"/>
      <c r="J99" s="338"/>
      <c r="K99" s="337"/>
    </row>
    <row r="100" s="1" customFormat="1" ht="18.75" customHeight="1">
      <c r="B100" s="314"/>
      <c r="C100" s="314"/>
      <c r="D100" s="314"/>
      <c r="E100" s="314"/>
      <c r="F100" s="314"/>
      <c r="G100" s="314"/>
      <c r="H100" s="314"/>
      <c r="I100" s="314"/>
      <c r="J100" s="314"/>
      <c r="K100" s="314"/>
    </row>
    <row r="101" s="1" customFormat="1" ht="7.5" customHeight="1">
      <c r="B101" s="315"/>
      <c r="C101" s="316"/>
      <c r="D101" s="316"/>
      <c r="E101" s="316"/>
      <c r="F101" s="316"/>
      <c r="G101" s="316"/>
      <c r="H101" s="316"/>
      <c r="I101" s="316"/>
      <c r="J101" s="316"/>
      <c r="K101" s="317"/>
    </row>
    <row r="102" s="1" customFormat="1" ht="45" customHeight="1">
      <c r="B102" s="318"/>
      <c r="C102" s="319" t="s">
        <v>488</v>
      </c>
      <c r="D102" s="319"/>
      <c r="E102" s="319"/>
      <c r="F102" s="319"/>
      <c r="G102" s="319"/>
      <c r="H102" s="319"/>
      <c r="I102" s="319"/>
      <c r="J102" s="319"/>
      <c r="K102" s="320"/>
    </row>
    <row r="103" s="1" customFormat="1" ht="17.25" customHeight="1">
      <c r="B103" s="318"/>
      <c r="C103" s="321" t="s">
        <v>443</v>
      </c>
      <c r="D103" s="321"/>
      <c r="E103" s="321"/>
      <c r="F103" s="321" t="s">
        <v>444</v>
      </c>
      <c r="G103" s="322"/>
      <c r="H103" s="321" t="s">
        <v>54</v>
      </c>
      <c r="I103" s="321" t="s">
        <v>57</v>
      </c>
      <c r="J103" s="321" t="s">
        <v>445</v>
      </c>
      <c r="K103" s="320"/>
    </row>
    <row r="104" s="1" customFormat="1" ht="17.25" customHeight="1">
      <c r="B104" s="318"/>
      <c r="C104" s="323" t="s">
        <v>446</v>
      </c>
      <c r="D104" s="323"/>
      <c r="E104" s="323"/>
      <c r="F104" s="324" t="s">
        <v>447</v>
      </c>
      <c r="G104" s="325"/>
      <c r="H104" s="323"/>
      <c r="I104" s="323"/>
      <c r="J104" s="323" t="s">
        <v>448</v>
      </c>
      <c r="K104" s="320"/>
    </row>
    <row r="105" s="1" customFormat="1" ht="5.25" customHeight="1">
      <c r="B105" s="318"/>
      <c r="C105" s="321"/>
      <c r="D105" s="321"/>
      <c r="E105" s="321"/>
      <c r="F105" s="321"/>
      <c r="G105" s="339"/>
      <c r="H105" s="321"/>
      <c r="I105" s="321"/>
      <c r="J105" s="321"/>
      <c r="K105" s="320"/>
    </row>
    <row r="106" s="1" customFormat="1" ht="15" customHeight="1">
      <c r="B106" s="318"/>
      <c r="C106" s="306" t="s">
        <v>53</v>
      </c>
      <c r="D106" s="328"/>
      <c r="E106" s="328"/>
      <c r="F106" s="329" t="s">
        <v>449</v>
      </c>
      <c r="G106" s="306"/>
      <c r="H106" s="306" t="s">
        <v>489</v>
      </c>
      <c r="I106" s="306" t="s">
        <v>451</v>
      </c>
      <c r="J106" s="306">
        <v>20</v>
      </c>
      <c r="K106" s="320"/>
    </row>
    <row r="107" s="1" customFormat="1" ht="15" customHeight="1">
      <c r="B107" s="318"/>
      <c r="C107" s="306" t="s">
        <v>452</v>
      </c>
      <c r="D107" s="306"/>
      <c r="E107" s="306"/>
      <c r="F107" s="329" t="s">
        <v>449</v>
      </c>
      <c r="G107" s="306"/>
      <c r="H107" s="306" t="s">
        <v>489</v>
      </c>
      <c r="I107" s="306" t="s">
        <v>451</v>
      </c>
      <c r="J107" s="306">
        <v>120</v>
      </c>
      <c r="K107" s="320"/>
    </row>
    <row r="108" s="1" customFormat="1" ht="15" customHeight="1">
      <c r="B108" s="331"/>
      <c r="C108" s="306" t="s">
        <v>454</v>
      </c>
      <c r="D108" s="306"/>
      <c r="E108" s="306"/>
      <c r="F108" s="329" t="s">
        <v>455</v>
      </c>
      <c r="G108" s="306"/>
      <c r="H108" s="306" t="s">
        <v>489</v>
      </c>
      <c r="I108" s="306" t="s">
        <v>451</v>
      </c>
      <c r="J108" s="306">
        <v>50</v>
      </c>
      <c r="K108" s="320"/>
    </row>
    <row r="109" s="1" customFormat="1" ht="15" customHeight="1">
      <c r="B109" s="331"/>
      <c r="C109" s="306" t="s">
        <v>457</v>
      </c>
      <c r="D109" s="306"/>
      <c r="E109" s="306"/>
      <c r="F109" s="329" t="s">
        <v>449</v>
      </c>
      <c r="G109" s="306"/>
      <c r="H109" s="306" t="s">
        <v>489</v>
      </c>
      <c r="I109" s="306" t="s">
        <v>459</v>
      </c>
      <c r="J109" s="306"/>
      <c r="K109" s="320"/>
    </row>
    <row r="110" s="1" customFormat="1" ht="15" customHeight="1">
      <c r="B110" s="331"/>
      <c r="C110" s="306" t="s">
        <v>468</v>
      </c>
      <c r="D110" s="306"/>
      <c r="E110" s="306"/>
      <c r="F110" s="329" t="s">
        <v>455</v>
      </c>
      <c r="G110" s="306"/>
      <c r="H110" s="306" t="s">
        <v>489</v>
      </c>
      <c r="I110" s="306" t="s">
        <v>451</v>
      </c>
      <c r="J110" s="306">
        <v>50</v>
      </c>
      <c r="K110" s="320"/>
    </row>
    <row r="111" s="1" customFormat="1" ht="15" customHeight="1">
      <c r="B111" s="331"/>
      <c r="C111" s="306" t="s">
        <v>476</v>
      </c>
      <c r="D111" s="306"/>
      <c r="E111" s="306"/>
      <c r="F111" s="329" t="s">
        <v>455</v>
      </c>
      <c r="G111" s="306"/>
      <c r="H111" s="306" t="s">
        <v>489</v>
      </c>
      <c r="I111" s="306" t="s">
        <v>451</v>
      </c>
      <c r="J111" s="306">
        <v>50</v>
      </c>
      <c r="K111" s="320"/>
    </row>
    <row r="112" s="1" customFormat="1" ht="15" customHeight="1">
      <c r="B112" s="331"/>
      <c r="C112" s="306" t="s">
        <v>474</v>
      </c>
      <c r="D112" s="306"/>
      <c r="E112" s="306"/>
      <c r="F112" s="329" t="s">
        <v>455</v>
      </c>
      <c r="G112" s="306"/>
      <c r="H112" s="306" t="s">
        <v>489</v>
      </c>
      <c r="I112" s="306" t="s">
        <v>451</v>
      </c>
      <c r="J112" s="306">
        <v>50</v>
      </c>
      <c r="K112" s="320"/>
    </row>
    <row r="113" s="1" customFormat="1" ht="15" customHeight="1">
      <c r="B113" s="331"/>
      <c r="C113" s="306" t="s">
        <v>53</v>
      </c>
      <c r="D113" s="306"/>
      <c r="E113" s="306"/>
      <c r="F113" s="329" t="s">
        <v>449</v>
      </c>
      <c r="G113" s="306"/>
      <c r="H113" s="306" t="s">
        <v>490</v>
      </c>
      <c r="I113" s="306" t="s">
        <v>451</v>
      </c>
      <c r="J113" s="306">
        <v>20</v>
      </c>
      <c r="K113" s="320"/>
    </row>
    <row r="114" s="1" customFormat="1" ht="15" customHeight="1">
      <c r="B114" s="331"/>
      <c r="C114" s="306" t="s">
        <v>491</v>
      </c>
      <c r="D114" s="306"/>
      <c r="E114" s="306"/>
      <c r="F114" s="329" t="s">
        <v>449</v>
      </c>
      <c r="G114" s="306"/>
      <c r="H114" s="306" t="s">
        <v>492</v>
      </c>
      <c r="I114" s="306" t="s">
        <v>451</v>
      </c>
      <c r="J114" s="306">
        <v>120</v>
      </c>
      <c r="K114" s="320"/>
    </row>
    <row r="115" s="1" customFormat="1" ht="15" customHeight="1">
      <c r="B115" s="331"/>
      <c r="C115" s="306" t="s">
        <v>38</v>
      </c>
      <c r="D115" s="306"/>
      <c r="E115" s="306"/>
      <c r="F115" s="329" t="s">
        <v>449</v>
      </c>
      <c r="G115" s="306"/>
      <c r="H115" s="306" t="s">
        <v>493</v>
      </c>
      <c r="I115" s="306" t="s">
        <v>484</v>
      </c>
      <c r="J115" s="306"/>
      <c r="K115" s="320"/>
    </row>
    <row r="116" s="1" customFormat="1" ht="15" customHeight="1">
      <c r="B116" s="331"/>
      <c r="C116" s="306" t="s">
        <v>48</v>
      </c>
      <c r="D116" s="306"/>
      <c r="E116" s="306"/>
      <c r="F116" s="329" t="s">
        <v>449</v>
      </c>
      <c r="G116" s="306"/>
      <c r="H116" s="306" t="s">
        <v>494</v>
      </c>
      <c r="I116" s="306" t="s">
        <v>484</v>
      </c>
      <c r="J116" s="306"/>
      <c r="K116" s="320"/>
    </row>
    <row r="117" s="1" customFormat="1" ht="15" customHeight="1">
      <c r="B117" s="331"/>
      <c r="C117" s="306" t="s">
        <v>57</v>
      </c>
      <c r="D117" s="306"/>
      <c r="E117" s="306"/>
      <c r="F117" s="329" t="s">
        <v>449</v>
      </c>
      <c r="G117" s="306"/>
      <c r="H117" s="306" t="s">
        <v>495</v>
      </c>
      <c r="I117" s="306" t="s">
        <v>496</v>
      </c>
      <c r="J117" s="306"/>
      <c r="K117" s="320"/>
    </row>
    <row r="118" s="1" customFormat="1" ht="15" customHeight="1">
      <c r="B118" s="334"/>
      <c r="C118" s="340"/>
      <c r="D118" s="340"/>
      <c r="E118" s="340"/>
      <c r="F118" s="340"/>
      <c r="G118" s="340"/>
      <c r="H118" s="340"/>
      <c r="I118" s="340"/>
      <c r="J118" s="340"/>
      <c r="K118" s="336"/>
    </row>
    <row r="119" s="1" customFormat="1" ht="18.75" customHeight="1">
      <c r="B119" s="341"/>
      <c r="C119" s="342"/>
      <c r="D119" s="342"/>
      <c r="E119" s="342"/>
      <c r="F119" s="343"/>
      <c r="G119" s="342"/>
      <c r="H119" s="342"/>
      <c r="I119" s="342"/>
      <c r="J119" s="342"/>
      <c r="K119" s="341"/>
    </row>
    <row r="120" s="1" customFormat="1" ht="18.75" customHeight="1">
      <c r="B120" s="314"/>
      <c r="C120" s="314"/>
      <c r="D120" s="314"/>
      <c r="E120" s="314"/>
      <c r="F120" s="314"/>
      <c r="G120" s="314"/>
      <c r="H120" s="314"/>
      <c r="I120" s="314"/>
      <c r="J120" s="314"/>
      <c r="K120" s="314"/>
    </row>
    <row r="121" s="1" customFormat="1" ht="7.5" customHeight="1">
      <c r="B121" s="344"/>
      <c r="C121" s="345"/>
      <c r="D121" s="345"/>
      <c r="E121" s="345"/>
      <c r="F121" s="345"/>
      <c r="G121" s="345"/>
      <c r="H121" s="345"/>
      <c r="I121" s="345"/>
      <c r="J121" s="345"/>
      <c r="K121" s="346"/>
    </row>
    <row r="122" s="1" customFormat="1" ht="45" customHeight="1">
      <c r="B122" s="347"/>
      <c r="C122" s="297" t="s">
        <v>497</v>
      </c>
      <c r="D122" s="297"/>
      <c r="E122" s="297"/>
      <c r="F122" s="297"/>
      <c r="G122" s="297"/>
      <c r="H122" s="297"/>
      <c r="I122" s="297"/>
      <c r="J122" s="297"/>
      <c r="K122" s="348"/>
    </row>
    <row r="123" s="1" customFormat="1" ht="17.25" customHeight="1">
      <c r="B123" s="349"/>
      <c r="C123" s="321" t="s">
        <v>443</v>
      </c>
      <c r="D123" s="321"/>
      <c r="E123" s="321"/>
      <c r="F123" s="321" t="s">
        <v>444</v>
      </c>
      <c r="G123" s="322"/>
      <c r="H123" s="321" t="s">
        <v>54</v>
      </c>
      <c r="I123" s="321" t="s">
        <v>57</v>
      </c>
      <c r="J123" s="321" t="s">
        <v>445</v>
      </c>
      <c r="K123" s="350"/>
    </row>
    <row r="124" s="1" customFormat="1" ht="17.25" customHeight="1">
      <c r="B124" s="349"/>
      <c r="C124" s="323" t="s">
        <v>446</v>
      </c>
      <c r="D124" s="323"/>
      <c r="E124" s="323"/>
      <c r="F124" s="324" t="s">
        <v>447</v>
      </c>
      <c r="G124" s="325"/>
      <c r="H124" s="323"/>
      <c r="I124" s="323"/>
      <c r="J124" s="323" t="s">
        <v>448</v>
      </c>
      <c r="K124" s="350"/>
    </row>
    <row r="125" s="1" customFormat="1" ht="5.25" customHeight="1">
      <c r="B125" s="351"/>
      <c r="C125" s="326"/>
      <c r="D125" s="326"/>
      <c r="E125" s="326"/>
      <c r="F125" s="326"/>
      <c r="G125" s="352"/>
      <c r="H125" s="326"/>
      <c r="I125" s="326"/>
      <c r="J125" s="326"/>
      <c r="K125" s="353"/>
    </row>
    <row r="126" s="1" customFormat="1" ht="15" customHeight="1">
      <c r="B126" s="351"/>
      <c r="C126" s="306" t="s">
        <v>452</v>
      </c>
      <c r="D126" s="328"/>
      <c r="E126" s="328"/>
      <c r="F126" s="329" t="s">
        <v>449</v>
      </c>
      <c r="G126" s="306"/>
      <c r="H126" s="306" t="s">
        <v>489</v>
      </c>
      <c r="I126" s="306" t="s">
        <v>451</v>
      </c>
      <c r="J126" s="306">
        <v>120</v>
      </c>
      <c r="K126" s="354"/>
    </row>
    <row r="127" s="1" customFormat="1" ht="15" customHeight="1">
      <c r="B127" s="351"/>
      <c r="C127" s="306" t="s">
        <v>498</v>
      </c>
      <c r="D127" s="306"/>
      <c r="E127" s="306"/>
      <c r="F127" s="329" t="s">
        <v>449</v>
      </c>
      <c r="G127" s="306"/>
      <c r="H127" s="306" t="s">
        <v>499</v>
      </c>
      <c r="I127" s="306" t="s">
        <v>451</v>
      </c>
      <c r="J127" s="306" t="s">
        <v>500</v>
      </c>
      <c r="K127" s="354"/>
    </row>
    <row r="128" s="1" customFormat="1" ht="15" customHeight="1">
      <c r="B128" s="351"/>
      <c r="C128" s="306" t="s">
        <v>84</v>
      </c>
      <c r="D128" s="306"/>
      <c r="E128" s="306"/>
      <c r="F128" s="329" t="s">
        <v>449</v>
      </c>
      <c r="G128" s="306"/>
      <c r="H128" s="306" t="s">
        <v>501</v>
      </c>
      <c r="I128" s="306" t="s">
        <v>451</v>
      </c>
      <c r="J128" s="306" t="s">
        <v>500</v>
      </c>
      <c r="K128" s="354"/>
    </row>
    <row r="129" s="1" customFormat="1" ht="15" customHeight="1">
      <c r="B129" s="351"/>
      <c r="C129" s="306" t="s">
        <v>460</v>
      </c>
      <c r="D129" s="306"/>
      <c r="E129" s="306"/>
      <c r="F129" s="329" t="s">
        <v>455</v>
      </c>
      <c r="G129" s="306"/>
      <c r="H129" s="306" t="s">
        <v>461</v>
      </c>
      <c r="I129" s="306" t="s">
        <v>451</v>
      </c>
      <c r="J129" s="306">
        <v>15</v>
      </c>
      <c r="K129" s="354"/>
    </row>
    <row r="130" s="1" customFormat="1" ht="15" customHeight="1">
      <c r="B130" s="351"/>
      <c r="C130" s="332" t="s">
        <v>462</v>
      </c>
      <c r="D130" s="332"/>
      <c r="E130" s="332"/>
      <c r="F130" s="333" t="s">
        <v>455</v>
      </c>
      <c r="G130" s="332"/>
      <c r="H130" s="332" t="s">
        <v>463</v>
      </c>
      <c r="I130" s="332" t="s">
        <v>451</v>
      </c>
      <c r="J130" s="332">
        <v>15</v>
      </c>
      <c r="K130" s="354"/>
    </row>
    <row r="131" s="1" customFormat="1" ht="15" customHeight="1">
      <c r="B131" s="351"/>
      <c r="C131" s="332" t="s">
        <v>464</v>
      </c>
      <c r="D131" s="332"/>
      <c r="E131" s="332"/>
      <c r="F131" s="333" t="s">
        <v>455</v>
      </c>
      <c r="G131" s="332"/>
      <c r="H131" s="332" t="s">
        <v>465</v>
      </c>
      <c r="I131" s="332" t="s">
        <v>451</v>
      </c>
      <c r="J131" s="332">
        <v>20</v>
      </c>
      <c r="K131" s="354"/>
    </row>
    <row r="132" s="1" customFormat="1" ht="15" customHeight="1">
      <c r="B132" s="351"/>
      <c r="C132" s="332" t="s">
        <v>466</v>
      </c>
      <c r="D132" s="332"/>
      <c r="E132" s="332"/>
      <c r="F132" s="333" t="s">
        <v>455</v>
      </c>
      <c r="G132" s="332"/>
      <c r="H132" s="332" t="s">
        <v>467</v>
      </c>
      <c r="I132" s="332" t="s">
        <v>451</v>
      </c>
      <c r="J132" s="332">
        <v>20</v>
      </c>
      <c r="K132" s="354"/>
    </row>
    <row r="133" s="1" customFormat="1" ht="15" customHeight="1">
      <c r="B133" s="351"/>
      <c r="C133" s="306" t="s">
        <v>454</v>
      </c>
      <c r="D133" s="306"/>
      <c r="E133" s="306"/>
      <c r="F133" s="329" t="s">
        <v>455</v>
      </c>
      <c r="G133" s="306"/>
      <c r="H133" s="306" t="s">
        <v>489</v>
      </c>
      <c r="I133" s="306" t="s">
        <v>451</v>
      </c>
      <c r="J133" s="306">
        <v>50</v>
      </c>
      <c r="K133" s="354"/>
    </row>
    <row r="134" s="1" customFormat="1" ht="15" customHeight="1">
      <c r="B134" s="351"/>
      <c r="C134" s="306" t="s">
        <v>468</v>
      </c>
      <c r="D134" s="306"/>
      <c r="E134" s="306"/>
      <c r="F134" s="329" t="s">
        <v>455</v>
      </c>
      <c r="G134" s="306"/>
      <c r="H134" s="306" t="s">
        <v>489</v>
      </c>
      <c r="I134" s="306" t="s">
        <v>451</v>
      </c>
      <c r="J134" s="306">
        <v>50</v>
      </c>
      <c r="K134" s="354"/>
    </row>
    <row r="135" s="1" customFormat="1" ht="15" customHeight="1">
      <c r="B135" s="351"/>
      <c r="C135" s="306" t="s">
        <v>474</v>
      </c>
      <c r="D135" s="306"/>
      <c r="E135" s="306"/>
      <c r="F135" s="329" t="s">
        <v>455</v>
      </c>
      <c r="G135" s="306"/>
      <c r="H135" s="306" t="s">
        <v>489</v>
      </c>
      <c r="I135" s="306" t="s">
        <v>451</v>
      </c>
      <c r="J135" s="306">
        <v>50</v>
      </c>
      <c r="K135" s="354"/>
    </row>
    <row r="136" s="1" customFormat="1" ht="15" customHeight="1">
      <c r="B136" s="351"/>
      <c r="C136" s="306" t="s">
        <v>476</v>
      </c>
      <c r="D136" s="306"/>
      <c r="E136" s="306"/>
      <c r="F136" s="329" t="s">
        <v>455</v>
      </c>
      <c r="G136" s="306"/>
      <c r="H136" s="306" t="s">
        <v>489</v>
      </c>
      <c r="I136" s="306" t="s">
        <v>451</v>
      </c>
      <c r="J136" s="306">
        <v>50</v>
      </c>
      <c r="K136" s="354"/>
    </row>
    <row r="137" s="1" customFormat="1" ht="15" customHeight="1">
      <c r="B137" s="351"/>
      <c r="C137" s="306" t="s">
        <v>477</v>
      </c>
      <c r="D137" s="306"/>
      <c r="E137" s="306"/>
      <c r="F137" s="329" t="s">
        <v>455</v>
      </c>
      <c r="G137" s="306"/>
      <c r="H137" s="306" t="s">
        <v>502</v>
      </c>
      <c r="I137" s="306" t="s">
        <v>451</v>
      </c>
      <c r="J137" s="306">
        <v>255</v>
      </c>
      <c r="K137" s="354"/>
    </row>
    <row r="138" s="1" customFormat="1" ht="15" customHeight="1">
      <c r="B138" s="351"/>
      <c r="C138" s="306" t="s">
        <v>479</v>
      </c>
      <c r="D138" s="306"/>
      <c r="E138" s="306"/>
      <c r="F138" s="329" t="s">
        <v>449</v>
      </c>
      <c r="G138" s="306"/>
      <c r="H138" s="306" t="s">
        <v>503</v>
      </c>
      <c r="I138" s="306" t="s">
        <v>481</v>
      </c>
      <c r="J138" s="306"/>
      <c r="K138" s="354"/>
    </row>
    <row r="139" s="1" customFormat="1" ht="15" customHeight="1">
      <c r="B139" s="351"/>
      <c r="C139" s="306" t="s">
        <v>482</v>
      </c>
      <c r="D139" s="306"/>
      <c r="E139" s="306"/>
      <c r="F139" s="329" t="s">
        <v>449</v>
      </c>
      <c r="G139" s="306"/>
      <c r="H139" s="306" t="s">
        <v>504</v>
      </c>
      <c r="I139" s="306" t="s">
        <v>484</v>
      </c>
      <c r="J139" s="306"/>
      <c r="K139" s="354"/>
    </row>
    <row r="140" s="1" customFormat="1" ht="15" customHeight="1">
      <c r="B140" s="351"/>
      <c r="C140" s="306" t="s">
        <v>485</v>
      </c>
      <c r="D140" s="306"/>
      <c r="E140" s="306"/>
      <c r="F140" s="329" t="s">
        <v>449</v>
      </c>
      <c r="G140" s="306"/>
      <c r="H140" s="306" t="s">
        <v>485</v>
      </c>
      <c r="I140" s="306" t="s">
        <v>484</v>
      </c>
      <c r="J140" s="306"/>
      <c r="K140" s="354"/>
    </row>
    <row r="141" s="1" customFormat="1" ht="15" customHeight="1">
      <c r="B141" s="351"/>
      <c r="C141" s="306" t="s">
        <v>38</v>
      </c>
      <c r="D141" s="306"/>
      <c r="E141" s="306"/>
      <c r="F141" s="329" t="s">
        <v>449</v>
      </c>
      <c r="G141" s="306"/>
      <c r="H141" s="306" t="s">
        <v>505</v>
      </c>
      <c r="I141" s="306" t="s">
        <v>484</v>
      </c>
      <c r="J141" s="306"/>
      <c r="K141" s="354"/>
    </row>
    <row r="142" s="1" customFormat="1" ht="15" customHeight="1">
      <c r="B142" s="351"/>
      <c r="C142" s="306" t="s">
        <v>506</v>
      </c>
      <c r="D142" s="306"/>
      <c r="E142" s="306"/>
      <c r="F142" s="329" t="s">
        <v>449</v>
      </c>
      <c r="G142" s="306"/>
      <c r="H142" s="306" t="s">
        <v>507</v>
      </c>
      <c r="I142" s="306" t="s">
        <v>484</v>
      </c>
      <c r="J142" s="306"/>
      <c r="K142" s="354"/>
    </row>
    <row r="143" s="1" customFormat="1" ht="15" customHeight="1">
      <c r="B143" s="355"/>
      <c r="C143" s="356"/>
      <c r="D143" s="356"/>
      <c r="E143" s="356"/>
      <c r="F143" s="356"/>
      <c r="G143" s="356"/>
      <c r="H143" s="356"/>
      <c r="I143" s="356"/>
      <c r="J143" s="356"/>
      <c r="K143" s="357"/>
    </row>
    <row r="144" s="1" customFormat="1" ht="18.75" customHeight="1">
      <c r="B144" s="342"/>
      <c r="C144" s="342"/>
      <c r="D144" s="342"/>
      <c r="E144" s="342"/>
      <c r="F144" s="343"/>
      <c r="G144" s="342"/>
      <c r="H144" s="342"/>
      <c r="I144" s="342"/>
      <c r="J144" s="342"/>
      <c r="K144" s="342"/>
    </row>
    <row r="145" s="1" customFormat="1" ht="18.75" customHeight="1">
      <c r="B145" s="314"/>
      <c r="C145" s="314"/>
      <c r="D145" s="314"/>
      <c r="E145" s="314"/>
      <c r="F145" s="314"/>
      <c r="G145" s="314"/>
      <c r="H145" s="314"/>
      <c r="I145" s="314"/>
      <c r="J145" s="314"/>
      <c r="K145" s="314"/>
    </row>
    <row r="146" s="1" customFormat="1" ht="7.5" customHeight="1">
      <c r="B146" s="315"/>
      <c r="C146" s="316"/>
      <c r="D146" s="316"/>
      <c r="E146" s="316"/>
      <c r="F146" s="316"/>
      <c r="G146" s="316"/>
      <c r="H146" s="316"/>
      <c r="I146" s="316"/>
      <c r="J146" s="316"/>
      <c r="K146" s="317"/>
    </row>
    <row r="147" s="1" customFormat="1" ht="45" customHeight="1">
      <c r="B147" s="318"/>
      <c r="C147" s="319" t="s">
        <v>508</v>
      </c>
      <c r="D147" s="319"/>
      <c r="E147" s="319"/>
      <c r="F147" s="319"/>
      <c r="G147" s="319"/>
      <c r="H147" s="319"/>
      <c r="I147" s="319"/>
      <c r="J147" s="319"/>
      <c r="K147" s="320"/>
    </row>
    <row r="148" s="1" customFormat="1" ht="17.25" customHeight="1">
      <c r="B148" s="318"/>
      <c r="C148" s="321" t="s">
        <v>443</v>
      </c>
      <c r="D148" s="321"/>
      <c r="E148" s="321"/>
      <c r="F148" s="321" t="s">
        <v>444</v>
      </c>
      <c r="G148" s="322"/>
      <c r="H148" s="321" t="s">
        <v>54</v>
      </c>
      <c r="I148" s="321" t="s">
        <v>57</v>
      </c>
      <c r="J148" s="321" t="s">
        <v>445</v>
      </c>
      <c r="K148" s="320"/>
    </row>
    <row r="149" s="1" customFormat="1" ht="17.25" customHeight="1">
      <c r="B149" s="318"/>
      <c r="C149" s="323" t="s">
        <v>446</v>
      </c>
      <c r="D149" s="323"/>
      <c r="E149" s="323"/>
      <c r="F149" s="324" t="s">
        <v>447</v>
      </c>
      <c r="G149" s="325"/>
      <c r="H149" s="323"/>
      <c r="I149" s="323"/>
      <c r="J149" s="323" t="s">
        <v>448</v>
      </c>
      <c r="K149" s="320"/>
    </row>
    <row r="150" s="1" customFormat="1" ht="5.25" customHeight="1">
      <c r="B150" s="331"/>
      <c r="C150" s="326"/>
      <c r="D150" s="326"/>
      <c r="E150" s="326"/>
      <c r="F150" s="326"/>
      <c r="G150" s="327"/>
      <c r="H150" s="326"/>
      <c r="I150" s="326"/>
      <c r="J150" s="326"/>
      <c r="K150" s="354"/>
    </row>
    <row r="151" s="1" customFormat="1" ht="15" customHeight="1">
      <c r="B151" s="331"/>
      <c r="C151" s="358" t="s">
        <v>452</v>
      </c>
      <c r="D151" s="306"/>
      <c r="E151" s="306"/>
      <c r="F151" s="359" t="s">
        <v>449</v>
      </c>
      <c r="G151" s="306"/>
      <c r="H151" s="358" t="s">
        <v>489</v>
      </c>
      <c r="I151" s="358" t="s">
        <v>451</v>
      </c>
      <c r="J151" s="358">
        <v>120</v>
      </c>
      <c r="K151" s="354"/>
    </row>
    <row r="152" s="1" customFormat="1" ht="15" customHeight="1">
      <c r="B152" s="331"/>
      <c r="C152" s="358" t="s">
        <v>498</v>
      </c>
      <c r="D152" s="306"/>
      <c r="E152" s="306"/>
      <c r="F152" s="359" t="s">
        <v>449</v>
      </c>
      <c r="G152" s="306"/>
      <c r="H152" s="358" t="s">
        <v>509</v>
      </c>
      <c r="I152" s="358" t="s">
        <v>451</v>
      </c>
      <c r="J152" s="358" t="s">
        <v>500</v>
      </c>
      <c r="K152" s="354"/>
    </row>
    <row r="153" s="1" customFormat="1" ht="15" customHeight="1">
      <c r="B153" s="331"/>
      <c r="C153" s="358" t="s">
        <v>84</v>
      </c>
      <c r="D153" s="306"/>
      <c r="E153" s="306"/>
      <c r="F153" s="359" t="s">
        <v>449</v>
      </c>
      <c r="G153" s="306"/>
      <c r="H153" s="358" t="s">
        <v>510</v>
      </c>
      <c r="I153" s="358" t="s">
        <v>451</v>
      </c>
      <c r="J153" s="358" t="s">
        <v>500</v>
      </c>
      <c r="K153" s="354"/>
    </row>
    <row r="154" s="1" customFormat="1" ht="15" customHeight="1">
      <c r="B154" s="331"/>
      <c r="C154" s="358" t="s">
        <v>454</v>
      </c>
      <c r="D154" s="306"/>
      <c r="E154" s="306"/>
      <c r="F154" s="359" t="s">
        <v>455</v>
      </c>
      <c r="G154" s="306"/>
      <c r="H154" s="358" t="s">
        <v>489</v>
      </c>
      <c r="I154" s="358" t="s">
        <v>451</v>
      </c>
      <c r="J154" s="358">
        <v>50</v>
      </c>
      <c r="K154" s="354"/>
    </row>
    <row r="155" s="1" customFormat="1" ht="15" customHeight="1">
      <c r="B155" s="331"/>
      <c r="C155" s="358" t="s">
        <v>457</v>
      </c>
      <c r="D155" s="306"/>
      <c r="E155" s="306"/>
      <c r="F155" s="359" t="s">
        <v>449</v>
      </c>
      <c r="G155" s="306"/>
      <c r="H155" s="358" t="s">
        <v>489</v>
      </c>
      <c r="I155" s="358" t="s">
        <v>459</v>
      </c>
      <c r="J155" s="358"/>
      <c r="K155" s="354"/>
    </row>
    <row r="156" s="1" customFormat="1" ht="15" customHeight="1">
      <c r="B156" s="331"/>
      <c r="C156" s="358" t="s">
        <v>468</v>
      </c>
      <c r="D156" s="306"/>
      <c r="E156" s="306"/>
      <c r="F156" s="359" t="s">
        <v>455</v>
      </c>
      <c r="G156" s="306"/>
      <c r="H156" s="358" t="s">
        <v>489</v>
      </c>
      <c r="I156" s="358" t="s">
        <v>451</v>
      </c>
      <c r="J156" s="358">
        <v>50</v>
      </c>
      <c r="K156" s="354"/>
    </row>
    <row r="157" s="1" customFormat="1" ht="15" customHeight="1">
      <c r="B157" s="331"/>
      <c r="C157" s="358" t="s">
        <v>476</v>
      </c>
      <c r="D157" s="306"/>
      <c r="E157" s="306"/>
      <c r="F157" s="359" t="s">
        <v>455</v>
      </c>
      <c r="G157" s="306"/>
      <c r="H157" s="358" t="s">
        <v>489</v>
      </c>
      <c r="I157" s="358" t="s">
        <v>451</v>
      </c>
      <c r="J157" s="358">
        <v>50</v>
      </c>
      <c r="K157" s="354"/>
    </row>
    <row r="158" s="1" customFormat="1" ht="15" customHeight="1">
      <c r="B158" s="331"/>
      <c r="C158" s="358" t="s">
        <v>474</v>
      </c>
      <c r="D158" s="306"/>
      <c r="E158" s="306"/>
      <c r="F158" s="359" t="s">
        <v>455</v>
      </c>
      <c r="G158" s="306"/>
      <c r="H158" s="358" t="s">
        <v>489</v>
      </c>
      <c r="I158" s="358" t="s">
        <v>451</v>
      </c>
      <c r="J158" s="358">
        <v>50</v>
      </c>
      <c r="K158" s="354"/>
    </row>
    <row r="159" s="1" customFormat="1" ht="15" customHeight="1">
      <c r="B159" s="331"/>
      <c r="C159" s="358" t="s">
        <v>99</v>
      </c>
      <c r="D159" s="306"/>
      <c r="E159" s="306"/>
      <c r="F159" s="359" t="s">
        <v>449</v>
      </c>
      <c r="G159" s="306"/>
      <c r="H159" s="358" t="s">
        <v>511</v>
      </c>
      <c r="I159" s="358" t="s">
        <v>451</v>
      </c>
      <c r="J159" s="358" t="s">
        <v>512</v>
      </c>
      <c r="K159" s="354"/>
    </row>
    <row r="160" s="1" customFormat="1" ht="15" customHeight="1">
      <c r="B160" s="331"/>
      <c r="C160" s="358" t="s">
        <v>513</v>
      </c>
      <c r="D160" s="306"/>
      <c r="E160" s="306"/>
      <c r="F160" s="359" t="s">
        <v>449</v>
      </c>
      <c r="G160" s="306"/>
      <c r="H160" s="358" t="s">
        <v>514</v>
      </c>
      <c r="I160" s="358" t="s">
        <v>484</v>
      </c>
      <c r="J160" s="358"/>
      <c r="K160" s="354"/>
    </row>
    <row r="161" s="1" customFormat="1" ht="15" customHeight="1">
      <c r="B161" s="360"/>
      <c r="C161" s="340"/>
      <c r="D161" s="340"/>
      <c r="E161" s="340"/>
      <c r="F161" s="340"/>
      <c r="G161" s="340"/>
      <c r="H161" s="340"/>
      <c r="I161" s="340"/>
      <c r="J161" s="340"/>
      <c r="K161" s="361"/>
    </row>
    <row r="162" s="1" customFormat="1" ht="18.75" customHeight="1">
      <c r="B162" s="342"/>
      <c r="C162" s="352"/>
      <c r="D162" s="352"/>
      <c r="E162" s="352"/>
      <c r="F162" s="362"/>
      <c r="G162" s="352"/>
      <c r="H162" s="352"/>
      <c r="I162" s="352"/>
      <c r="J162" s="352"/>
      <c r="K162" s="342"/>
    </row>
    <row r="163" s="1" customFormat="1" ht="18.75" customHeight="1">
      <c r="B163" s="314"/>
      <c r="C163" s="314"/>
      <c r="D163" s="314"/>
      <c r="E163" s="314"/>
      <c r="F163" s="314"/>
      <c r="G163" s="314"/>
      <c r="H163" s="314"/>
      <c r="I163" s="314"/>
      <c r="J163" s="314"/>
      <c r="K163" s="314"/>
    </row>
    <row r="164" s="1" customFormat="1" ht="7.5" customHeight="1">
      <c r="B164" s="293"/>
      <c r="C164" s="294"/>
      <c r="D164" s="294"/>
      <c r="E164" s="294"/>
      <c r="F164" s="294"/>
      <c r="G164" s="294"/>
      <c r="H164" s="294"/>
      <c r="I164" s="294"/>
      <c r="J164" s="294"/>
      <c r="K164" s="295"/>
    </row>
    <row r="165" s="1" customFormat="1" ht="45" customHeight="1">
      <c r="B165" s="296"/>
      <c r="C165" s="297" t="s">
        <v>515</v>
      </c>
      <c r="D165" s="297"/>
      <c r="E165" s="297"/>
      <c r="F165" s="297"/>
      <c r="G165" s="297"/>
      <c r="H165" s="297"/>
      <c r="I165" s="297"/>
      <c r="J165" s="297"/>
      <c r="K165" s="298"/>
    </row>
    <row r="166" s="1" customFormat="1" ht="17.25" customHeight="1">
      <c r="B166" s="296"/>
      <c r="C166" s="321" t="s">
        <v>443</v>
      </c>
      <c r="D166" s="321"/>
      <c r="E166" s="321"/>
      <c r="F166" s="321" t="s">
        <v>444</v>
      </c>
      <c r="G166" s="363"/>
      <c r="H166" s="364" t="s">
        <v>54</v>
      </c>
      <c r="I166" s="364" t="s">
        <v>57</v>
      </c>
      <c r="J166" s="321" t="s">
        <v>445</v>
      </c>
      <c r="K166" s="298"/>
    </row>
    <row r="167" s="1" customFormat="1" ht="17.25" customHeight="1">
      <c r="B167" s="299"/>
      <c r="C167" s="323" t="s">
        <v>446</v>
      </c>
      <c r="D167" s="323"/>
      <c r="E167" s="323"/>
      <c r="F167" s="324" t="s">
        <v>447</v>
      </c>
      <c r="G167" s="365"/>
      <c r="H167" s="366"/>
      <c r="I167" s="366"/>
      <c r="J167" s="323" t="s">
        <v>448</v>
      </c>
      <c r="K167" s="301"/>
    </row>
    <row r="168" s="1" customFormat="1" ht="5.25" customHeight="1">
      <c r="B168" s="331"/>
      <c r="C168" s="326"/>
      <c r="D168" s="326"/>
      <c r="E168" s="326"/>
      <c r="F168" s="326"/>
      <c r="G168" s="327"/>
      <c r="H168" s="326"/>
      <c r="I168" s="326"/>
      <c r="J168" s="326"/>
      <c r="K168" s="354"/>
    </row>
    <row r="169" s="1" customFormat="1" ht="15" customHeight="1">
      <c r="B169" s="331"/>
      <c r="C169" s="306" t="s">
        <v>452</v>
      </c>
      <c r="D169" s="306"/>
      <c r="E169" s="306"/>
      <c r="F169" s="329" t="s">
        <v>449</v>
      </c>
      <c r="G169" s="306"/>
      <c r="H169" s="306" t="s">
        <v>489</v>
      </c>
      <c r="I169" s="306" t="s">
        <v>451</v>
      </c>
      <c r="J169" s="306">
        <v>120</v>
      </c>
      <c r="K169" s="354"/>
    </row>
    <row r="170" s="1" customFormat="1" ht="15" customHeight="1">
      <c r="B170" s="331"/>
      <c r="C170" s="306" t="s">
        <v>498</v>
      </c>
      <c r="D170" s="306"/>
      <c r="E170" s="306"/>
      <c r="F170" s="329" t="s">
        <v>449</v>
      </c>
      <c r="G170" s="306"/>
      <c r="H170" s="306" t="s">
        <v>499</v>
      </c>
      <c r="I170" s="306" t="s">
        <v>451</v>
      </c>
      <c r="J170" s="306" t="s">
        <v>500</v>
      </c>
      <c r="K170" s="354"/>
    </row>
    <row r="171" s="1" customFormat="1" ht="15" customHeight="1">
      <c r="B171" s="331"/>
      <c r="C171" s="306" t="s">
        <v>84</v>
      </c>
      <c r="D171" s="306"/>
      <c r="E171" s="306"/>
      <c r="F171" s="329" t="s">
        <v>449</v>
      </c>
      <c r="G171" s="306"/>
      <c r="H171" s="306" t="s">
        <v>516</v>
      </c>
      <c r="I171" s="306" t="s">
        <v>451</v>
      </c>
      <c r="J171" s="306" t="s">
        <v>500</v>
      </c>
      <c r="K171" s="354"/>
    </row>
    <row r="172" s="1" customFormat="1" ht="15" customHeight="1">
      <c r="B172" s="331"/>
      <c r="C172" s="306" t="s">
        <v>454</v>
      </c>
      <c r="D172" s="306"/>
      <c r="E172" s="306"/>
      <c r="F172" s="329" t="s">
        <v>455</v>
      </c>
      <c r="G172" s="306"/>
      <c r="H172" s="306" t="s">
        <v>516</v>
      </c>
      <c r="I172" s="306" t="s">
        <v>451</v>
      </c>
      <c r="J172" s="306">
        <v>50</v>
      </c>
      <c r="K172" s="354"/>
    </row>
    <row r="173" s="1" customFormat="1" ht="15" customHeight="1">
      <c r="B173" s="331"/>
      <c r="C173" s="306" t="s">
        <v>457</v>
      </c>
      <c r="D173" s="306"/>
      <c r="E173" s="306"/>
      <c r="F173" s="329" t="s">
        <v>449</v>
      </c>
      <c r="G173" s="306"/>
      <c r="H173" s="306" t="s">
        <v>516</v>
      </c>
      <c r="I173" s="306" t="s">
        <v>459</v>
      </c>
      <c r="J173" s="306"/>
      <c r="K173" s="354"/>
    </row>
    <row r="174" s="1" customFormat="1" ht="15" customHeight="1">
      <c r="B174" s="331"/>
      <c r="C174" s="306" t="s">
        <v>468</v>
      </c>
      <c r="D174" s="306"/>
      <c r="E174" s="306"/>
      <c r="F174" s="329" t="s">
        <v>455</v>
      </c>
      <c r="G174" s="306"/>
      <c r="H174" s="306" t="s">
        <v>516</v>
      </c>
      <c r="I174" s="306" t="s">
        <v>451</v>
      </c>
      <c r="J174" s="306">
        <v>50</v>
      </c>
      <c r="K174" s="354"/>
    </row>
    <row r="175" s="1" customFormat="1" ht="15" customHeight="1">
      <c r="B175" s="331"/>
      <c r="C175" s="306" t="s">
        <v>476</v>
      </c>
      <c r="D175" s="306"/>
      <c r="E175" s="306"/>
      <c r="F175" s="329" t="s">
        <v>455</v>
      </c>
      <c r="G175" s="306"/>
      <c r="H175" s="306" t="s">
        <v>516</v>
      </c>
      <c r="I175" s="306" t="s">
        <v>451</v>
      </c>
      <c r="J175" s="306">
        <v>50</v>
      </c>
      <c r="K175" s="354"/>
    </row>
    <row r="176" s="1" customFormat="1" ht="15" customHeight="1">
      <c r="B176" s="331"/>
      <c r="C176" s="306" t="s">
        <v>474</v>
      </c>
      <c r="D176" s="306"/>
      <c r="E176" s="306"/>
      <c r="F176" s="329" t="s">
        <v>455</v>
      </c>
      <c r="G176" s="306"/>
      <c r="H176" s="306" t="s">
        <v>516</v>
      </c>
      <c r="I176" s="306" t="s">
        <v>451</v>
      </c>
      <c r="J176" s="306">
        <v>50</v>
      </c>
      <c r="K176" s="354"/>
    </row>
    <row r="177" s="1" customFormat="1" ht="15" customHeight="1">
      <c r="B177" s="331"/>
      <c r="C177" s="306" t="s">
        <v>111</v>
      </c>
      <c r="D177" s="306"/>
      <c r="E177" s="306"/>
      <c r="F177" s="329" t="s">
        <v>449</v>
      </c>
      <c r="G177" s="306"/>
      <c r="H177" s="306" t="s">
        <v>517</v>
      </c>
      <c r="I177" s="306" t="s">
        <v>518</v>
      </c>
      <c r="J177" s="306"/>
      <c r="K177" s="354"/>
    </row>
    <row r="178" s="1" customFormat="1" ht="15" customHeight="1">
      <c r="B178" s="331"/>
      <c r="C178" s="306" t="s">
        <v>57</v>
      </c>
      <c r="D178" s="306"/>
      <c r="E178" s="306"/>
      <c r="F178" s="329" t="s">
        <v>449</v>
      </c>
      <c r="G178" s="306"/>
      <c r="H178" s="306" t="s">
        <v>519</v>
      </c>
      <c r="I178" s="306" t="s">
        <v>520</v>
      </c>
      <c r="J178" s="306">
        <v>1</v>
      </c>
      <c r="K178" s="354"/>
    </row>
    <row r="179" s="1" customFormat="1" ht="15" customHeight="1">
      <c r="B179" s="331"/>
      <c r="C179" s="306" t="s">
        <v>53</v>
      </c>
      <c r="D179" s="306"/>
      <c r="E179" s="306"/>
      <c r="F179" s="329" t="s">
        <v>449</v>
      </c>
      <c r="G179" s="306"/>
      <c r="H179" s="306" t="s">
        <v>521</v>
      </c>
      <c r="I179" s="306" t="s">
        <v>451</v>
      </c>
      <c r="J179" s="306">
        <v>20</v>
      </c>
      <c r="K179" s="354"/>
    </row>
    <row r="180" s="1" customFormat="1" ht="15" customHeight="1">
      <c r="B180" s="331"/>
      <c r="C180" s="306" t="s">
        <v>54</v>
      </c>
      <c r="D180" s="306"/>
      <c r="E180" s="306"/>
      <c r="F180" s="329" t="s">
        <v>449</v>
      </c>
      <c r="G180" s="306"/>
      <c r="H180" s="306" t="s">
        <v>522</v>
      </c>
      <c r="I180" s="306" t="s">
        <v>451</v>
      </c>
      <c r="J180" s="306">
        <v>255</v>
      </c>
      <c r="K180" s="354"/>
    </row>
    <row r="181" s="1" customFormat="1" ht="15" customHeight="1">
      <c r="B181" s="331"/>
      <c r="C181" s="306" t="s">
        <v>112</v>
      </c>
      <c r="D181" s="306"/>
      <c r="E181" s="306"/>
      <c r="F181" s="329" t="s">
        <v>449</v>
      </c>
      <c r="G181" s="306"/>
      <c r="H181" s="306" t="s">
        <v>413</v>
      </c>
      <c r="I181" s="306" t="s">
        <v>451</v>
      </c>
      <c r="J181" s="306">
        <v>10</v>
      </c>
      <c r="K181" s="354"/>
    </row>
    <row r="182" s="1" customFormat="1" ht="15" customHeight="1">
      <c r="B182" s="331"/>
      <c r="C182" s="306" t="s">
        <v>113</v>
      </c>
      <c r="D182" s="306"/>
      <c r="E182" s="306"/>
      <c r="F182" s="329" t="s">
        <v>449</v>
      </c>
      <c r="G182" s="306"/>
      <c r="H182" s="306" t="s">
        <v>523</v>
      </c>
      <c r="I182" s="306" t="s">
        <v>484</v>
      </c>
      <c r="J182" s="306"/>
      <c r="K182" s="354"/>
    </row>
    <row r="183" s="1" customFormat="1" ht="15" customHeight="1">
      <c r="B183" s="331"/>
      <c r="C183" s="306" t="s">
        <v>524</v>
      </c>
      <c r="D183" s="306"/>
      <c r="E183" s="306"/>
      <c r="F183" s="329" t="s">
        <v>449</v>
      </c>
      <c r="G183" s="306"/>
      <c r="H183" s="306" t="s">
        <v>525</v>
      </c>
      <c r="I183" s="306" t="s">
        <v>484</v>
      </c>
      <c r="J183" s="306"/>
      <c r="K183" s="354"/>
    </row>
    <row r="184" s="1" customFormat="1" ht="15" customHeight="1">
      <c r="B184" s="331"/>
      <c r="C184" s="306" t="s">
        <v>513</v>
      </c>
      <c r="D184" s="306"/>
      <c r="E184" s="306"/>
      <c r="F184" s="329" t="s">
        <v>449</v>
      </c>
      <c r="G184" s="306"/>
      <c r="H184" s="306" t="s">
        <v>526</v>
      </c>
      <c r="I184" s="306" t="s">
        <v>484</v>
      </c>
      <c r="J184" s="306"/>
      <c r="K184" s="354"/>
    </row>
    <row r="185" s="1" customFormat="1" ht="15" customHeight="1">
      <c r="B185" s="331"/>
      <c r="C185" s="306" t="s">
        <v>115</v>
      </c>
      <c r="D185" s="306"/>
      <c r="E185" s="306"/>
      <c r="F185" s="329" t="s">
        <v>455</v>
      </c>
      <c r="G185" s="306"/>
      <c r="H185" s="306" t="s">
        <v>527</v>
      </c>
      <c r="I185" s="306" t="s">
        <v>451</v>
      </c>
      <c r="J185" s="306">
        <v>50</v>
      </c>
      <c r="K185" s="354"/>
    </row>
    <row r="186" s="1" customFormat="1" ht="15" customHeight="1">
      <c r="B186" s="331"/>
      <c r="C186" s="306" t="s">
        <v>528</v>
      </c>
      <c r="D186" s="306"/>
      <c r="E186" s="306"/>
      <c r="F186" s="329" t="s">
        <v>455</v>
      </c>
      <c r="G186" s="306"/>
      <c r="H186" s="306" t="s">
        <v>529</v>
      </c>
      <c r="I186" s="306" t="s">
        <v>530</v>
      </c>
      <c r="J186" s="306"/>
      <c r="K186" s="354"/>
    </row>
    <row r="187" s="1" customFormat="1" ht="15" customHeight="1">
      <c r="B187" s="331"/>
      <c r="C187" s="306" t="s">
        <v>531</v>
      </c>
      <c r="D187" s="306"/>
      <c r="E187" s="306"/>
      <c r="F187" s="329" t="s">
        <v>455</v>
      </c>
      <c r="G187" s="306"/>
      <c r="H187" s="306" t="s">
        <v>532</v>
      </c>
      <c r="I187" s="306" t="s">
        <v>530</v>
      </c>
      <c r="J187" s="306"/>
      <c r="K187" s="354"/>
    </row>
    <row r="188" s="1" customFormat="1" ht="15" customHeight="1">
      <c r="B188" s="331"/>
      <c r="C188" s="306" t="s">
        <v>533</v>
      </c>
      <c r="D188" s="306"/>
      <c r="E188" s="306"/>
      <c r="F188" s="329" t="s">
        <v>455</v>
      </c>
      <c r="G188" s="306"/>
      <c r="H188" s="306" t="s">
        <v>534</v>
      </c>
      <c r="I188" s="306" t="s">
        <v>530</v>
      </c>
      <c r="J188" s="306"/>
      <c r="K188" s="354"/>
    </row>
    <row r="189" s="1" customFormat="1" ht="15" customHeight="1">
      <c r="B189" s="331"/>
      <c r="C189" s="367" t="s">
        <v>535</v>
      </c>
      <c r="D189" s="306"/>
      <c r="E189" s="306"/>
      <c r="F189" s="329" t="s">
        <v>455</v>
      </c>
      <c r="G189" s="306"/>
      <c r="H189" s="306" t="s">
        <v>536</v>
      </c>
      <c r="I189" s="306" t="s">
        <v>537</v>
      </c>
      <c r="J189" s="368" t="s">
        <v>538</v>
      </c>
      <c r="K189" s="354"/>
    </row>
    <row r="190" s="18" customFormat="1" ht="15" customHeight="1">
      <c r="B190" s="369"/>
      <c r="C190" s="370" t="s">
        <v>539</v>
      </c>
      <c r="D190" s="371"/>
      <c r="E190" s="371"/>
      <c r="F190" s="372" t="s">
        <v>455</v>
      </c>
      <c r="G190" s="371"/>
      <c r="H190" s="371" t="s">
        <v>540</v>
      </c>
      <c r="I190" s="371" t="s">
        <v>537</v>
      </c>
      <c r="J190" s="373" t="s">
        <v>538</v>
      </c>
      <c r="K190" s="374"/>
    </row>
    <row r="191" s="1" customFormat="1" ht="15" customHeight="1">
      <c r="B191" s="331"/>
      <c r="C191" s="367" t="s">
        <v>42</v>
      </c>
      <c r="D191" s="306"/>
      <c r="E191" s="306"/>
      <c r="F191" s="329" t="s">
        <v>449</v>
      </c>
      <c r="G191" s="306"/>
      <c r="H191" s="303" t="s">
        <v>541</v>
      </c>
      <c r="I191" s="306" t="s">
        <v>542</v>
      </c>
      <c r="J191" s="306"/>
      <c r="K191" s="354"/>
    </row>
    <row r="192" s="1" customFormat="1" ht="15" customHeight="1">
      <c r="B192" s="331"/>
      <c r="C192" s="367" t="s">
        <v>543</v>
      </c>
      <c r="D192" s="306"/>
      <c r="E192" s="306"/>
      <c r="F192" s="329" t="s">
        <v>449</v>
      </c>
      <c r="G192" s="306"/>
      <c r="H192" s="306" t="s">
        <v>544</v>
      </c>
      <c r="I192" s="306" t="s">
        <v>484</v>
      </c>
      <c r="J192" s="306"/>
      <c r="K192" s="354"/>
    </row>
    <row r="193" s="1" customFormat="1" ht="15" customHeight="1">
      <c r="B193" s="331"/>
      <c r="C193" s="367" t="s">
        <v>545</v>
      </c>
      <c r="D193" s="306"/>
      <c r="E193" s="306"/>
      <c r="F193" s="329" t="s">
        <v>449</v>
      </c>
      <c r="G193" s="306"/>
      <c r="H193" s="306" t="s">
        <v>546</v>
      </c>
      <c r="I193" s="306" t="s">
        <v>484</v>
      </c>
      <c r="J193" s="306"/>
      <c r="K193" s="354"/>
    </row>
    <row r="194" s="1" customFormat="1" ht="15" customHeight="1">
      <c r="B194" s="331"/>
      <c r="C194" s="367" t="s">
        <v>547</v>
      </c>
      <c r="D194" s="306"/>
      <c r="E194" s="306"/>
      <c r="F194" s="329" t="s">
        <v>455</v>
      </c>
      <c r="G194" s="306"/>
      <c r="H194" s="306" t="s">
        <v>548</v>
      </c>
      <c r="I194" s="306" t="s">
        <v>484</v>
      </c>
      <c r="J194" s="306"/>
      <c r="K194" s="354"/>
    </row>
    <row r="195" s="1" customFormat="1" ht="15" customHeight="1">
      <c r="B195" s="360"/>
      <c r="C195" s="375"/>
      <c r="D195" s="340"/>
      <c r="E195" s="340"/>
      <c r="F195" s="340"/>
      <c r="G195" s="340"/>
      <c r="H195" s="340"/>
      <c r="I195" s="340"/>
      <c r="J195" s="340"/>
      <c r="K195" s="361"/>
    </row>
    <row r="196" s="1" customFormat="1" ht="18.75" customHeight="1">
      <c r="B196" s="342"/>
      <c r="C196" s="352"/>
      <c r="D196" s="352"/>
      <c r="E196" s="352"/>
      <c r="F196" s="362"/>
      <c r="G196" s="352"/>
      <c r="H196" s="352"/>
      <c r="I196" s="352"/>
      <c r="J196" s="352"/>
      <c r="K196" s="342"/>
    </row>
    <row r="197" s="1" customFormat="1" ht="18.75" customHeight="1">
      <c r="B197" s="342"/>
      <c r="C197" s="352"/>
      <c r="D197" s="352"/>
      <c r="E197" s="352"/>
      <c r="F197" s="362"/>
      <c r="G197" s="352"/>
      <c r="H197" s="352"/>
      <c r="I197" s="352"/>
      <c r="J197" s="352"/>
      <c r="K197" s="342"/>
    </row>
    <row r="198" s="1" customFormat="1" ht="18.75" customHeight="1">
      <c r="B198" s="314"/>
      <c r="C198" s="314"/>
      <c r="D198" s="314"/>
      <c r="E198" s="314"/>
      <c r="F198" s="314"/>
      <c r="G198" s="314"/>
      <c r="H198" s="314"/>
      <c r="I198" s="314"/>
      <c r="J198" s="314"/>
      <c r="K198" s="314"/>
    </row>
    <row r="199" s="1" customFormat="1" ht="13.5">
      <c r="B199" s="293"/>
      <c r="C199" s="294"/>
      <c r="D199" s="294"/>
      <c r="E199" s="294"/>
      <c r="F199" s="294"/>
      <c r="G199" s="294"/>
      <c r="H199" s="294"/>
      <c r="I199" s="294"/>
      <c r="J199" s="294"/>
      <c r="K199" s="295"/>
    </row>
    <row r="200" s="1" customFormat="1" ht="21">
      <c r="B200" s="296"/>
      <c r="C200" s="297" t="s">
        <v>549</v>
      </c>
      <c r="D200" s="297"/>
      <c r="E200" s="297"/>
      <c r="F200" s="297"/>
      <c r="G200" s="297"/>
      <c r="H200" s="297"/>
      <c r="I200" s="297"/>
      <c r="J200" s="297"/>
      <c r="K200" s="298"/>
    </row>
    <row r="201" s="1" customFormat="1" ht="25.5" customHeight="1">
      <c r="B201" s="296"/>
      <c r="C201" s="376" t="s">
        <v>550</v>
      </c>
      <c r="D201" s="376"/>
      <c r="E201" s="376"/>
      <c r="F201" s="376" t="s">
        <v>551</v>
      </c>
      <c r="G201" s="377"/>
      <c r="H201" s="376" t="s">
        <v>552</v>
      </c>
      <c r="I201" s="376"/>
      <c r="J201" s="376"/>
      <c r="K201" s="298"/>
    </row>
    <row r="202" s="1" customFormat="1" ht="5.25" customHeight="1">
      <c r="B202" s="331"/>
      <c r="C202" s="326"/>
      <c r="D202" s="326"/>
      <c r="E202" s="326"/>
      <c r="F202" s="326"/>
      <c r="G202" s="352"/>
      <c r="H202" s="326"/>
      <c r="I202" s="326"/>
      <c r="J202" s="326"/>
      <c r="K202" s="354"/>
    </row>
    <row r="203" s="1" customFormat="1" ht="15" customHeight="1">
      <c r="B203" s="331"/>
      <c r="C203" s="306" t="s">
        <v>542</v>
      </c>
      <c r="D203" s="306"/>
      <c r="E203" s="306"/>
      <c r="F203" s="329" t="s">
        <v>43</v>
      </c>
      <c r="G203" s="306"/>
      <c r="H203" s="306" t="s">
        <v>553</v>
      </c>
      <c r="I203" s="306"/>
      <c r="J203" s="306"/>
      <c r="K203" s="354"/>
    </row>
    <row r="204" s="1" customFormat="1" ht="15" customHeight="1">
      <c r="B204" s="331"/>
      <c r="C204" s="306"/>
      <c r="D204" s="306"/>
      <c r="E204" s="306"/>
      <c r="F204" s="329" t="s">
        <v>44</v>
      </c>
      <c r="G204" s="306"/>
      <c r="H204" s="306" t="s">
        <v>554</v>
      </c>
      <c r="I204" s="306"/>
      <c r="J204" s="306"/>
      <c r="K204" s="354"/>
    </row>
    <row r="205" s="1" customFormat="1" ht="15" customHeight="1">
      <c r="B205" s="331"/>
      <c r="C205" s="306"/>
      <c r="D205" s="306"/>
      <c r="E205" s="306"/>
      <c r="F205" s="329" t="s">
        <v>47</v>
      </c>
      <c r="G205" s="306"/>
      <c r="H205" s="306" t="s">
        <v>555</v>
      </c>
      <c r="I205" s="306"/>
      <c r="J205" s="306"/>
      <c r="K205" s="354"/>
    </row>
    <row r="206" s="1" customFormat="1" ht="15" customHeight="1">
      <c r="B206" s="331"/>
      <c r="C206" s="306"/>
      <c r="D206" s="306"/>
      <c r="E206" s="306"/>
      <c r="F206" s="329" t="s">
        <v>45</v>
      </c>
      <c r="G206" s="306"/>
      <c r="H206" s="306" t="s">
        <v>556</v>
      </c>
      <c r="I206" s="306"/>
      <c r="J206" s="306"/>
      <c r="K206" s="354"/>
    </row>
    <row r="207" s="1" customFormat="1" ht="15" customHeight="1">
      <c r="B207" s="331"/>
      <c r="C207" s="306"/>
      <c r="D207" s="306"/>
      <c r="E207" s="306"/>
      <c r="F207" s="329" t="s">
        <v>46</v>
      </c>
      <c r="G207" s="306"/>
      <c r="H207" s="306" t="s">
        <v>557</v>
      </c>
      <c r="I207" s="306"/>
      <c r="J207" s="306"/>
      <c r="K207" s="354"/>
    </row>
    <row r="208" s="1" customFormat="1" ht="15" customHeight="1">
      <c r="B208" s="331"/>
      <c r="C208" s="306"/>
      <c r="D208" s="306"/>
      <c r="E208" s="306"/>
      <c r="F208" s="329"/>
      <c r="G208" s="306"/>
      <c r="H208" s="306"/>
      <c r="I208" s="306"/>
      <c r="J208" s="306"/>
      <c r="K208" s="354"/>
    </row>
    <row r="209" s="1" customFormat="1" ht="15" customHeight="1">
      <c r="B209" s="331"/>
      <c r="C209" s="306" t="s">
        <v>496</v>
      </c>
      <c r="D209" s="306"/>
      <c r="E209" s="306"/>
      <c r="F209" s="329" t="s">
        <v>78</v>
      </c>
      <c r="G209" s="306"/>
      <c r="H209" s="306" t="s">
        <v>558</v>
      </c>
      <c r="I209" s="306"/>
      <c r="J209" s="306"/>
      <c r="K209" s="354"/>
    </row>
    <row r="210" s="1" customFormat="1" ht="15" customHeight="1">
      <c r="B210" s="331"/>
      <c r="C210" s="306"/>
      <c r="D210" s="306"/>
      <c r="E210" s="306"/>
      <c r="F210" s="329" t="s">
        <v>394</v>
      </c>
      <c r="G210" s="306"/>
      <c r="H210" s="306" t="s">
        <v>395</v>
      </c>
      <c r="I210" s="306"/>
      <c r="J210" s="306"/>
      <c r="K210" s="354"/>
    </row>
    <row r="211" s="1" customFormat="1" ht="15" customHeight="1">
      <c r="B211" s="331"/>
      <c r="C211" s="306"/>
      <c r="D211" s="306"/>
      <c r="E211" s="306"/>
      <c r="F211" s="329" t="s">
        <v>392</v>
      </c>
      <c r="G211" s="306"/>
      <c r="H211" s="306" t="s">
        <v>559</v>
      </c>
      <c r="I211" s="306"/>
      <c r="J211" s="306"/>
      <c r="K211" s="354"/>
    </row>
    <row r="212" s="1" customFormat="1" ht="15" customHeight="1">
      <c r="B212" s="378"/>
      <c r="C212" s="306"/>
      <c r="D212" s="306"/>
      <c r="E212" s="306"/>
      <c r="F212" s="329" t="s">
        <v>90</v>
      </c>
      <c r="G212" s="367"/>
      <c r="H212" s="358" t="s">
        <v>91</v>
      </c>
      <c r="I212" s="358"/>
      <c r="J212" s="358"/>
      <c r="K212" s="379"/>
    </row>
    <row r="213" s="1" customFormat="1" ht="15" customHeight="1">
      <c r="B213" s="378"/>
      <c r="C213" s="306"/>
      <c r="D213" s="306"/>
      <c r="E213" s="306"/>
      <c r="F213" s="329" t="s">
        <v>396</v>
      </c>
      <c r="G213" s="367"/>
      <c r="H213" s="358" t="s">
        <v>560</v>
      </c>
      <c r="I213" s="358"/>
      <c r="J213" s="358"/>
      <c r="K213" s="379"/>
    </row>
    <row r="214" s="1" customFormat="1" ht="15" customHeight="1">
      <c r="B214" s="378"/>
      <c r="C214" s="306"/>
      <c r="D214" s="306"/>
      <c r="E214" s="306"/>
      <c r="F214" s="329"/>
      <c r="G214" s="367"/>
      <c r="H214" s="358"/>
      <c r="I214" s="358"/>
      <c r="J214" s="358"/>
      <c r="K214" s="379"/>
    </row>
    <row r="215" s="1" customFormat="1" ht="15" customHeight="1">
      <c r="B215" s="378"/>
      <c r="C215" s="306" t="s">
        <v>520</v>
      </c>
      <c r="D215" s="306"/>
      <c r="E215" s="306"/>
      <c r="F215" s="329">
        <v>1</v>
      </c>
      <c r="G215" s="367"/>
      <c r="H215" s="358" t="s">
        <v>561</v>
      </c>
      <c r="I215" s="358"/>
      <c r="J215" s="358"/>
      <c r="K215" s="379"/>
    </row>
    <row r="216" s="1" customFormat="1" ht="15" customHeight="1">
      <c r="B216" s="378"/>
      <c r="C216" s="306"/>
      <c r="D216" s="306"/>
      <c r="E216" s="306"/>
      <c r="F216" s="329">
        <v>2</v>
      </c>
      <c r="G216" s="367"/>
      <c r="H216" s="358" t="s">
        <v>562</v>
      </c>
      <c r="I216" s="358"/>
      <c r="J216" s="358"/>
      <c r="K216" s="379"/>
    </row>
    <row r="217" s="1" customFormat="1" ht="15" customHeight="1">
      <c r="B217" s="378"/>
      <c r="C217" s="306"/>
      <c r="D217" s="306"/>
      <c r="E217" s="306"/>
      <c r="F217" s="329">
        <v>3</v>
      </c>
      <c r="G217" s="367"/>
      <c r="H217" s="358" t="s">
        <v>563</v>
      </c>
      <c r="I217" s="358"/>
      <c r="J217" s="358"/>
      <c r="K217" s="379"/>
    </row>
    <row r="218" s="1" customFormat="1" ht="15" customHeight="1">
      <c r="B218" s="378"/>
      <c r="C218" s="306"/>
      <c r="D218" s="306"/>
      <c r="E218" s="306"/>
      <c r="F218" s="329">
        <v>4</v>
      </c>
      <c r="G218" s="367"/>
      <c r="H218" s="358" t="s">
        <v>564</v>
      </c>
      <c r="I218" s="358"/>
      <c r="J218" s="358"/>
      <c r="K218" s="379"/>
    </row>
    <row r="219" s="1" customFormat="1" ht="12.75" customHeight="1">
      <c r="B219" s="380"/>
      <c r="C219" s="381"/>
      <c r="D219" s="381"/>
      <c r="E219" s="381"/>
      <c r="F219" s="381"/>
      <c r="G219" s="381"/>
      <c r="H219" s="381"/>
      <c r="I219" s="381"/>
      <c r="J219" s="381"/>
      <c r="K219" s="38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NEUWIRTH\Uzivatel</dc:creator>
  <cp:lastModifiedBy>NEUWIRTH\Uzivatel</cp:lastModifiedBy>
  <dcterms:created xsi:type="dcterms:W3CDTF">2024-06-13T12:53:16Z</dcterms:created>
  <dcterms:modified xsi:type="dcterms:W3CDTF">2024-06-13T12:53:22Z</dcterms:modified>
</cp:coreProperties>
</file>