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sendorfska.eva\Desktop\"/>
    </mc:Choice>
  </mc:AlternateContent>
  <bookViews>
    <workbookView xWindow="-120" yWindow="-120" windowWidth="29040" windowHeight="15990" activeTab="1"/>
  </bookViews>
  <sheets>
    <sheet name="Krycí list" sheetId="1" r:id="rId1"/>
    <sheet name="F Položkový rozpočet" sheetId="2" r:id="rId2"/>
  </sheets>
  <definedNames>
    <definedName name="__xlnm.Print_Area_2">'F Položkový rozpočet'!$B$1:$I$3</definedName>
    <definedName name="_xlnm.Print_Titles" localSheetId="1">'F Položkový rozpočet'!$3:$3</definedName>
    <definedName name="_xlnm.Print_Area" localSheetId="1">'F Položkový rozpočet'!$B$1:$I$19</definedName>
    <definedName name="_xlnm.Print_Area" localSheetId="0">'Krycí list'!$A$2:$D$27</definedName>
  </definedNames>
  <calcPr calcId="162913"/>
</workbook>
</file>

<file path=xl/calcChain.xml><?xml version="1.0" encoding="utf-8"?>
<calcChain xmlns="http://schemas.openxmlformats.org/spreadsheetml/2006/main">
  <c r="G17" i="2" l="1"/>
  <c r="G8" i="2"/>
  <c r="G11" i="2"/>
  <c r="G5" i="2"/>
  <c r="I5" i="2" s="1"/>
  <c r="A11" i="1" l="1"/>
  <c r="G14" i="2" l="1"/>
  <c r="I17" i="2" l="1"/>
  <c r="I14" i="2"/>
  <c r="I11" i="2" l="1"/>
  <c r="I8" i="2" l="1"/>
  <c r="I4" i="2" s="1"/>
  <c r="B11" i="1" l="1"/>
  <c r="B5" i="2" l="1"/>
  <c r="B8" i="2" s="1"/>
  <c r="B11" i="2" l="1"/>
  <c r="B14" i="2" s="1"/>
  <c r="B17" i="2" l="1"/>
  <c r="B7" i="1"/>
  <c r="D18" i="1" l="1"/>
  <c r="D26" i="1" l="1"/>
  <c r="B18" i="1" l="1"/>
  <c r="B20" i="1" s="1"/>
  <c r="B21" i="1" s="1"/>
  <c r="B23" i="1" s="1"/>
</calcChain>
</file>

<file path=xl/sharedStrings.xml><?xml version="1.0" encoding="utf-8"?>
<sst xmlns="http://schemas.openxmlformats.org/spreadsheetml/2006/main" count="61" uniqueCount="51">
  <si>
    <t>Datum:</t>
  </si>
  <si>
    <t>ROZPOČTOVÉ NÁKLADY</t>
  </si>
  <si>
    <t>Jméno:</t>
  </si>
  <si>
    <t>Podpis, razítko:</t>
  </si>
  <si>
    <t>Základ pro DPH</t>
  </si>
  <si>
    <t>Zadavatel:</t>
  </si>
  <si>
    <t>MJ</t>
  </si>
  <si>
    <t>Cena celkem</t>
  </si>
  <si>
    <t>Cena MJ</t>
  </si>
  <si>
    <t>Zpracovatel:</t>
  </si>
  <si>
    <t>Hlavní části stavby:</t>
  </si>
  <si>
    <t>CENA ZA STAVBU CELKEM</t>
  </si>
  <si>
    <t>Celkem hlavní části stavby:</t>
  </si>
  <si>
    <t>Ing. Ondřej Holý</t>
  </si>
  <si>
    <t>DPH 21%</t>
  </si>
  <si>
    <t>Ostatní náklady stavby:</t>
  </si>
  <si>
    <t>Název stavby:</t>
  </si>
  <si>
    <t>Č.</t>
  </si>
  <si>
    <t>Celkem ostatní části stavby:</t>
  </si>
  <si>
    <t>Vypracoval: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</si>
  <si>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</si>
  <si>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Geotechnika Holý</t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</si>
  <si>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</si>
  <si>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t>Cenová soustava</t>
  </si>
  <si>
    <t>Množství</t>
  </si>
  <si>
    <t>-</t>
  </si>
  <si>
    <t>F POLOŽKOVÝ ROZPOČET</t>
  </si>
  <si>
    <t>Kód
položky</t>
  </si>
  <si>
    <t>Název, výpočet a technická specifikace položky</t>
  </si>
  <si>
    <t>KRYCÍ LIST POLOŽKOVÉHO ROZPOČTU</t>
  </si>
  <si>
    <t>Stavebník:</t>
  </si>
  <si>
    <t>ks</t>
  </si>
  <si>
    <t>Soubor prací pro trvalé opatření pro snížení míry rizika ohrožení</t>
  </si>
  <si>
    <t>Zpracování geotechnického posudku - šachta sv. Jiří</t>
  </si>
  <si>
    <t>Statutární město Jihlava, Masarykovo náměstí 97/1, 586 01 Jihlava 1</t>
  </si>
  <si>
    <t>Odstranění svahových pokryvů a povrchově narušených částí čištěných skalních ploch bude realizováno horolezeckým způsobem, pomocí ručního nářadí, případně také pomocí pneumatického nářadí.</t>
  </si>
  <si>
    <t>Očištění skalních ploch od zvětralých částí ručními nástroji (motykami, páčidly), pomocí horolezecké techniky</t>
  </si>
  <si>
    <t>Odtěžení nestabilních skalních bloků ručním a pneumatickým nářadím (páčidly, sbíječky), pomocí horolezecké techniky</t>
  </si>
  <si>
    <t>Obnova akumulačního prostoru ruční odkopávkou</t>
  </si>
  <si>
    <r>
      <t>Odborný odhad na základě návštěvy lokality: 2,9 m</t>
    </r>
    <r>
      <rPr>
        <i/>
        <vertAlign val="superscript"/>
        <sz val="9"/>
        <rFont val="Calibri"/>
        <family val="2"/>
        <charset val="238"/>
        <scheme val="minor"/>
      </rPr>
      <t>3</t>
    </r>
  </si>
  <si>
    <t>Odtěžení napadaného horninového materiálu ze skalních teras a ze dna důlního propadu, provedeno ruční odkopávkou. Mocnost a rozsah odtěžení bude na místě řídit geotechnik stavby nebo projektant, dle aktuálně zastižených geologických podmínek.</t>
  </si>
  <si>
    <r>
      <t>Odtěžení nestabilních bloků o objemu do cca 1,5 m</t>
    </r>
    <r>
      <rPr>
        <i/>
        <vertAlign val="superscript"/>
        <sz val="9"/>
        <rFont val="Calibri"/>
        <family val="2"/>
        <charset val="238"/>
        <scheme val="minor"/>
      </rPr>
      <t>3</t>
    </r>
    <r>
      <rPr>
        <i/>
        <sz val="9"/>
        <rFont val="Calibri"/>
        <family val="2"/>
        <charset val="238"/>
        <scheme val="minor"/>
      </rPr>
      <t>, které jsou výrazně postiženy zvětráním a plochami odlučnosti bude provedeno horolezeckým způsobem s použitím ručního a pneumatického nářadí (páčidla, sbíječky). O způsobu a rozsahu odtěžení rozhodne na místě geotechnik stavby nebo projektant, dle aktuálně zastižených geologických podmínek.</t>
    </r>
  </si>
  <si>
    <t>Odborný odhad na základě návštěvy lokality: 6 ks</t>
  </si>
  <si>
    <t>Lokální kotvení skalních bloků, prováděno horolezeckou technikou nebo z lešení, včetně vrtů přenosnými vrtacími kladivy na ztracenou korunku průměru 51 mm a zainjektování cementovou maltou</t>
  </si>
  <si>
    <t>Kotvená ocelová síť, doplněná protierozním geosyntetikem, prováděno horolezeckou technikou nebo z lešení</t>
  </si>
  <si>
    <t>Kompletní dodávka a montáž. Navržena je dvouzákrutová, ocelová ZnAl síť s oky 80 x 100 mm s výrobně podélně vpletenými lany pr. 8 mm, po 0,5 m. Tahová pevnost sítě min. 50 kN/m, tahová pevnost pásu sítě min. 366 kN. Drát pletiva min. pr. 2,7 mm, tahová pevnost 350 - 550 Mpa. Protierozní georohož bude podložena pod ocelovou síť v místech výskytu nesoudržného pokryvu a zvětralejších partií, náchylných k propadu skrz oka sítě, či erozi. Pro kotvení jsou navrženy zavrtávací injekční tyče z oceli 28Mn6 (580 MPa), min. pr. 32 mm, dl. min. 3,5 m, v rastru 2,0 x 2,0 m. Každá kotevní tyč bude dodána včetně příslušenství (spojníky, podložka 150 x 150 x 8 mm, matka). Všechny kotevní prvky budou opatřeny PKO ještě před instalací do vrtu. Způsob a provedení PKO kotevních prvků bude dle ČSN EN 1537. Krycí (vrchní) vrstvy PKO budou provedeny v černě barvě.</t>
  </si>
  <si>
    <t>Kompletní dodávka a montáž. Pro kotvení jsou navrženy zavrtávací injekční tyče z oceli 28Mn6 (580 MPa), min. pr. 32 mm, dl. min. 3,5 m. Každá kotevní tyč bude dodána včetně příslušenství (spojníky, podložka 200 x 200 x 10 mm, matka). Všechny kotevní prvky budou opatřeny PKO ještě před instalací do vrtu. Způsob a provedení PKO kotevních prvků bude dle ČSN EN 1537. Krycí (vrchní) vrstvy PKO budou provedeny v černě barvě.</t>
  </si>
  <si>
    <r>
      <t>Součtová pl. z půdorysu 125 m² * koef. sklonu 2,37 * koef. členitosti 1,2; zaokr. na celý m</t>
    </r>
    <r>
      <rPr>
        <i/>
        <vertAlign val="superscript"/>
        <sz val="9"/>
        <rFont val="Calibri"/>
        <family val="2"/>
        <charset val="238"/>
        <scheme val="minor"/>
      </rPr>
      <t>2</t>
    </r>
  </si>
  <si>
    <r>
      <t>Odborný odhad na základě návštěvy lokality: 18,5 m</t>
    </r>
    <r>
      <rPr>
        <i/>
        <vertAlign val="superscript"/>
        <sz val="9"/>
        <rFont val="Calibri"/>
        <family val="2"/>
        <charset val="238"/>
        <scheme val="minor"/>
      </rPr>
      <t>3</t>
    </r>
  </si>
  <si>
    <r>
      <t>Odborný odhad na základě návštěvy lokality: 30,0 m</t>
    </r>
    <r>
      <rPr>
        <i/>
        <vertAlign val="superscript"/>
        <sz val="9"/>
        <rFont val="Calibri"/>
        <family val="2"/>
        <charset val="238"/>
        <scheme val="minor"/>
      </rPr>
      <t>3</t>
    </r>
  </si>
  <si>
    <r>
      <rPr>
        <b/>
        <i/>
        <sz val="10"/>
        <rFont val="Calibri"/>
        <family val="2"/>
        <charset val="238"/>
      </rPr>
      <t>Počet stránek:</t>
    </r>
    <r>
      <rPr>
        <sz val="10"/>
        <rFont val="Calibri"/>
        <family val="2"/>
        <charset val="238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</si>
</sst>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* _-#,##0.00&quot; Kč&quot;;* \-#,##0.00&quot; Kč&quot;;* _-\-??&quot; Kč&quot;;@"/>
    <numFmt numFmtId="165" formatCode="#,##0&quot; Kč&quot;"/>
    <numFmt numFmtId="166" formatCode="#"/>
    <numFmt numFmtId="167" formatCode="_-* #,##0\ [$Kč-405]_-;\-* #,##0\ [$Kč-405]_-;_-* \-??\ [$Kč-405]_-;_-@_-"/>
    <numFmt numFmtId="168" formatCode="_-* #,##0.0&quot; Kč&quot;_-;\-* #,##0.0&quot; Kč&quot;_-;_-* &quot;- Kč&quot;_-;_-@_-"/>
    <numFmt numFmtId="169" formatCode="#,##0\ &quot;Kč&quot;"/>
    <numFmt numFmtId="170" formatCode="0.0"/>
  </numFmts>
  <fonts count="2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20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103">
    <xf numFmtId="0" fontId="0" fillId="0" borderId="0" xfId="0"/>
    <xf numFmtId="0" fontId="1" fillId="0" borderId="0" xfId="2" applyFont="1"/>
    <xf numFmtId="0" fontId="2" fillId="0" borderId="0" xfId="2" applyFont="1"/>
    <xf numFmtId="0" fontId="3" fillId="0" borderId="0" xfId="2"/>
    <xf numFmtId="0" fontId="4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/>
    <xf numFmtId="0" fontId="13" fillId="0" borderId="0" xfId="2" applyFont="1"/>
    <xf numFmtId="0" fontId="12" fillId="2" borderId="1" xfId="2" applyFont="1" applyFill="1" applyBorder="1" applyAlignment="1">
      <alignment vertical="center"/>
    </xf>
    <xf numFmtId="169" fontId="1" fillId="0" borderId="0" xfId="2" applyNumberFormat="1" applyFont="1"/>
    <xf numFmtId="0" fontId="12" fillId="2" borderId="12" xfId="2" applyFont="1" applyFill="1" applyBorder="1" applyAlignment="1">
      <alignment horizontal="right" vertical="center"/>
    </xf>
    <xf numFmtId="0" fontId="16" fillId="2" borderId="9" xfId="2" applyFont="1" applyFill="1" applyBorder="1" applyAlignment="1">
      <alignment vertical="center"/>
    </xf>
    <xf numFmtId="0" fontId="16" fillId="2" borderId="6" xfId="2" applyFont="1" applyFill="1" applyBorder="1" applyAlignment="1">
      <alignment vertical="center"/>
    </xf>
    <xf numFmtId="0" fontId="16" fillId="2" borderId="7" xfId="2" applyFont="1" applyFill="1" applyBorder="1" applyAlignment="1">
      <alignment vertical="center"/>
    </xf>
    <xf numFmtId="0" fontId="16" fillId="2" borderId="8" xfId="2" applyFont="1" applyFill="1" applyBorder="1" applyAlignment="1">
      <alignment vertical="center"/>
    </xf>
    <xf numFmtId="0" fontId="16" fillId="2" borderId="12" xfId="2" applyFont="1" applyFill="1" applyBorder="1" applyAlignment="1">
      <alignment horizontal="left" vertical="center" wrapText="1"/>
    </xf>
    <xf numFmtId="169" fontId="16" fillId="2" borderId="9" xfId="2" applyNumberFormat="1" applyFont="1" applyFill="1" applyBorder="1" applyAlignment="1">
      <alignment vertical="center"/>
    </xf>
    <xf numFmtId="0" fontId="16" fillId="2" borderId="12" xfId="2" applyFont="1" applyFill="1" applyBorder="1" applyAlignment="1">
      <alignment vertical="center" wrapText="1"/>
    </xf>
    <xf numFmtId="0" fontId="16" fillId="2" borderId="5" xfId="2" applyFont="1" applyFill="1" applyBorder="1" applyAlignment="1">
      <alignment vertical="center"/>
    </xf>
    <xf numFmtId="0" fontId="17" fillId="2" borderId="5" xfId="2" applyFont="1" applyFill="1" applyBorder="1" applyAlignment="1">
      <alignment vertical="center"/>
    </xf>
    <xf numFmtId="14" fontId="16" fillId="2" borderId="9" xfId="2" applyNumberFormat="1" applyFont="1" applyFill="1" applyBorder="1" applyAlignment="1">
      <alignment horizontal="left" vertical="center"/>
    </xf>
    <xf numFmtId="0" fontId="12" fillId="2" borderId="3" xfId="2" applyFont="1" applyFill="1" applyBorder="1" applyAlignment="1">
      <alignment vertical="center"/>
    </xf>
    <xf numFmtId="0" fontId="11" fillId="2" borderId="12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16" fillId="2" borderId="3" xfId="2" applyFont="1" applyFill="1" applyBorder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7" fillId="2" borderId="18" xfId="2" applyNumberFormat="1" applyFont="1" applyFill="1" applyBorder="1" applyAlignment="1">
      <alignment horizontal="right" vertical="center"/>
    </xf>
    <xf numFmtId="0" fontId="12" fillId="2" borderId="13" xfId="2" applyFont="1" applyFill="1" applyBorder="1" applyAlignment="1">
      <alignment vertical="center"/>
    </xf>
    <xf numFmtId="165" fontId="17" fillId="2" borderId="14" xfId="2" applyNumberFormat="1" applyFont="1" applyFill="1" applyBorder="1" applyAlignment="1">
      <alignment horizontal="right" vertical="center"/>
    </xf>
    <xf numFmtId="0" fontId="16" fillId="2" borderId="6" xfId="2" applyFont="1" applyFill="1" applyBorder="1"/>
    <xf numFmtId="0" fontId="16" fillId="2" borderId="8" xfId="2" applyFont="1" applyFill="1" applyBorder="1"/>
    <xf numFmtId="0" fontId="16" fillId="2" borderId="9" xfId="2" applyFont="1" applyFill="1" applyBorder="1"/>
    <xf numFmtId="169" fontId="16" fillId="2" borderId="0" xfId="2" applyNumberFormat="1" applyFont="1" applyFill="1" applyAlignment="1">
      <alignment vertical="center"/>
    </xf>
    <xf numFmtId="169" fontId="17" fillId="2" borderId="10" xfId="2" applyNumberFormat="1" applyFont="1" applyFill="1" applyBorder="1" applyAlignment="1">
      <alignment vertical="center"/>
    </xf>
    <xf numFmtId="0" fontId="14" fillId="0" borderId="0" xfId="2" applyFont="1" applyAlignment="1">
      <alignment horizontal="center"/>
    </xf>
    <xf numFmtId="0" fontId="14" fillId="0" borderId="0" xfId="2" applyFont="1"/>
    <xf numFmtId="2" fontId="14" fillId="0" borderId="0" xfId="2" applyNumberFormat="1" applyFont="1"/>
    <xf numFmtId="0" fontId="20" fillId="0" borderId="20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2" fontId="20" fillId="0" borderId="21" xfId="2" applyNumberFormat="1" applyFont="1" applyBorder="1" applyAlignment="1">
      <alignment horizontal="center" vertical="center" wrapText="1"/>
    </xf>
    <xf numFmtId="2" fontId="20" fillId="0" borderId="22" xfId="2" applyNumberFormat="1" applyFont="1" applyBorder="1" applyAlignment="1">
      <alignment horizontal="center" vertical="center" wrapText="1"/>
    </xf>
    <xf numFmtId="2" fontId="18" fillId="3" borderId="1" xfId="2" applyNumberFormat="1" applyFont="1" applyFill="1" applyBorder="1" applyAlignment="1">
      <alignment vertical="center" wrapText="1"/>
    </xf>
    <xf numFmtId="166" fontId="18" fillId="3" borderId="2" xfId="2" applyNumberFormat="1" applyFont="1" applyFill="1" applyBorder="1" applyAlignment="1">
      <alignment horizontal="center" vertical="center" wrapText="1"/>
    </xf>
    <xf numFmtId="166" fontId="18" fillId="4" borderId="2" xfId="2" applyNumberFormat="1" applyFont="1" applyFill="1" applyBorder="1" applyAlignment="1">
      <alignment vertical="center" wrapText="1"/>
    </xf>
    <xf numFmtId="166" fontId="18" fillId="4" borderId="2" xfId="2" applyNumberFormat="1" applyFont="1" applyFill="1" applyBorder="1" applyAlignment="1">
      <alignment horizontal="center" vertical="center" wrapText="1"/>
    </xf>
    <xf numFmtId="0" fontId="21" fillId="5" borderId="3" xfId="2" applyFont="1" applyFill="1" applyBorder="1" applyAlignment="1">
      <alignment vertical="center"/>
    </xf>
    <xf numFmtId="0" fontId="21" fillId="5" borderId="4" xfId="2" applyFont="1" applyFill="1" applyBorder="1" applyAlignment="1">
      <alignment vertical="center"/>
    </xf>
    <xf numFmtId="0" fontId="23" fillId="5" borderId="1" xfId="2" applyFont="1" applyFill="1" applyBorder="1" applyAlignment="1">
      <alignment vertical="center"/>
    </xf>
    <xf numFmtId="0" fontId="23" fillId="5" borderId="2" xfId="2" applyFont="1" applyFill="1" applyBorder="1" applyAlignment="1">
      <alignment vertical="center"/>
    </xf>
    <xf numFmtId="0" fontId="23" fillId="5" borderId="10" xfId="2" applyFont="1" applyFill="1" applyBorder="1" applyAlignment="1">
      <alignment vertical="center"/>
    </xf>
    <xf numFmtId="165" fontId="23" fillId="5" borderId="2" xfId="2" applyNumberFormat="1" applyFont="1" applyFill="1" applyBorder="1" applyAlignment="1">
      <alignment horizontal="right" vertical="center"/>
    </xf>
    <xf numFmtId="0" fontId="22" fillId="5" borderId="4" xfId="2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170" fontId="14" fillId="0" borderId="7" xfId="2" applyNumberFormat="1" applyFont="1" applyBorder="1" applyAlignment="1">
      <alignment vertical="center" wrapText="1"/>
    </xf>
    <xf numFmtId="168" fontId="14" fillId="0" borderId="7" xfId="2" applyNumberFormat="1" applyFont="1" applyBorder="1" applyAlignment="1">
      <alignment vertical="center" wrapText="1"/>
    </xf>
    <xf numFmtId="0" fontId="14" fillId="0" borderId="20" xfId="4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24" fillId="0" borderId="19" xfId="2" applyFont="1" applyBorder="1" applyAlignment="1">
      <alignment vertical="center" wrapText="1"/>
    </xf>
    <xf numFmtId="0" fontId="24" fillId="0" borderId="23" xfId="2" applyFont="1" applyBorder="1" applyAlignment="1">
      <alignment vertical="center" wrapText="1"/>
    </xf>
    <xf numFmtId="0" fontId="15" fillId="5" borderId="1" xfId="2" applyFont="1" applyFill="1" applyBorder="1" applyAlignment="1">
      <alignment vertical="center"/>
    </xf>
    <xf numFmtId="14" fontId="16" fillId="2" borderId="0" xfId="2" applyNumberFormat="1" applyFont="1" applyFill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21" fillId="5" borderId="5" xfId="2" applyFont="1" applyFill="1" applyBorder="1" applyAlignment="1">
      <alignment vertical="center"/>
    </xf>
    <xf numFmtId="167" fontId="18" fillId="4" borderId="10" xfId="2" applyNumberFormat="1" applyFont="1" applyFill="1" applyBorder="1" applyAlignment="1">
      <alignment vertical="center" wrapText="1"/>
    </xf>
    <xf numFmtId="168" fontId="14" fillId="0" borderId="22" xfId="2" applyNumberFormat="1" applyFont="1" applyBorder="1" applyAlignment="1">
      <alignment vertical="center" wrapText="1"/>
    </xf>
    <xf numFmtId="170" fontId="14" fillId="0" borderId="0" xfId="2" applyNumberFormat="1" applyFont="1" applyAlignment="1">
      <alignment vertical="center" wrapText="1"/>
    </xf>
    <xf numFmtId="168" fontId="14" fillId="0" borderId="0" xfId="2" applyNumberFormat="1" applyFont="1" applyAlignment="1">
      <alignment vertical="center" wrapText="1"/>
    </xf>
    <xf numFmtId="168" fontId="14" fillId="0" borderId="9" xfId="2" applyNumberFormat="1" applyFont="1" applyBorder="1" applyAlignment="1">
      <alignment vertical="center" wrapText="1"/>
    </xf>
    <xf numFmtId="168" fontId="14" fillId="0" borderId="8" xfId="2" applyNumberFormat="1" applyFont="1" applyBorder="1" applyAlignment="1">
      <alignment vertical="center" wrapText="1"/>
    </xf>
    <xf numFmtId="0" fontId="12" fillId="2" borderId="12" xfId="2" applyFont="1" applyFill="1" applyBorder="1" applyAlignment="1">
      <alignment horizontal="right" vertical="top"/>
    </xf>
    <xf numFmtId="0" fontId="14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vertical="center" wrapText="1"/>
    </xf>
    <xf numFmtId="4" fontId="14" fillId="0" borderId="21" xfId="2" applyNumberFormat="1" applyFont="1" applyBorder="1" applyAlignment="1">
      <alignment horizontal="center" vertical="center" wrapText="1"/>
    </xf>
    <xf numFmtId="0" fontId="14" fillId="0" borderId="21" xfId="2" applyFont="1" applyBorder="1" applyAlignment="1">
      <alignment horizontal="left" vertical="center" wrapText="1"/>
    </xf>
    <xf numFmtId="170" fontId="14" fillId="0" borderId="0" xfId="2" applyNumberFormat="1" applyFont="1" applyAlignment="1">
      <alignment horizontal="center" vertical="center" wrapText="1"/>
    </xf>
    <xf numFmtId="170" fontId="14" fillId="0" borderId="7" xfId="2" applyNumberFormat="1" applyFont="1" applyBorder="1" applyAlignment="1">
      <alignment horizontal="center" vertical="center" wrapText="1"/>
    </xf>
    <xf numFmtId="0" fontId="14" fillId="0" borderId="21" xfId="4" applyFont="1" applyBorder="1" applyAlignment="1">
      <alignment horizontal="center" vertical="center" wrapText="1"/>
    </xf>
    <xf numFmtId="0" fontId="22" fillId="5" borderId="2" xfId="2" applyFont="1" applyFill="1" applyBorder="1" applyAlignment="1">
      <alignment horizontal="left" vertical="center"/>
    </xf>
    <xf numFmtId="0" fontId="22" fillId="5" borderId="10" xfId="2" applyFont="1" applyFill="1" applyBorder="1" applyAlignment="1">
      <alignment horizontal="left" vertical="center"/>
    </xf>
    <xf numFmtId="0" fontId="4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16" fillId="2" borderId="0" xfId="2" applyFont="1" applyFill="1" applyAlignment="1">
      <alignment horizontal="left" vertical="center"/>
    </xf>
    <xf numFmtId="0" fontId="16" fillId="2" borderId="9" xfId="2" applyFont="1" applyFill="1" applyBorder="1" applyAlignment="1">
      <alignment horizontal="left" vertical="center"/>
    </xf>
    <xf numFmtId="0" fontId="16" fillId="2" borderId="0" xfId="2" applyFont="1" applyFill="1" applyAlignment="1">
      <alignment horizontal="left" vertical="top" wrapText="1"/>
    </xf>
    <xf numFmtId="0" fontId="16" fillId="2" borderId="9" xfId="2" applyFont="1" applyFill="1" applyBorder="1" applyAlignment="1">
      <alignment horizontal="left" vertical="top" wrapText="1"/>
    </xf>
    <xf numFmtId="0" fontId="12" fillId="2" borderId="13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5" xfId="2" applyFont="1" applyFill="1" applyBorder="1" applyAlignment="1">
      <alignment horizontal="left" vertical="center"/>
    </xf>
    <xf numFmtId="0" fontId="12" fillId="2" borderId="16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168" fontId="14" fillId="6" borderId="21" xfId="2" applyNumberFormat="1" applyFont="1" applyFill="1" applyBorder="1" applyAlignment="1">
      <alignment vertical="center" wrapText="1"/>
    </xf>
  </cellXfs>
  <cellStyles count="6">
    <cellStyle name="Excel Built-in Currency" xfId="1"/>
    <cellStyle name="Excel Built-in Normal" xfId="2"/>
    <cellStyle name="Excel Built-in Normal 2" xfId="3"/>
    <cellStyle name="Normální" xfId="0" builtinId="0"/>
    <cellStyle name="Normální 3 27" xfId="5"/>
    <cellStyle name="TableStyleLigh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8F8F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3A3"/>
      <color rgb="FFA3FFA3"/>
      <color rgb="FFFF9797"/>
      <color rgb="FF2DA84C"/>
      <color rgb="FFD60000"/>
      <color rgb="FFF8F8F8"/>
      <color rgb="FFA2D9FF"/>
      <color rgb="FF118EC8"/>
      <color rgb="FF0E65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30956</xdr:colOff>
      <xdr:row>18</xdr:row>
      <xdr:rowOff>30956</xdr:rowOff>
    </xdr:from>
    <xdr:to>
      <xdr:col>2</xdr:col>
      <xdr:colOff>2146386</xdr:colOff>
      <xdr:row>22</xdr:row>
      <xdr:rowOff>147213</xdr:rowOff>
    </xdr:to>
    <xdr:pic>
      <xdr:nvPicPr>
        <xdr:cNvPr id="2" name="Obrázek 1" descr="Strix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6534" y="5013722"/>
          <a:ext cx="2115430" cy="747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8F8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8F8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C7" sqref="C7"/>
    </sheetView>
  </sheetViews>
  <sheetFormatPr defaultRowHeight="11.25" customHeight="1" x14ac:dyDescent="0.2"/>
  <cols>
    <col min="1" max="1" width="52.7109375" style="1" customWidth="1"/>
    <col min="2" max="2" width="16.7109375" style="1" customWidth="1"/>
    <col min="3" max="3" width="52.7109375" style="1" customWidth="1"/>
    <col min="4" max="4" width="16.7109375" style="1" customWidth="1"/>
    <col min="5" max="16384" width="9.140625" style="1"/>
  </cols>
  <sheetData>
    <row r="1" spans="1:11" ht="2.1" customHeight="1" thickBot="1" x14ac:dyDescent="0.25"/>
    <row r="2" spans="1:11" ht="27.95" customHeight="1" thickBot="1" x14ac:dyDescent="0.25">
      <c r="A2" s="66"/>
      <c r="B2" s="84" t="s">
        <v>29</v>
      </c>
      <c r="C2" s="84"/>
      <c r="D2" s="85"/>
    </row>
    <row r="3" spans="1:11" ht="6" customHeight="1" x14ac:dyDescent="0.2">
      <c r="A3" s="14"/>
      <c r="B3" s="100"/>
      <c r="C3" s="100"/>
      <c r="D3" s="101"/>
    </row>
    <row r="4" spans="1:11" ht="15" customHeight="1" x14ac:dyDescent="0.2">
      <c r="A4" s="76" t="s">
        <v>16</v>
      </c>
      <c r="B4" s="90" t="s">
        <v>33</v>
      </c>
      <c r="C4" s="90"/>
      <c r="D4" s="91"/>
    </row>
    <row r="5" spans="1:11" ht="15" customHeight="1" x14ac:dyDescent="0.2">
      <c r="A5" s="14" t="s">
        <v>30</v>
      </c>
      <c r="B5" s="88" t="s">
        <v>34</v>
      </c>
      <c r="C5" s="88"/>
      <c r="D5" s="89"/>
    </row>
    <row r="6" spans="1:11" ht="15" customHeight="1" x14ac:dyDescent="0.2">
      <c r="A6" s="14" t="s">
        <v>9</v>
      </c>
      <c r="B6" s="88" t="s">
        <v>21</v>
      </c>
      <c r="C6" s="88"/>
      <c r="D6" s="89"/>
    </row>
    <row r="7" spans="1:11" ht="15" customHeight="1" x14ac:dyDescent="0.2">
      <c r="A7" s="14" t="s">
        <v>0</v>
      </c>
      <c r="B7" s="67">
        <f ca="1">NOW()</f>
        <v>45547.399091435182</v>
      </c>
      <c r="C7" s="68" t="s">
        <v>50</v>
      </c>
      <c r="D7" s="15"/>
    </row>
    <row r="8" spans="1:11" ht="6" customHeight="1" thickBot="1" x14ac:dyDescent="0.25">
      <c r="A8" s="16"/>
      <c r="B8" s="17"/>
      <c r="C8" s="17"/>
      <c r="D8" s="18"/>
    </row>
    <row r="9" spans="1:11" ht="27.95" customHeight="1" thickBot="1" x14ac:dyDescent="0.25">
      <c r="A9" s="51"/>
      <c r="B9" s="52" t="s">
        <v>1</v>
      </c>
      <c r="C9" s="52"/>
      <c r="D9" s="53"/>
    </row>
    <row r="10" spans="1:11" ht="12" customHeight="1" x14ac:dyDescent="0.2">
      <c r="A10" s="92" t="s">
        <v>10</v>
      </c>
      <c r="B10" s="93"/>
      <c r="C10" s="94" t="s">
        <v>15</v>
      </c>
      <c r="D10" s="95"/>
    </row>
    <row r="11" spans="1:11" ht="27.95" customHeight="1" x14ac:dyDescent="0.2">
      <c r="A11" s="19" t="str">
        <f>'F Položkový rozpočet'!E4</f>
        <v>Soubor prací pro trvalé opatření pro snížení míry rizika ohrožení</v>
      </c>
      <c r="B11" s="36">
        <f>'F Položkový rozpočet'!I4</f>
        <v>0</v>
      </c>
      <c r="C11" s="21"/>
      <c r="D11" s="20"/>
    </row>
    <row r="12" spans="1:11" ht="27.95" customHeight="1" x14ac:dyDescent="0.2">
      <c r="A12" s="19"/>
      <c r="B12" s="36"/>
      <c r="C12" s="21"/>
      <c r="D12" s="20"/>
      <c r="H12" s="3"/>
      <c r="I12" s="3"/>
      <c r="J12" s="3"/>
      <c r="K12" s="3"/>
    </row>
    <row r="13" spans="1:11" ht="27.95" customHeight="1" x14ac:dyDescent="0.2">
      <c r="A13" s="19"/>
      <c r="B13" s="36"/>
      <c r="C13" s="21"/>
      <c r="D13" s="20"/>
      <c r="H13" s="3"/>
      <c r="I13" s="3"/>
      <c r="J13" s="3"/>
      <c r="K13" s="3"/>
    </row>
    <row r="14" spans="1:11" ht="27.95" customHeight="1" x14ac:dyDescent="0.2">
      <c r="A14" s="19"/>
      <c r="B14" s="36"/>
      <c r="C14" s="21"/>
      <c r="D14" s="20"/>
      <c r="H14" s="3"/>
      <c r="I14" s="3"/>
      <c r="J14" s="3"/>
      <c r="K14" s="3"/>
    </row>
    <row r="15" spans="1:11" ht="27.95" customHeight="1" x14ac:dyDescent="0.2">
      <c r="A15" s="19"/>
      <c r="B15" s="36"/>
      <c r="C15" s="21"/>
      <c r="D15" s="20"/>
      <c r="H15" s="3"/>
      <c r="I15" s="3"/>
      <c r="J15" s="3"/>
      <c r="K15" s="3"/>
    </row>
    <row r="16" spans="1:11" ht="27.95" customHeight="1" x14ac:dyDescent="0.2">
      <c r="A16" s="19"/>
      <c r="B16" s="36"/>
      <c r="C16" s="21"/>
      <c r="D16" s="20"/>
      <c r="H16" s="11"/>
      <c r="I16" s="3"/>
      <c r="J16" s="3"/>
      <c r="K16" s="3"/>
    </row>
    <row r="17" spans="1:11" ht="27.95" customHeight="1" thickBot="1" x14ac:dyDescent="0.25">
      <c r="A17" s="19"/>
      <c r="B17" s="36"/>
      <c r="C17" s="21"/>
      <c r="D17" s="20"/>
      <c r="H17" s="11"/>
      <c r="I17" s="3"/>
      <c r="J17" s="3"/>
      <c r="K17" s="3"/>
    </row>
    <row r="18" spans="1:11" ht="12" customHeight="1" thickBot="1" x14ac:dyDescent="0.25">
      <c r="A18" s="12" t="s">
        <v>12</v>
      </c>
      <c r="B18" s="37">
        <f>SUM(B11:B17)</f>
        <v>0</v>
      </c>
      <c r="C18" s="12" t="s">
        <v>18</v>
      </c>
      <c r="D18" s="37">
        <f>SUM(D11:D17)</f>
        <v>0</v>
      </c>
      <c r="F18" s="13"/>
      <c r="H18" s="3"/>
      <c r="I18" s="3"/>
      <c r="J18" s="3"/>
      <c r="K18" s="3"/>
    </row>
    <row r="19" spans="1:11" ht="9.9499999999999993" customHeight="1" x14ac:dyDescent="0.2">
      <c r="A19" s="28"/>
      <c r="B19" s="22"/>
      <c r="C19" s="96"/>
      <c r="D19" s="97"/>
    </row>
    <row r="20" spans="1:11" ht="15" customHeight="1" x14ac:dyDescent="0.2">
      <c r="A20" s="29" t="s">
        <v>4</v>
      </c>
      <c r="B20" s="30">
        <f>D18+B18</f>
        <v>0</v>
      </c>
      <c r="C20" s="96"/>
      <c r="D20" s="97"/>
    </row>
    <row r="21" spans="1:11" ht="15" customHeight="1" x14ac:dyDescent="0.2">
      <c r="A21" s="31" t="s">
        <v>14</v>
      </c>
      <c r="B21" s="32">
        <f>0.21*B20</f>
        <v>0</v>
      </c>
      <c r="C21" s="96"/>
      <c r="D21" s="97"/>
    </row>
    <row r="22" spans="1:11" ht="9.9499999999999993" customHeight="1" thickBot="1" x14ac:dyDescent="0.25">
      <c r="A22" s="33"/>
      <c r="B22" s="34"/>
      <c r="C22" s="96"/>
      <c r="D22" s="97"/>
    </row>
    <row r="23" spans="1:11" ht="15" customHeight="1" thickBot="1" x14ac:dyDescent="0.25">
      <c r="A23" s="51" t="s">
        <v>11</v>
      </c>
      <c r="B23" s="54">
        <f>B20+B21</f>
        <v>0</v>
      </c>
      <c r="C23" s="98"/>
      <c r="D23" s="99"/>
    </row>
    <row r="24" spans="1:11" ht="12" customHeight="1" x14ac:dyDescent="0.2">
      <c r="A24" s="25" t="s">
        <v>5</v>
      </c>
      <c r="B24" s="22"/>
      <c r="C24" s="25" t="s">
        <v>19</v>
      </c>
      <c r="D24" s="23"/>
    </row>
    <row r="25" spans="1:11" ht="12" customHeight="1" x14ac:dyDescent="0.2">
      <c r="A25" s="26" t="s">
        <v>2</v>
      </c>
      <c r="B25" s="15"/>
      <c r="C25" s="26" t="s">
        <v>2</v>
      </c>
      <c r="D25" s="35" t="s">
        <v>13</v>
      </c>
    </row>
    <row r="26" spans="1:11" ht="12" customHeight="1" x14ac:dyDescent="0.2">
      <c r="A26" s="26" t="s">
        <v>0</v>
      </c>
      <c r="B26" s="15"/>
      <c r="C26" s="26" t="s">
        <v>0</v>
      </c>
      <c r="D26" s="24">
        <f ca="1">B7</f>
        <v>45547.399091435182</v>
      </c>
    </row>
    <row r="27" spans="1:11" ht="12" customHeight="1" thickBot="1" x14ac:dyDescent="0.25">
      <c r="A27" s="27" t="s">
        <v>3</v>
      </c>
      <c r="B27" s="18"/>
      <c r="C27" s="27" t="s">
        <v>3</v>
      </c>
      <c r="D27" s="18"/>
    </row>
    <row r="28" spans="1:11" ht="12" customHeight="1" x14ac:dyDescent="0.2">
      <c r="A28" s="5"/>
      <c r="B28" s="5"/>
      <c r="C28" s="5"/>
      <c r="D28" s="5"/>
    </row>
    <row r="29" spans="1:11" ht="15" customHeight="1" x14ac:dyDescent="0.2">
      <c r="B29" s="13"/>
    </row>
    <row r="30" spans="1:11" s="2" customFormat="1" ht="22.5" customHeight="1" x14ac:dyDescent="0.2"/>
    <row r="32" spans="1:11" ht="12" customHeight="1" x14ac:dyDescent="0.2"/>
    <row r="33" spans="1:4" ht="16.5" customHeight="1" x14ac:dyDescent="0.2"/>
    <row r="35" spans="1:4" ht="11.25" customHeight="1" x14ac:dyDescent="0.2">
      <c r="A35" s="6"/>
      <c r="B35" s="8"/>
      <c r="C35" s="4"/>
      <c r="D35" s="4"/>
    </row>
    <row r="36" spans="1:4" ht="15" customHeight="1" x14ac:dyDescent="0.2">
      <c r="A36" s="7"/>
      <c r="B36" s="9"/>
      <c r="C36" s="4"/>
      <c r="D36" s="4"/>
    </row>
    <row r="37" spans="1:4" ht="11.25" customHeight="1" x14ac:dyDescent="0.2">
      <c r="A37" s="4"/>
      <c r="B37" s="4"/>
      <c r="C37" s="4"/>
      <c r="D37" s="4"/>
    </row>
    <row r="38" spans="1:4" ht="11.25" customHeight="1" x14ac:dyDescent="0.2">
      <c r="A38" s="10"/>
      <c r="B38" s="4"/>
      <c r="C38" s="4"/>
      <c r="D38" s="4"/>
    </row>
    <row r="39" spans="1:4" ht="11.25" customHeight="1" x14ac:dyDescent="0.2">
      <c r="A39" s="4"/>
      <c r="B39" s="4"/>
      <c r="C39" s="87"/>
      <c r="D39" s="87"/>
    </row>
    <row r="40" spans="1:4" ht="12.75" customHeight="1" x14ac:dyDescent="0.2">
      <c r="A40" s="4"/>
      <c r="B40" s="4"/>
      <c r="C40" s="86"/>
      <c r="D40" s="86"/>
    </row>
    <row r="41" spans="1:4" ht="11.25" customHeight="1" x14ac:dyDescent="0.2">
      <c r="A41" s="4"/>
      <c r="B41" s="4"/>
      <c r="C41" s="4"/>
      <c r="D41" s="4"/>
    </row>
    <row r="42" spans="1:4" ht="11.25" customHeight="1" x14ac:dyDescent="0.2">
      <c r="A42" s="4"/>
      <c r="B42" s="4"/>
      <c r="C42" s="4"/>
      <c r="D42" s="4"/>
    </row>
  </sheetData>
  <mergeCells count="10">
    <mergeCell ref="B2:D2"/>
    <mergeCell ref="C40:D40"/>
    <mergeCell ref="C39:D39"/>
    <mergeCell ref="B6:D6"/>
    <mergeCell ref="B4:D4"/>
    <mergeCell ref="B5:D5"/>
    <mergeCell ref="A10:B10"/>
    <mergeCell ref="C10:D10"/>
    <mergeCell ref="C19:D23"/>
    <mergeCell ref="B3:D3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96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zoomScaleNormal="100" zoomScaleSheetLayoutView="80" workbookViewId="0">
      <selection activeCell="M17" sqref="M17"/>
    </sheetView>
  </sheetViews>
  <sheetFormatPr defaultRowHeight="12.75" customHeight="1" x14ac:dyDescent="0.2"/>
  <cols>
    <col min="1" max="1" width="3.140625" style="39" customWidth="1"/>
    <col min="2" max="2" width="3.140625" style="38" customWidth="1"/>
    <col min="3" max="3" width="11.7109375" style="38" customWidth="1"/>
    <col min="4" max="4" width="10.7109375" style="38" customWidth="1"/>
    <col min="5" max="5" width="80.7109375" style="39" customWidth="1"/>
    <col min="6" max="6" width="6.7109375" style="38" customWidth="1"/>
    <col min="7" max="7" width="8.7109375" style="40" customWidth="1"/>
    <col min="8" max="8" width="11.7109375" style="40" customWidth="1"/>
    <col min="9" max="9" width="14.7109375" style="40" customWidth="1"/>
    <col min="10" max="10" width="8.7109375" style="39" customWidth="1"/>
    <col min="11" max="11" width="11.7109375" style="39" customWidth="1"/>
    <col min="12" max="16384" width="9.140625" style="39"/>
  </cols>
  <sheetData>
    <row r="1" spans="2:9" ht="2.1" customHeight="1" thickBot="1" x14ac:dyDescent="0.25"/>
    <row r="2" spans="2:9" ht="30" customHeight="1" thickBot="1" x14ac:dyDescent="0.25">
      <c r="B2" s="49"/>
      <c r="C2" s="50"/>
      <c r="D2" s="50"/>
      <c r="E2" s="55" t="s">
        <v>26</v>
      </c>
      <c r="F2" s="50"/>
      <c r="G2" s="50"/>
      <c r="H2" s="50"/>
      <c r="I2" s="69"/>
    </row>
    <row r="3" spans="2:9" ht="30" customHeight="1" thickBot="1" x14ac:dyDescent="0.25">
      <c r="B3" s="41" t="s">
        <v>17</v>
      </c>
      <c r="C3" s="42" t="s">
        <v>27</v>
      </c>
      <c r="D3" s="42" t="s">
        <v>23</v>
      </c>
      <c r="E3" s="42" t="s">
        <v>28</v>
      </c>
      <c r="F3" s="42" t="s">
        <v>6</v>
      </c>
      <c r="G3" s="43" t="s">
        <v>24</v>
      </c>
      <c r="H3" s="43" t="s">
        <v>8</v>
      </c>
      <c r="I3" s="44" t="s">
        <v>7</v>
      </c>
    </row>
    <row r="4" spans="2:9" ht="12.95" customHeight="1" thickBot="1" x14ac:dyDescent="0.25">
      <c r="B4" s="45"/>
      <c r="C4" s="46"/>
      <c r="D4" s="46"/>
      <c r="E4" s="47" t="s">
        <v>32</v>
      </c>
      <c r="F4" s="48"/>
      <c r="G4" s="48"/>
      <c r="H4" s="48"/>
      <c r="I4" s="70">
        <f>SUM(I5:I19)</f>
        <v>0</v>
      </c>
    </row>
    <row r="5" spans="2:9" ht="15" customHeight="1" thickBot="1" x14ac:dyDescent="0.25">
      <c r="B5" s="62">
        <f>1+MAX($B$3:B4)</f>
        <v>1</v>
      </c>
      <c r="C5" s="63" t="s">
        <v>25</v>
      </c>
      <c r="D5" s="63">
        <v>2024</v>
      </c>
      <c r="E5" s="78" t="s">
        <v>36</v>
      </c>
      <c r="F5" s="77" t="s">
        <v>22</v>
      </c>
      <c r="G5" s="79">
        <f>18.5</f>
        <v>18.5</v>
      </c>
      <c r="H5" s="102"/>
      <c r="I5" s="71">
        <f>G5*H5</f>
        <v>0</v>
      </c>
    </row>
    <row r="6" spans="2:9" ht="14.25" x14ac:dyDescent="0.2">
      <c r="B6" s="57"/>
      <c r="C6" s="56"/>
      <c r="D6" s="56"/>
      <c r="E6" s="64" t="s">
        <v>48</v>
      </c>
      <c r="F6" s="56"/>
      <c r="G6" s="81"/>
      <c r="H6" s="73"/>
      <c r="I6" s="74"/>
    </row>
    <row r="7" spans="2:9" ht="24.75" thickBot="1" x14ac:dyDescent="0.25">
      <c r="B7" s="58"/>
      <c r="C7" s="59"/>
      <c r="D7" s="59"/>
      <c r="E7" s="65" t="s">
        <v>35</v>
      </c>
      <c r="F7" s="59"/>
      <c r="G7" s="82"/>
      <c r="H7" s="61"/>
      <c r="I7" s="75"/>
    </row>
    <row r="8" spans="2:9" ht="15" customHeight="1" thickBot="1" x14ac:dyDescent="0.25">
      <c r="B8" s="62">
        <f>1+MAX($B$3:B7)</f>
        <v>2</v>
      </c>
      <c r="C8" s="63" t="s">
        <v>25</v>
      </c>
      <c r="D8" s="63">
        <v>2024</v>
      </c>
      <c r="E8" s="78" t="s">
        <v>37</v>
      </c>
      <c r="F8" s="77" t="s">
        <v>22</v>
      </c>
      <c r="G8" s="79">
        <f>2.9</f>
        <v>2.9</v>
      </c>
      <c r="H8" s="102"/>
      <c r="I8" s="71">
        <f>G8*H8</f>
        <v>0</v>
      </c>
    </row>
    <row r="9" spans="2:9" ht="14.25" x14ac:dyDescent="0.2">
      <c r="B9" s="57"/>
      <c r="C9" s="56"/>
      <c r="D9" s="56"/>
      <c r="E9" s="64" t="s">
        <v>39</v>
      </c>
      <c r="F9" s="56"/>
      <c r="G9" s="81"/>
      <c r="H9" s="73"/>
      <c r="I9" s="74"/>
    </row>
    <row r="10" spans="2:9" ht="39.950000000000003" customHeight="1" thickBot="1" x14ac:dyDescent="0.25">
      <c r="B10" s="58"/>
      <c r="C10" s="59"/>
      <c r="D10" s="59"/>
      <c r="E10" s="65" t="s">
        <v>41</v>
      </c>
      <c r="F10" s="59"/>
      <c r="G10" s="60"/>
      <c r="H10" s="61"/>
      <c r="I10" s="75"/>
    </row>
    <row r="11" spans="2:9" ht="15" customHeight="1" thickBot="1" x14ac:dyDescent="0.25">
      <c r="B11" s="62">
        <f>1+MAX($B$3:B10)</f>
        <v>3</v>
      </c>
      <c r="C11" s="63" t="s">
        <v>25</v>
      </c>
      <c r="D11" s="63">
        <v>2024</v>
      </c>
      <c r="E11" s="80" t="s">
        <v>38</v>
      </c>
      <c r="F11" s="83" t="s">
        <v>22</v>
      </c>
      <c r="G11" s="79">
        <f>30</f>
        <v>30</v>
      </c>
      <c r="H11" s="102"/>
      <c r="I11" s="71">
        <f>G11*H11</f>
        <v>0</v>
      </c>
    </row>
    <row r="12" spans="2:9" ht="14.25" x14ac:dyDescent="0.2">
      <c r="B12" s="57"/>
      <c r="C12" s="56"/>
      <c r="D12" s="56"/>
      <c r="E12" s="64" t="s">
        <v>49</v>
      </c>
      <c r="F12" s="56"/>
      <c r="G12" s="72"/>
      <c r="H12" s="73"/>
      <c r="I12" s="74"/>
    </row>
    <row r="13" spans="2:9" ht="36.75" thickBot="1" x14ac:dyDescent="0.25">
      <c r="B13" s="58"/>
      <c r="C13" s="59"/>
      <c r="D13" s="59"/>
      <c r="E13" s="65" t="s">
        <v>40</v>
      </c>
      <c r="F13" s="59"/>
      <c r="G13" s="60"/>
      <c r="H13" s="61"/>
      <c r="I13" s="75"/>
    </row>
    <row r="14" spans="2:9" ht="24.95" customHeight="1" thickBot="1" x14ac:dyDescent="0.25">
      <c r="B14" s="62">
        <f>1+MAX($B$3:B13)</f>
        <v>4</v>
      </c>
      <c r="C14" s="63" t="s">
        <v>25</v>
      </c>
      <c r="D14" s="63">
        <v>2024</v>
      </c>
      <c r="E14" s="80" t="s">
        <v>43</v>
      </c>
      <c r="F14" s="83" t="s">
        <v>31</v>
      </c>
      <c r="G14" s="79">
        <f>6</f>
        <v>6</v>
      </c>
      <c r="H14" s="102"/>
      <c r="I14" s="71">
        <f>G14*H14</f>
        <v>0</v>
      </c>
    </row>
    <row r="15" spans="2:9" ht="15" customHeight="1" x14ac:dyDescent="0.2">
      <c r="B15" s="57"/>
      <c r="C15" s="56"/>
      <c r="D15" s="56"/>
      <c r="E15" s="64" t="s">
        <v>42</v>
      </c>
      <c r="F15" s="56"/>
      <c r="G15" s="72"/>
      <c r="H15" s="73"/>
      <c r="I15" s="74"/>
    </row>
    <row r="16" spans="2:9" ht="51" customHeight="1" thickBot="1" x14ac:dyDescent="0.25">
      <c r="B16" s="58"/>
      <c r="C16" s="59"/>
      <c r="D16" s="59"/>
      <c r="E16" s="65" t="s">
        <v>46</v>
      </c>
      <c r="F16" s="59"/>
      <c r="G16" s="60"/>
      <c r="H16" s="61"/>
      <c r="I16" s="75"/>
    </row>
    <row r="17" spans="2:9" ht="15" customHeight="1" thickBot="1" x14ac:dyDescent="0.25">
      <c r="B17" s="62">
        <f>1+MAX($B$3:B16)</f>
        <v>5</v>
      </c>
      <c r="C17" s="63" t="s">
        <v>25</v>
      </c>
      <c r="D17" s="63">
        <v>2024</v>
      </c>
      <c r="E17" s="80" t="s">
        <v>44</v>
      </c>
      <c r="F17" s="77" t="s">
        <v>20</v>
      </c>
      <c r="G17" s="79">
        <f>356</f>
        <v>356</v>
      </c>
      <c r="H17" s="102"/>
      <c r="I17" s="71">
        <f>G17*H17</f>
        <v>0</v>
      </c>
    </row>
    <row r="18" spans="2:9" ht="14.25" x14ac:dyDescent="0.2">
      <c r="B18" s="57"/>
      <c r="C18" s="56"/>
      <c r="D18" s="56"/>
      <c r="E18" s="64" t="s">
        <v>47</v>
      </c>
      <c r="F18" s="56"/>
      <c r="G18" s="72"/>
      <c r="H18" s="73"/>
      <c r="I18" s="74"/>
    </row>
    <row r="19" spans="2:9" ht="99.95" customHeight="1" thickBot="1" x14ac:dyDescent="0.25">
      <c r="B19" s="58"/>
      <c r="C19" s="59"/>
      <c r="D19" s="59"/>
      <c r="E19" s="65" t="s">
        <v>45</v>
      </c>
      <c r="F19" s="59"/>
      <c r="G19" s="60"/>
      <c r="H19" s="61"/>
      <c r="I19" s="75"/>
    </row>
  </sheetData>
  <protectedRanges>
    <protectedRange sqref="F11 F14" name="Oblast1_3_3_1_3"/>
  </protectedRanges>
  <printOptions horizontalCentered="1"/>
  <pageMargins left="0.19685039370078741" right="0.19685039370078741" top="0.78740157480314965" bottom="0.39370078740157483" header="0" footer="0"/>
  <pageSetup paperSize="9" scale="77" firstPageNumber="0" fitToHeight="3" orientation="landscape" horizontalDpi="300" verticalDpi="300" r:id="rId1"/>
  <headerFooter alignWithMargins="0">
    <oddFooter>&amp;C&amp;"Arial CE,Běžné"&amp;7  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Krycí list</vt:lpstr>
      <vt:lpstr>F Položkový rozpočet</vt:lpstr>
      <vt:lpstr>__xlnm.Print_Area_2</vt:lpstr>
      <vt:lpstr>'F Položkový rozpočet'!Názvy_tisku</vt:lpstr>
      <vt:lpstr>'F Položkový rozpočet'!Oblast_tisku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</dc:creator>
  <cp:lastModifiedBy>ROSENDORFSKÁ Eva Ing.</cp:lastModifiedBy>
  <cp:lastPrinted>2024-09-04T11:12:42Z</cp:lastPrinted>
  <dcterms:created xsi:type="dcterms:W3CDTF">2010-05-13T13:15:26Z</dcterms:created>
  <dcterms:modified xsi:type="dcterms:W3CDTF">2024-09-12T07:34:45Z</dcterms:modified>
</cp:coreProperties>
</file>