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 - VEDLEJŠÍ ROZPOČT..." sheetId="2" r:id="rId2"/>
    <sheet name="SO 101 - CHODNÍK U NOVÉ Z..." sheetId="3" r:id="rId3"/>
    <sheet name="SO 102 - SCHODIŠTĚ" sheetId="4" r:id="rId4"/>
    <sheet name="SO 103 - CHODNÍK POD MOSTEM" sheetId="5" r:id="rId5"/>
    <sheet name="SO 104 - CHODNÍK PARKEM" sheetId="6" r:id="rId6"/>
    <sheet name="SO 105 - CHODNÍK U STÁVAJ..." sheetId="7" r:id="rId7"/>
    <sheet name="SO 106 - KOMUNIKACE, ZAST..." sheetId="8" r:id="rId8"/>
    <sheet name="SO 107 - VEŘEJNÉ OSVĚTLENÍ" sheetId="9" r:id="rId9"/>
    <sheet name="Seznam figur" sheetId="10" r:id="rId10"/>
    <sheet name="Pokyny pro vyplnění" sheetId="11" r:id="rId11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'SO 001 - VEDLEJŠÍ ROZPOČT...'!$C$85:$K$130</definedName>
    <definedName name="_xlnm.Print_Area" localSheetId="1">'SO 001 - VEDLEJŠÍ ROZPOČT...'!$C$4:$J$39,'SO 001 - VEDLEJŠÍ ROZPOČT...'!$C$45:$J$67,'SO 001 - VEDLEJŠÍ ROZPOČT...'!$C$73:$K$130</definedName>
    <definedName name="_xlnm.Print_Titles" localSheetId="1">'SO 001 - VEDLEJŠÍ ROZPOČT...'!$85:$85</definedName>
    <definedName name="_xlnm._FilterDatabase" localSheetId="2" hidden="1">'SO 101 - CHODNÍK U NOVÉ Z...'!$C$87:$K$229</definedName>
    <definedName name="_xlnm.Print_Area" localSheetId="2">'SO 101 - CHODNÍK U NOVÉ Z...'!$C$4:$J$39,'SO 101 - CHODNÍK U NOVÉ Z...'!$C$45:$J$69,'SO 101 - CHODNÍK U NOVÉ Z...'!$C$75:$K$229</definedName>
    <definedName name="_xlnm.Print_Titles" localSheetId="2">'SO 101 - CHODNÍK U NOVÉ Z...'!$87:$87</definedName>
    <definedName name="_xlnm._FilterDatabase" localSheetId="3" hidden="1">'SO 102 - SCHODIŠTĚ'!$C$85:$K$157</definedName>
    <definedName name="_xlnm.Print_Area" localSheetId="3">'SO 102 - SCHODIŠTĚ'!$C$4:$J$39,'SO 102 - SCHODIŠTĚ'!$C$45:$J$67,'SO 102 - SCHODIŠTĚ'!$C$73:$K$157</definedName>
    <definedName name="_xlnm.Print_Titles" localSheetId="3">'SO 102 - SCHODIŠTĚ'!$85:$85</definedName>
    <definedName name="_xlnm._FilterDatabase" localSheetId="4" hidden="1">'SO 103 - CHODNÍK POD MOSTEM'!$C$87:$K$195</definedName>
    <definedName name="_xlnm.Print_Area" localSheetId="4">'SO 103 - CHODNÍK POD MOSTEM'!$C$4:$J$39,'SO 103 - CHODNÍK POD MOSTEM'!$C$45:$J$69,'SO 103 - CHODNÍK POD MOSTEM'!$C$75:$K$195</definedName>
    <definedName name="_xlnm.Print_Titles" localSheetId="4">'SO 103 - CHODNÍK POD MOSTEM'!$87:$87</definedName>
    <definedName name="_xlnm._FilterDatabase" localSheetId="5" hidden="1">'SO 104 - CHODNÍK PARKEM'!$C$84:$K$150</definedName>
    <definedName name="_xlnm.Print_Area" localSheetId="5">'SO 104 - CHODNÍK PARKEM'!$C$4:$J$39,'SO 104 - CHODNÍK PARKEM'!$C$45:$J$66,'SO 104 - CHODNÍK PARKEM'!$C$72:$K$150</definedName>
    <definedName name="_xlnm.Print_Titles" localSheetId="5">'SO 104 - CHODNÍK PARKEM'!$84:$84</definedName>
    <definedName name="_xlnm._FilterDatabase" localSheetId="6" hidden="1">'SO 105 - CHODNÍK U STÁVAJ...'!$C$85:$K$197</definedName>
    <definedName name="_xlnm.Print_Area" localSheetId="6">'SO 105 - CHODNÍK U STÁVAJ...'!$C$4:$J$39,'SO 105 - CHODNÍK U STÁVAJ...'!$C$45:$J$67,'SO 105 - CHODNÍK U STÁVAJ...'!$C$73:$K$197</definedName>
    <definedName name="_xlnm.Print_Titles" localSheetId="6">'SO 105 - CHODNÍK U STÁVAJ...'!$85:$85</definedName>
    <definedName name="_xlnm._FilterDatabase" localSheetId="7" hidden="1">'SO 106 - KOMUNIKACE, ZAST...'!$C$86:$K$294</definedName>
    <definedName name="_xlnm.Print_Area" localSheetId="7">'SO 106 - KOMUNIKACE, ZAST...'!$C$4:$J$39,'SO 106 - KOMUNIKACE, ZAST...'!$C$45:$J$68,'SO 106 - KOMUNIKACE, ZAST...'!$C$74:$K$294</definedName>
    <definedName name="_xlnm.Print_Titles" localSheetId="7">'SO 106 - KOMUNIKACE, ZAST...'!$86:$86</definedName>
    <definedName name="_xlnm._FilterDatabase" localSheetId="8" hidden="1">'SO 107 - VEŘEJNÉ OSVĚTLENÍ'!$C$117:$K$286</definedName>
    <definedName name="_xlnm.Print_Area" localSheetId="8">'SO 107 - VEŘEJNÉ OSVĚTLENÍ'!$C$4:$J$39,'SO 107 - VEŘEJNÉ OSVĚTLENÍ'!$C$45:$J$99,'SO 107 - VEŘEJNÉ OSVĚTLENÍ'!$C$105:$K$286</definedName>
    <definedName name="_xlnm.Print_Titles" localSheetId="8">'SO 107 - VEŘEJNÉ OSVĚTLENÍ'!$117:$117</definedName>
    <definedName name="_xlnm.Print_Area" localSheetId="9">'Seznam figur'!$C$4:$G$23</definedName>
    <definedName name="_xlnm.Print_Titles" localSheetId="9">'Seznam figur'!$9:$9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62"/>
  <c i="9" r="J35"/>
  <c i="1" r="AX62"/>
  <c i="9"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T281"/>
  <c r="R282"/>
  <c r="R281"/>
  <c r="P282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T256"/>
  <c r="R257"/>
  <c r="R256"/>
  <c r="P257"/>
  <c r="P256"/>
  <c r="BI254"/>
  <c r="BH254"/>
  <c r="BG254"/>
  <c r="BF254"/>
  <c r="T254"/>
  <c r="T253"/>
  <c r="R254"/>
  <c r="R253"/>
  <c r="P254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T245"/>
  <c r="R246"/>
  <c r="R245"/>
  <c r="P246"/>
  <c r="P245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T234"/>
  <c r="R235"/>
  <c r="R234"/>
  <c r="P235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T226"/>
  <c r="R227"/>
  <c r="R226"/>
  <c r="P227"/>
  <c r="P226"/>
  <c r="BI224"/>
  <c r="BH224"/>
  <c r="BG224"/>
  <c r="BF224"/>
  <c r="T224"/>
  <c r="T223"/>
  <c r="R224"/>
  <c r="R223"/>
  <c r="P224"/>
  <c r="P223"/>
  <c r="BI221"/>
  <c r="BH221"/>
  <c r="BG221"/>
  <c r="BF221"/>
  <c r="T221"/>
  <c r="T220"/>
  <c r="R221"/>
  <c r="R220"/>
  <c r="P221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T213"/>
  <c r="R214"/>
  <c r="R213"/>
  <c r="P214"/>
  <c r="P213"/>
  <c r="BI211"/>
  <c r="BH211"/>
  <c r="BG211"/>
  <c r="BF211"/>
  <c r="T211"/>
  <c r="T210"/>
  <c r="R211"/>
  <c r="R210"/>
  <c r="P211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T193"/>
  <c r="R194"/>
  <c r="R193"/>
  <c r="P194"/>
  <c r="P193"/>
  <c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T178"/>
  <c r="R179"/>
  <c r="R178"/>
  <c r="P179"/>
  <c r="P178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T123"/>
  <c r="R124"/>
  <c r="R123"/>
  <c r="P124"/>
  <c r="P123"/>
  <c r="BI121"/>
  <c r="BH121"/>
  <c r="BG121"/>
  <c r="BF121"/>
  <c r="T121"/>
  <c r="T120"/>
  <c r="R121"/>
  <c r="R120"/>
  <c r="P121"/>
  <c r="P120"/>
  <c r="J115"/>
  <c r="J114"/>
  <c r="F114"/>
  <c r="F112"/>
  <c r="E110"/>
  <c r="J55"/>
  <c r="J54"/>
  <c r="F54"/>
  <c r="F52"/>
  <c r="E50"/>
  <c r="J18"/>
  <c r="E18"/>
  <c r="F115"/>
  <c r="J17"/>
  <c r="J12"/>
  <c r="J112"/>
  <c r="E7"/>
  <c r="E108"/>
  <c i="8" r="J37"/>
  <c r="J36"/>
  <c i="1" r="AY61"/>
  <c i="8" r="J35"/>
  <c i="1" r="AX61"/>
  <c i="8" r="BI293"/>
  <c r="BH293"/>
  <c r="BG293"/>
  <c r="BF293"/>
  <c r="T293"/>
  <c r="T292"/>
  <c r="R293"/>
  <c r="R292"/>
  <c r="P293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7" r="J37"/>
  <c r="J36"/>
  <c i="1" r="AY60"/>
  <c i="7" r="J35"/>
  <c i="1" r="AX60"/>
  <c i="7"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48"/>
  <c i="6" r="J37"/>
  <c r="J36"/>
  <c i="1" r="AY59"/>
  <c i="6" r="J35"/>
  <c i="1" r="AX59"/>
  <c i="6"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5" r="J37"/>
  <c r="J36"/>
  <c i="1" r="AY58"/>
  <c i="5" r="J35"/>
  <c i="1" r="AX58"/>
  <c i="5"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4" r="J148"/>
  <c r="J37"/>
  <c r="J36"/>
  <c i="1" r="AY57"/>
  <c i="4" r="J35"/>
  <c i="1" r="AX57"/>
  <c i="4"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J63"/>
  <c r="BI147"/>
  <c r="BH147"/>
  <c r="BG147"/>
  <c r="BF147"/>
  <c r="T147"/>
  <c r="R147"/>
  <c r="P147"/>
  <c r="BI146"/>
  <c r="BH146"/>
  <c r="BG146"/>
  <c r="BF146"/>
  <c r="T146"/>
  <c r="R146"/>
  <c r="P146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3" r="J37"/>
  <c r="J36"/>
  <c i="1" r="AY56"/>
  <c i="3" r="J35"/>
  <c i="1" r="AX56"/>
  <c i="3"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8"/>
  <c r="BH98"/>
  <c r="BG98"/>
  <c r="BF98"/>
  <c r="T98"/>
  <c r="R98"/>
  <c r="P98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2" r="J37"/>
  <c r="J36"/>
  <c i="1" r="AY55"/>
  <c i="2" r="J35"/>
  <c i="1" r="AX55"/>
  <c i="2" r="BI127"/>
  <c r="BH127"/>
  <c r="BG127"/>
  <c r="BF127"/>
  <c r="T127"/>
  <c r="T126"/>
  <c r="R127"/>
  <c r="R126"/>
  <c r="P127"/>
  <c r="P126"/>
  <c r="BI123"/>
  <c r="BH123"/>
  <c r="BG123"/>
  <c r="BF123"/>
  <c r="T123"/>
  <c r="T122"/>
  <c r="R123"/>
  <c r="R122"/>
  <c r="P123"/>
  <c r="P122"/>
  <c r="BI119"/>
  <c r="BH119"/>
  <c r="BG119"/>
  <c r="BF119"/>
  <c r="T119"/>
  <c r="T118"/>
  <c r="R119"/>
  <c r="R118"/>
  <c r="P119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" r="L50"/>
  <c r="AM50"/>
  <c r="AM49"/>
  <c r="L49"/>
  <c r="AM47"/>
  <c r="L47"/>
  <c r="L45"/>
  <c r="L44"/>
  <c i="7" r="J183"/>
  <c r="J137"/>
  <c i="8" r="J219"/>
  <c r="J216"/>
  <c r="BK215"/>
  <c i="9" r="BK269"/>
  <c r="J235"/>
  <c i="3" r="J180"/>
  <c r="J140"/>
  <c r="BK221"/>
  <c i="4" r="J130"/>
  <c i="5" r="J135"/>
  <c r="J91"/>
  <c i="7" r="BK110"/>
  <c r="J124"/>
  <c i="8" r="J91"/>
  <c r="BK221"/>
  <c i="9" r="J282"/>
  <c r="BK127"/>
  <c r="J182"/>
  <c i="3" r="J119"/>
  <c i="4" r="BK105"/>
  <c r="BK117"/>
  <c i="5" r="J176"/>
  <c i="6" r="J131"/>
  <c r="J137"/>
  <c r="BK99"/>
  <c i="7" r="J149"/>
  <c r="J118"/>
  <c i="8" r="J98"/>
  <c r="J155"/>
  <c r="J188"/>
  <c i="9" r="J139"/>
  <c r="BK169"/>
  <c i="2" r="J105"/>
  <c i="3" r="J105"/>
  <c r="BK178"/>
  <c i="4" r="BK104"/>
  <c i="5" r="BK194"/>
  <c r="J169"/>
  <c r="BK164"/>
  <c i="7" r="J189"/>
  <c r="J91"/>
  <c i="8" r="BK246"/>
  <c r="J204"/>
  <c r="BK201"/>
  <c i="9" r="BK188"/>
  <c r="BK171"/>
  <c i="3" r="BK117"/>
  <c i="4" r="J150"/>
  <c i="5" r="J165"/>
  <c r="J116"/>
  <c i="6" r="BK140"/>
  <c i="8" r="BK262"/>
  <c r="J104"/>
  <c r="J148"/>
  <c i="9" r="BK149"/>
  <c r="J272"/>
  <c r="BK197"/>
  <c i="3" r="J221"/>
  <c r="J182"/>
  <c r="J215"/>
  <c r="BK137"/>
  <c i="4" r="J100"/>
  <c i="5" r="BK105"/>
  <c r="J96"/>
  <c i="7" r="J130"/>
  <c i="8" r="BK257"/>
  <c r="J248"/>
  <c r="BK171"/>
  <c i="9" r="BK144"/>
  <c r="J166"/>
  <c i="2" r="BK108"/>
  <c i="3" r="BK163"/>
  <c r="J135"/>
  <c r="J132"/>
  <c i="4" r="BK154"/>
  <c i="5" r="BK127"/>
  <c r="J105"/>
  <c i="7" r="J191"/>
  <c r="BK132"/>
  <c i="8" r="BK191"/>
  <c r="J112"/>
  <c r="BK210"/>
  <c i="9" r="BK191"/>
  <c r="J194"/>
  <c i="3" r="J91"/>
  <c r="J152"/>
  <c i="4" r="BK109"/>
  <c i="5" r="BK144"/>
  <c r="BK165"/>
  <c i="7" r="BK135"/>
  <c r="J177"/>
  <c i="8" r="J191"/>
  <c r="J120"/>
  <c r="J287"/>
  <c i="9" r="J257"/>
  <c r="BK232"/>
  <c r="BK137"/>
  <c i="8" r="J225"/>
  <c r="BK148"/>
  <c i="9" r="J144"/>
  <c r="BK235"/>
  <c i="2" r="BK92"/>
  <c i="3" r="BK212"/>
  <c r="BK224"/>
  <c i="4" r="BK125"/>
  <c i="5" r="BK167"/>
  <c r="J112"/>
  <c i="6" r="BK94"/>
  <c i="7" r="BK114"/>
  <c i="8" r="BK152"/>
  <c r="BK204"/>
  <c r="BK149"/>
  <c i="9" r="BK238"/>
  <c r="J221"/>
  <c r="BK186"/>
  <c i="3" r="BK154"/>
  <c i="5" r="BK152"/>
  <c r="J180"/>
  <c i="6" r="J140"/>
  <c r="BK128"/>
  <c r="J113"/>
  <c i="7" r="J166"/>
  <c i="8" r="J218"/>
  <c r="J169"/>
  <c r="BK182"/>
  <c i="9" r="BK159"/>
  <c r="J218"/>
  <c i="2" r="J115"/>
  <c r="F37"/>
  <c i="7" r="BK124"/>
  <c i="8" r="BK268"/>
  <c r="J165"/>
  <c r="J118"/>
  <c i="9" r="BK135"/>
  <c r="J274"/>
  <c i="2" r="F36"/>
  <c i="5" r="BK109"/>
  <c r="BK137"/>
  <c i="7" r="J147"/>
  <c r="BK153"/>
  <c i="8" r="J262"/>
  <c r="BK177"/>
  <c i="9" r="BK282"/>
  <c r="BK257"/>
  <c i="2" r="J112"/>
  <c i="3" r="BK132"/>
  <c r="BK149"/>
  <c i="4" r="J105"/>
  <c i="5" r="J164"/>
  <c r="BK116"/>
  <c i="7" r="J174"/>
  <c r="J110"/>
  <c i="8" r="J90"/>
  <c r="BK216"/>
  <c r="BK212"/>
  <c i="9" r="J149"/>
  <c r="BK203"/>
  <c i="2" r="J102"/>
  <c i="3" r="BK205"/>
  <c i="4" r="J128"/>
  <c r="BK156"/>
  <c i="5" r="J124"/>
  <c r="J109"/>
  <c i="7" r="J132"/>
  <c r="BK140"/>
  <c i="8" r="J229"/>
  <c r="J227"/>
  <c i="9" r="J269"/>
  <c r="J254"/>
  <c i="3" r="J208"/>
  <c r="BK180"/>
  <c r="BK142"/>
  <c i="4" r="J106"/>
  <c i="5" r="J139"/>
  <c i="6" r="BK97"/>
  <c i="7" r="J153"/>
  <c i="8" r="J182"/>
  <c r="J167"/>
  <c r="BK106"/>
  <c i="9" r="BK285"/>
  <c r="BK164"/>
  <c i="6" r="J122"/>
  <c r="BK106"/>
  <c r="J110"/>
  <c i="7" r="BK108"/>
  <c i="8" r="BK93"/>
  <c r="J235"/>
  <c r="J93"/>
  <c i="9" r="J159"/>
  <c r="BK142"/>
  <c i="2" r="F35"/>
  <c i="8" r="BK120"/>
  <c r="J141"/>
  <c i="9" r="J260"/>
  <c i="3" r="BK203"/>
  <c i="4" r="BK123"/>
  <c i="5" r="J194"/>
  <c r="J162"/>
  <c i="6" r="BK118"/>
  <c r="J88"/>
  <c i="7" r="BK106"/>
  <c i="8" r="BK162"/>
  <c r="J252"/>
  <c i="9" r="BK267"/>
  <c r="BK260"/>
  <c i="2" r="BK127"/>
  <c i="3" r="J100"/>
  <c r="J98"/>
  <c i="4" r="J115"/>
  <c i="5" r="J160"/>
  <c r="BK174"/>
  <c i="6" r="BK122"/>
  <c i="7" r="BK191"/>
  <c i="8" r="J230"/>
  <c r="BK230"/>
  <c i="9" r="BK179"/>
  <c r="J130"/>
  <c r="BK199"/>
  <c i="3" r="J175"/>
  <c r="J199"/>
  <c r="J149"/>
  <c i="4" r="BK108"/>
  <c i="5" r="BK142"/>
  <c r="J173"/>
  <c i="7" r="J180"/>
  <c r="J140"/>
  <c i="8" r="J280"/>
  <c r="J277"/>
  <c r="BK98"/>
  <c i="9" r="BK227"/>
  <c i="2" r="J123"/>
  <c i="3" r="J147"/>
  <c r="BK227"/>
  <c r="BK114"/>
  <c i="4" r="J146"/>
  <c i="5" r="BK147"/>
  <c r="BK124"/>
  <c i="6" r="BK96"/>
  <c i="7" r="BK158"/>
  <c i="8" r="BK283"/>
  <c r="J268"/>
  <c r="BK138"/>
  <c i="9" r="J124"/>
  <c i="2" r="J92"/>
  <c i="3" r="BK91"/>
  <c r="J170"/>
  <c i="4" r="J132"/>
  <c r="BK128"/>
  <c i="5" r="BK91"/>
  <c i="6" r="BK91"/>
  <c i="7" r="J142"/>
  <c i="8" r="J240"/>
  <c r="BK197"/>
  <c i="9" r="BK173"/>
  <c r="BK194"/>
  <c i="3" r="J172"/>
  <c r="J158"/>
  <c i="4" r="BK106"/>
  <c i="6" r="BK124"/>
  <c i="7" r="BK172"/>
  <c i="8" r="J210"/>
  <c r="BK206"/>
  <c i="9" r="BK139"/>
  <c r="BK243"/>
  <c i="6" r="J101"/>
  <c i="7" r="J108"/>
  <c r="J193"/>
  <c i="8" r="BK266"/>
  <c r="BK157"/>
  <c i="9" r="J176"/>
  <c r="BK265"/>
  <c r="J137"/>
  <c i="3" r="BK184"/>
  <c r="J145"/>
  <c r="J112"/>
  <c i="4" r="BK107"/>
  <c i="5" r="J142"/>
  <c i="7" r="BK177"/>
  <c r="J121"/>
  <c i="8" r="J246"/>
  <c r="J171"/>
  <c r="BK260"/>
  <c i="9" r="BK121"/>
  <c r="J179"/>
  <c i="3" r="J121"/>
  <c r="BK119"/>
  <c i="4" r="J89"/>
  <c i="5" r="BK135"/>
  <c i="6" r="J133"/>
  <c r="BK113"/>
  <c r="BK88"/>
  <c i="7" r="BK97"/>
  <c i="8" r="BK219"/>
  <c r="BK218"/>
  <c r="J197"/>
  <c i="9" r="J208"/>
  <c r="J135"/>
  <c i="2" r="BK98"/>
  <c i="3" r="J188"/>
  <c r="J196"/>
  <c i="4" r="J135"/>
  <c i="5" r="J118"/>
  <c r="BK192"/>
  <c i="6" r="J139"/>
  <c i="7" r="BK168"/>
  <c r="BK147"/>
  <c i="8" r="BK141"/>
  <c r="J215"/>
  <c i="9" r="BK124"/>
  <c r="BK240"/>
  <c i="2" r="J34"/>
  <c i="6" r="BK139"/>
  <c i="7" r="J162"/>
  <c i="8" r="BK209"/>
  <c r="BK213"/>
  <c r="BK240"/>
  <c i="9" r="BK221"/>
  <c r="BK286"/>
  <c i="2" r="BK115"/>
  <c i="3" r="BK215"/>
  <c r="J93"/>
  <c r="BK123"/>
  <c i="4" r="J123"/>
  <c i="5" r="J182"/>
  <c i="6" r="BK120"/>
  <c i="7" r="J112"/>
  <c i="8" r="J185"/>
  <c r="BK207"/>
  <c i="9" r="J164"/>
  <c r="BK132"/>
  <c i="2" r="J119"/>
  <c i="3" r="BK100"/>
  <c r="J117"/>
  <c i="4" r="J125"/>
  <c i="5" r="BK180"/>
  <c r="J132"/>
  <c i="6" r="BK108"/>
  <c i="7" r="BK183"/>
  <c i="8" r="J283"/>
  <c r="J275"/>
  <c r="J258"/>
  <c i="9" r="BK184"/>
  <c r="J240"/>
  <c i="2" r="F34"/>
  <c i="4" r="J92"/>
  <c i="5" r="BK114"/>
  <c r="BK112"/>
  <c i="7" r="BK193"/>
  <c r="BK112"/>
  <c i="8" r="J289"/>
  <c r="BK167"/>
  <c i="9" r="J154"/>
  <c r="BK246"/>
  <c i="6" r="J96"/>
  <c r="BK133"/>
  <c i="7" r="J170"/>
  <c i="8" r="J131"/>
  <c r="J162"/>
  <c r="J212"/>
  <c i="9" r="BK230"/>
  <c r="J191"/>
  <c i="3" r="BK145"/>
  <c r="BK175"/>
  <c i="4" r="J154"/>
  <c i="5" r="J174"/>
  <c i="6" r="J128"/>
  <c i="7" r="J102"/>
  <c r="J172"/>
  <c i="8" r="J293"/>
  <c r="J271"/>
  <c i="9" r="BK130"/>
  <c r="J216"/>
  <c i="3" r="J197"/>
  <c r="BK105"/>
  <c i="4" r="BK132"/>
  <c i="5" r="BK186"/>
  <c i="6" r="J146"/>
  <c r="BK104"/>
  <c i="7" r="BK130"/>
  <c i="8" r="BK285"/>
  <c r="BK250"/>
  <c r="J126"/>
  <c i="9" r="J277"/>
  <c r="BK206"/>
  <c i="2" r="BK89"/>
  <c i="3" r="BK152"/>
  <c i="4" r="BK102"/>
  <c i="5" r="BK101"/>
  <c r="BK139"/>
  <c i="6" r="J135"/>
  <c i="7" r="BK127"/>
  <c i="8" r="BK135"/>
  <c r="J96"/>
  <c i="9" r="BK254"/>
  <c r="J184"/>
  <c i="3" r="BK110"/>
  <c r="BK112"/>
  <c i="4" r="J97"/>
  <c r="BK135"/>
  <c i="5" r="J144"/>
  <c i="6" r="J106"/>
  <c i="7" r="BK162"/>
  <c i="8" r="J138"/>
  <c r="BK227"/>
  <c r="BK165"/>
  <c i="9" r="BK277"/>
  <c r="J203"/>
  <c i="2" r="BK102"/>
  <c i="3" r="J167"/>
  <c i="4" r="BK141"/>
  <c i="5" r="BK96"/>
  <c i="6" r="J118"/>
  <c i="7" r="J135"/>
  <c r="J158"/>
  <c i="8" r="BK238"/>
  <c r="J144"/>
  <c r="J116"/>
  <c i="9" r="J201"/>
  <c i="2" r="J127"/>
  <c i="3" r="BK186"/>
  <c r="BK170"/>
  <c i="4" r="BK147"/>
  <c i="5" r="J158"/>
  <c r="J93"/>
  <c i="7" r="J127"/>
  <c r="BK196"/>
  <c i="8" r="BK129"/>
  <c r="BK123"/>
  <c i="9" r="J211"/>
  <c r="BK274"/>
  <c i="2" r="J108"/>
  <c i="3" r="BK93"/>
  <c r="J154"/>
  <c i="5" r="J130"/>
  <c i="7" r="J99"/>
  <c i="8" r="BK235"/>
  <c r="J223"/>
  <c r="BK179"/>
  <c i="9" r="BK272"/>
  <c r="J285"/>
  <c i="8" r="J109"/>
  <c r="BK109"/>
  <c i="9" r="J265"/>
  <c i="3" r="BK218"/>
  <c r="J186"/>
  <c r="J126"/>
  <c i="4" r="BK120"/>
  <c i="5" r="BK121"/>
  <c i="6" r="BK101"/>
  <c i="7" r="BK166"/>
  <c r="J114"/>
  <c i="8" r="J101"/>
  <c r="J207"/>
  <c r="J135"/>
  <c i="9" r="BK216"/>
  <c r="J227"/>
  <c i="3" r="BK121"/>
  <c r="J163"/>
  <c i="4" r="BK130"/>
  <c i="5" r="BK107"/>
  <c r="J154"/>
  <c i="6" r="J142"/>
  <c r="BK149"/>
  <c r="J120"/>
  <c i="7" r="BK170"/>
  <c i="8" r="J250"/>
  <c r="BK155"/>
  <c i="9" r="BK262"/>
  <c r="BK224"/>
  <c r="J171"/>
  <c i="3" r="BK193"/>
  <c r="J142"/>
  <c i="4" r="BK146"/>
  <c i="5" r="BK162"/>
  <c r="BK118"/>
  <c r="BK130"/>
  <c i="7" r="BK102"/>
  <c r="BK142"/>
  <c i="8" r="BK293"/>
  <c r="BK173"/>
  <c i="9" r="J238"/>
  <c r="BK218"/>
  <c r="BK162"/>
  <c i="3" r="J193"/>
  <c r="J129"/>
  <c r="BK197"/>
  <c i="4" r="BK150"/>
  <c r="BK94"/>
  <c i="5" r="BK150"/>
  <c r="BK173"/>
  <c i="7" r="BK118"/>
  <c r="J97"/>
  <c i="8" r="J160"/>
  <c r="BK225"/>
  <c r="BK90"/>
  <c i="9" r="J162"/>
  <c i="2" r="BK123"/>
  <c i="3" r="BK188"/>
  <c r="BK140"/>
  <c r="J190"/>
  <c i="4" r="BK121"/>
  <c i="5" r="BK190"/>
  <c r="BK158"/>
  <c i="7" r="J89"/>
  <c r="J116"/>
  <c i="8" r="BK144"/>
  <c r="J257"/>
  <c i="9" r="J243"/>
  <c r="J251"/>
  <c r="J224"/>
  <c i="3" r="BK182"/>
  <c r="J227"/>
  <c i="4" r="J109"/>
  <c r="BK100"/>
  <c i="5" r="BK160"/>
  <c i="6" r="J124"/>
  <c i="7" r="BK185"/>
  <c i="8" r="J177"/>
  <c r="BK194"/>
  <c r="BK169"/>
  <c i="9" r="J132"/>
  <c r="J188"/>
  <c i="2" r="BK95"/>
  <c i="3" r="J212"/>
  <c r="J224"/>
  <c i="4" r="J104"/>
  <c i="5" r="BK182"/>
  <c i="6" r="BK110"/>
  <c i="7" r="J106"/>
  <c i="8" r="BK271"/>
  <c r="BK116"/>
  <c r="J157"/>
  <c i="9" r="BK201"/>
  <c r="J197"/>
  <c i="6" r="BK146"/>
  <c r="BK135"/>
  <c i="7" r="BK189"/>
  <c r="BK99"/>
  <c i="8" r="J221"/>
  <c r="BK280"/>
  <c i="9" r="J230"/>
  <c r="BK154"/>
  <c r="BK214"/>
  <c i="3" r="J123"/>
  <c r="J205"/>
  <c r="J178"/>
  <c i="4" r="J117"/>
  <c i="5" r="BK169"/>
  <c i="6" r="J99"/>
  <c i="7" r="BK164"/>
  <c i="8" r="J179"/>
  <c r="BK264"/>
  <c r="J209"/>
  <c i="9" r="BK156"/>
  <c r="J262"/>
  <c i="3" r="BK98"/>
  <c r="BK199"/>
  <c i="4" r="BK115"/>
  <c i="5" r="J107"/>
  <c r="J98"/>
  <c i="6" r="BK142"/>
  <c i="7" r="BK91"/>
  <c r="J164"/>
  <c i="8" r="J129"/>
  <c r="J264"/>
  <c i="9" r="J267"/>
  <c i="2" r="BK119"/>
  <c i="3" r="J218"/>
  <c r="J110"/>
  <c i="4" r="J141"/>
  <c i="5" r="BK171"/>
  <c r="BK93"/>
  <c i="7" r="J168"/>
  <c i="8" r="J206"/>
  <c r="BK275"/>
  <c i="9" r="J249"/>
  <c r="J121"/>
  <c i="2" r="J98"/>
  <c i="3" r="BK195"/>
  <c i="4" r="BK89"/>
  <c r="BK92"/>
  <c i="5" r="J171"/>
  <c r="J101"/>
  <c i="6" r="J108"/>
  <c i="7" r="J155"/>
  <c i="8" r="BK126"/>
  <c r="BK160"/>
  <c i="9" r="J206"/>
  <c r="J142"/>
  <c r="J214"/>
  <c i="2" r="J95"/>
  <c i="3" r="BK196"/>
  <c i="4" r="J156"/>
  <c r="J120"/>
  <c i="5" r="J147"/>
  <c r="J152"/>
  <c i="7" r="BK180"/>
  <c i="8" r="J149"/>
  <c r="BK101"/>
  <c i="9" r="BK279"/>
  <c r="BK251"/>
  <c i="2" r="BK105"/>
  <c i="3" r="J203"/>
  <c r="BK129"/>
  <c i="5" r="BK178"/>
  <c i="6" r="BK137"/>
  <c i="7" r="J144"/>
  <c i="8" r="J238"/>
  <c r="J152"/>
  <c i="9" r="J279"/>
  <c r="BK249"/>
  <c i="3" r="BK135"/>
  <c r="BK147"/>
  <c i="5" r="BK176"/>
  <c r="BK98"/>
  <c i="7" r="BK144"/>
  <c r="BK174"/>
  <c i="8" r="BK104"/>
  <c r="J260"/>
  <c r="BK96"/>
  <c i="9" r="BK151"/>
  <c r="J173"/>
  <c i="6" r="BK131"/>
  <c r="J94"/>
  <c i="7" r="BK155"/>
  <c r="J185"/>
  <c i="8" r="BK91"/>
  <c r="BK248"/>
  <c r="BK277"/>
  <c i="9" r="J232"/>
  <c r="J151"/>
  <c i="3" r="J114"/>
  <c r="J137"/>
  <c i="4" r="J108"/>
  <c r="J107"/>
  <c i="5" r="J190"/>
  <c r="J150"/>
  <c i="7" r="BK116"/>
  <c r="J182"/>
  <c i="8" r="BK223"/>
  <c r="J201"/>
  <c i="9" r="BK211"/>
  <c r="BK182"/>
  <c i="3" r="BK167"/>
  <c i="4" r="BK97"/>
  <c i="5" r="J178"/>
  <c r="J137"/>
  <c i="6" r="J91"/>
  <c r="J97"/>
  <c i="7" r="BK149"/>
  <c i="8" r="BK131"/>
  <c r="BK258"/>
  <c r="BK112"/>
  <c i="9" r="BK147"/>
  <c r="BK208"/>
  <c i="2" r="BK112"/>
  <c i="3" r="BK126"/>
  <c r="J184"/>
  <c i="4" r="J102"/>
  <c r="J121"/>
  <c i="5" r="BK132"/>
  <c i="6" r="BK115"/>
  <c i="7" r="BK89"/>
  <c i="8" r="J106"/>
  <c r="BK287"/>
  <c r="J123"/>
  <c i="9" r="J286"/>
  <c r="J127"/>
  <c i="3" r="BK190"/>
  <c r="BK158"/>
  <c r="J160"/>
  <c i="4" r="J94"/>
  <c i="5" r="J121"/>
  <c i="6" r="J149"/>
  <c i="7" r="J196"/>
  <c i="8" r="BK188"/>
  <c r="J285"/>
  <c r="J194"/>
  <c i="9" r="BK176"/>
  <c r="BK166"/>
  <c i="2" r="J89"/>
  <c i="3" r="BK172"/>
  <c r="BK160"/>
  <c i="4" r="J147"/>
  <c i="5" r="J186"/>
  <c r="J167"/>
  <c i="6" r="J104"/>
  <c i="7" r="BK182"/>
  <c i="8" r="J213"/>
  <c r="BK185"/>
  <c r="BK229"/>
  <c i="9" r="J246"/>
  <c r="J156"/>
  <c i="1" r="AS54"/>
  <c i="5" r="J127"/>
  <c r="BK154"/>
  <c i="7" r="BK137"/>
  <c i="8" r="J173"/>
  <c r="J266"/>
  <c r="BK118"/>
  <c i="9" r="J169"/>
  <c r="J147"/>
  <c i="3" r="J195"/>
  <c r="BK208"/>
  <c i="5" r="J192"/>
  <c r="J114"/>
  <c i="6" r="J115"/>
  <c i="7" r="BK121"/>
  <c i="8" r="BK289"/>
  <c r="BK252"/>
  <c i="9" r="J199"/>
  <c r="J186"/>
  <c i="2" l="1" r="R88"/>
  <c i="3" r="BK90"/>
  <c r="J90"/>
  <c r="J61"/>
  <c r="P166"/>
  <c r="P211"/>
  <c r="P210"/>
  <c i="4" r="T134"/>
  <c r="R153"/>
  <c r="R152"/>
  <c i="5" r="R120"/>
  <c r="T157"/>
  <c r="BK189"/>
  <c r="J189"/>
  <c r="J68"/>
  <c i="6" r="R87"/>
  <c r="T130"/>
  <c i="7" r="BK134"/>
  <c r="J134"/>
  <c r="J63"/>
  <c r="P184"/>
  <c i="8" r="P147"/>
  <c i="2" r="BK88"/>
  <c r="J88"/>
  <c r="J61"/>
  <c r="T101"/>
  <c i="3" r="T90"/>
  <c r="BK166"/>
  <c r="J166"/>
  <c r="J64"/>
  <c r="R198"/>
  <c i="4" r="P88"/>
  <c i="5" r="BK90"/>
  <c r="J90"/>
  <c r="J61"/>
  <c r="R129"/>
  <c r="P172"/>
  <c r="P189"/>
  <c r="P188"/>
  <c i="6" r="R112"/>
  <c r="T141"/>
  <c i="7" r="R134"/>
  <c r="R184"/>
  <c i="8" r="BK147"/>
  <c r="J147"/>
  <c r="J63"/>
  <c r="R220"/>
  <c i="2" r="P88"/>
  <c r="BK111"/>
  <c r="J111"/>
  <c r="J63"/>
  <c i="3" r="P90"/>
  <c r="R125"/>
  <c r="R139"/>
  <c r="T198"/>
  <c i="4" r="BK134"/>
  <c r="J134"/>
  <c r="J62"/>
  <c r="P153"/>
  <c r="P152"/>
  <c i="5" r="P120"/>
  <c r="BK157"/>
  <c r="J157"/>
  <c r="J64"/>
  <c r="T172"/>
  <c i="6" r="T87"/>
  <c r="R130"/>
  <c i="7" r="T134"/>
  <c r="T184"/>
  <c i="8" r="T89"/>
  <c r="R134"/>
  <c r="T220"/>
  <c i="9" r="P129"/>
  <c r="T134"/>
  <c r="T141"/>
  <c r="R153"/>
  <c r="BK161"/>
  <c r="J161"/>
  <c r="J70"/>
  <c r="P168"/>
  <c r="P181"/>
  <c r="BK196"/>
  <c r="J196"/>
  <c r="J77"/>
  <c r="P205"/>
  <c r="T237"/>
  <c i="2" r="P101"/>
  <c r="R111"/>
  <c i="3" r="BK139"/>
  <c r="J139"/>
  <c r="J63"/>
  <c r="R166"/>
  <c r="R211"/>
  <c r="R210"/>
  <c i="4" r="BK88"/>
  <c r="R134"/>
  <c r="BK153"/>
  <c r="J153"/>
  <c r="J66"/>
  <c i="5" r="R90"/>
  <c r="P129"/>
  <c r="R172"/>
  <c r="R189"/>
  <c r="R188"/>
  <c i="6" r="BK87"/>
  <c r="BK130"/>
  <c r="J130"/>
  <c r="J63"/>
  <c i="7" r="P88"/>
  <c r="R120"/>
  <c r="T161"/>
  <c i="8" r="R147"/>
  <c r="T200"/>
  <c r="R274"/>
  <c i="9" r="R129"/>
  <c r="BK141"/>
  <c r="J141"/>
  <c r="J66"/>
  <c r="R146"/>
  <c r="R161"/>
  <c r="T181"/>
  <c r="P196"/>
  <c r="R205"/>
  <c r="P229"/>
  <c r="BK237"/>
  <c r="J237"/>
  <c r="J87"/>
  <c r="P248"/>
  <c r="BK264"/>
  <c r="J264"/>
  <c r="J94"/>
  <c i="2" r="BK101"/>
  <c r="J101"/>
  <c r="J62"/>
  <c r="T111"/>
  <c i="3" r="R90"/>
  <c r="R89"/>
  <c r="R88"/>
  <c r="T125"/>
  <c r="T139"/>
  <c r="P198"/>
  <c i="4" r="P134"/>
  <c i="5" r="BK120"/>
  <c r="J120"/>
  <c r="J62"/>
  <c r="T120"/>
  <c r="P157"/>
  <c i="6" r="P112"/>
  <c r="P141"/>
  <c i="7" r="R88"/>
  <c r="BK120"/>
  <c r="J120"/>
  <c r="J62"/>
  <c r="P161"/>
  <c i="8" r="R89"/>
  <c r="T134"/>
  <c r="P220"/>
  <c i="9" r="T129"/>
  <c r="P141"/>
  <c r="T146"/>
  <c r="P161"/>
  <c r="T168"/>
  <c r="R229"/>
  <c r="BK248"/>
  <c r="J248"/>
  <c r="J90"/>
  <c r="R259"/>
  <c r="P271"/>
  <c i="2" r="T88"/>
  <c r="T87"/>
  <c r="T86"/>
  <c r="P111"/>
  <c i="3" r="P125"/>
  <c r="T166"/>
  <c r="BK211"/>
  <c r="J211"/>
  <c r="J68"/>
  <c i="4" r="T88"/>
  <c r="T87"/>
  <c r="T86"/>
  <c r="T153"/>
  <c r="T152"/>
  <c i="5" r="T90"/>
  <c r="T89"/>
  <c r="T129"/>
  <c r="BK172"/>
  <c r="J172"/>
  <c r="J65"/>
  <c i="6" r="T112"/>
  <c r="R141"/>
  <c i="7" r="T88"/>
  <c r="T87"/>
  <c r="T86"/>
  <c r="T120"/>
  <c r="BK161"/>
  <c r="J161"/>
  <c r="J64"/>
  <c i="8" r="BK89"/>
  <c r="J89"/>
  <c r="J61"/>
  <c r="BK134"/>
  <c r="J134"/>
  <c r="J62"/>
  <c r="BK200"/>
  <c r="J200"/>
  <c r="J64"/>
  <c r="R200"/>
  <c r="P274"/>
  <c i="9" r="BK129"/>
  <c r="J129"/>
  <c r="J64"/>
  <c r="P134"/>
  <c r="BK146"/>
  <c r="J146"/>
  <c r="J67"/>
  <c r="BK153"/>
  <c r="J153"/>
  <c r="J68"/>
  <c r="BK168"/>
  <c r="J168"/>
  <c r="J71"/>
  <c r="R181"/>
  <c r="T196"/>
  <c r="T229"/>
  <c r="R237"/>
  <c r="T248"/>
  <c r="BK259"/>
  <c r="J259"/>
  <c r="J93"/>
  <c r="P264"/>
  <c r="T264"/>
  <c r="R271"/>
  <c r="T276"/>
  <c r="BK284"/>
  <c r="J284"/>
  <c r="J98"/>
  <c i="2" r="R101"/>
  <c i="3" r="BK125"/>
  <c r="J125"/>
  <c r="J62"/>
  <c r="P139"/>
  <c r="BK198"/>
  <c r="J198"/>
  <c r="J65"/>
  <c r="T211"/>
  <c r="T210"/>
  <c i="4" r="R88"/>
  <c r="R87"/>
  <c r="R86"/>
  <c i="5" r="P90"/>
  <c r="P89"/>
  <c r="P88"/>
  <c i="1" r="AU58"/>
  <c i="5" r="BK129"/>
  <c r="J129"/>
  <c r="J63"/>
  <c r="R157"/>
  <c r="T189"/>
  <c r="T188"/>
  <c i="6" r="P87"/>
  <c r="P86"/>
  <c r="P85"/>
  <c i="1" r="AU59"/>
  <c i="6" r="P130"/>
  <c i="7" r="P134"/>
  <c r="BK184"/>
  <c r="J184"/>
  <c r="J65"/>
  <c i="8" r="P89"/>
  <c r="P134"/>
  <c r="BK220"/>
  <c r="J220"/>
  <c r="J65"/>
  <c r="T274"/>
  <c i="9" r="BK134"/>
  <c r="J134"/>
  <c r="J65"/>
  <c r="R141"/>
  <c r="P153"/>
  <c r="R168"/>
  <c r="BK205"/>
  <c r="J205"/>
  <c r="J78"/>
  <c r="BK229"/>
  <c r="J229"/>
  <c r="J85"/>
  <c r="R248"/>
  <c r="T259"/>
  <c r="R264"/>
  <c r="BK276"/>
  <c r="J276"/>
  <c r="J96"/>
  <c r="R276"/>
  <c r="R284"/>
  <c i="6" r="BK112"/>
  <c r="J112"/>
  <c r="J62"/>
  <c r="BK141"/>
  <c r="J141"/>
  <c r="J64"/>
  <c i="7" r="BK88"/>
  <c r="P120"/>
  <c r="R161"/>
  <c i="8" r="T147"/>
  <c r="P200"/>
  <c r="BK274"/>
  <c r="J274"/>
  <c r="J66"/>
  <c i="9" r="R134"/>
  <c r="P146"/>
  <c r="T153"/>
  <c r="T161"/>
  <c r="BK181"/>
  <c r="J181"/>
  <c r="J74"/>
  <c r="R196"/>
  <c r="T205"/>
  <c r="P237"/>
  <c r="P259"/>
  <c r="BK271"/>
  <c r="J271"/>
  <c r="J95"/>
  <c r="T271"/>
  <c r="P276"/>
  <c r="P284"/>
  <c r="T284"/>
  <c i="2" r="BK126"/>
  <c r="J126"/>
  <c r="J66"/>
  <c i="4" r="BK149"/>
  <c r="J149"/>
  <c r="J64"/>
  <c i="9" r="BK126"/>
  <c r="J126"/>
  <c r="J63"/>
  <c r="BK245"/>
  <c r="J245"/>
  <c r="J89"/>
  <c i="6" r="BK148"/>
  <c r="J148"/>
  <c r="J65"/>
  <c i="9" r="BK158"/>
  <c r="J158"/>
  <c r="J69"/>
  <c r="BK175"/>
  <c r="J175"/>
  <c r="J72"/>
  <c r="BK193"/>
  <c r="J193"/>
  <c r="J76"/>
  <c i="3" r="BK207"/>
  <c r="J207"/>
  <c r="J66"/>
  <c i="5" r="BK185"/>
  <c r="J185"/>
  <c r="J66"/>
  <c i="8" r="BK292"/>
  <c r="J292"/>
  <c r="J67"/>
  <c i="9" r="BK123"/>
  <c r="J123"/>
  <c r="J62"/>
  <c r="BK178"/>
  <c r="J178"/>
  <c r="J73"/>
  <c r="BK210"/>
  <c r="J210"/>
  <c r="J79"/>
  <c r="BK226"/>
  <c r="J226"/>
  <c r="J84"/>
  <c r="BK242"/>
  <c r="J242"/>
  <c r="J88"/>
  <c r="BK253"/>
  <c r="J253"/>
  <c r="J91"/>
  <c r="BK256"/>
  <c r="J256"/>
  <c r="J92"/>
  <c i="2" r="BK122"/>
  <c r="J122"/>
  <c r="J65"/>
  <c i="7" r="BK195"/>
  <c r="J195"/>
  <c r="J66"/>
  <c i="9" r="BK220"/>
  <c r="J220"/>
  <c r="J81"/>
  <c r="BK223"/>
  <c r="J223"/>
  <c r="J83"/>
  <c i="2" r="BK118"/>
  <c r="J118"/>
  <c r="J64"/>
  <c i="9" r="BK120"/>
  <c r="J120"/>
  <c r="J61"/>
  <c r="BK190"/>
  <c r="J190"/>
  <c r="J75"/>
  <c r="BK234"/>
  <c r="J234"/>
  <c r="J86"/>
  <c r="BK281"/>
  <c r="J281"/>
  <c r="J97"/>
  <c r="BE124"/>
  <c r="BE159"/>
  <c r="BE184"/>
  <c i="8" r="BK88"/>
  <c r="BK87"/>
  <c r="J87"/>
  <c i="9" r="J52"/>
  <c r="BE154"/>
  <c r="BE179"/>
  <c r="BE201"/>
  <c r="BE251"/>
  <c r="BE265"/>
  <c r="BE267"/>
  <c r="BE132"/>
  <c r="BE151"/>
  <c r="BE156"/>
  <c r="BE162"/>
  <c r="BE164"/>
  <c r="BE191"/>
  <c r="BE194"/>
  <c r="BE249"/>
  <c r="BE254"/>
  <c r="BE269"/>
  <c r="BE272"/>
  <c r="BE282"/>
  <c r="E48"/>
  <c r="BE127"/>
  <c r="BE130"/>
  <c r="BE135"/>
  <c r="BE137"/>
  <c r="BE147"/>
  <c r="BE211"/>
  <c r="BE216"/>
  <c r="BE238"/>
  <c r="BE257"/>
  <c r="F55"/>
  <c r="BE139"/>
  <c r="BE166"/>
  <c r="BE171"/>
  <c r="BE173"/>
  <c r="BE186"/>
  <c r="BE197"/>
  <c r="BE199"/>
  <c r="BE214"/>
  <c r="BE218"/>
  <c r="BE243"/>
  <c r="BE262"/>
  <c r="BE274"/>
  <c r="BE286"/>
  <c r="BE142"/>
  <c r="BE149"/>
  <c r="BE169"/>
  <c r="BE176"/>
  <c r="BE203"/>
  <c r="BE206"/>
  <c r="BE208"/>
  <c r="BE221"/>
  <c r="BE224"/>
  <c r="BE230"/>
  <c r="BE235"/>
  <c r="BE246"/>
  <c r="BE121"/>
  <c r="BE144"/>
  <c r="BE182"/>
  <c r="BE188"/>
  <c r="BE227"/>
  <c r="BE232"/>
  <c r="BE240"/>
  <c r="BE260"/>
  <c r="BE277"/>
  <c r="BE279"/>
  <c r="BE285"/>
  <c i="8" r="BE104"/>
  <c r="BE118"/>
  <c r="BE162"/>
  <c r="BE167"/>
  <c r="BE173"/>
  <c r="BE182"/>
  <c r="BE188"/>
  <c r="BE206"/>
  <c r="BE216"/>
  <c r="BE225"/>
  <c i="7" r="J88"/>
  <c r="J61"/>
  <c i="8" r="F55"/>
  <c r="BE116"/>
  <c r="BE120"/>
  <c r="BE129"/>
  <c r="BE152"/>
  <c r="BE191"/>
  <c r="BE194"/>
  <c r="BE201"/>
  <c r="BE209"/>
  <c r="BE235"/>
  <c r="BE250"/>
  <c r="BE252"/>
  <c r="BE266"/>
  <c r="J81"/>
  <c r="BE90"/>
  <c r="BE93"/>
  <c r="BE165"/>
  <c r="BE179"/>
  <c r="BE185"/>
  <c r="BE213"/>
  <c r="BE289"/>
  <c r="BE98"/>
  <c r="BE101"/>
  <c r="BE123"/>
  <c r="BE126"/>
  <c r="BE135"/>
  <c r="BE149"/>
  <c r="BE207"/>
  <c r="BE210"/>
  <c r="BE212"/>
  <c r="BE219"/>
  <c r="BE221"/>
  <c r="BE223"/>
  <c r="BE258"/>
  <c r="BE262"/>
  <c r="BE293"/>
  <c r="E77"/>
  <c r="BE112"/>
  <c r="BE138"/>
  <c r="BE141"/>
  <c r="BE144"/>
  <c r="BE148"/>
  <c r="BE171"/>
  <c r="BE177"/>
  <c r="BE197"/>
  <c r="BE204"/>
  <c r="BE238"/>
  <c r="BE264"/>
  <c r="BE280"/>
  <c r="BE283"/>
  <c r="BE285"/>
  <c r="BE287"/>
  <c r="BE96"/>
  <c r="BE109"/>
  <c r="BE131"/>
  <c r="BE155"/>
  <c r="BE218"/>
  <c r="BE229"/>
  <c r="BE257"/>
  <c r="BE260"/>
  <c r="BE268"/>
  <c r="BE271"/>
  <c r="BE91"/>
  <c r="BE106"/>
  <c r="BE160"/>
  <c r="BE215"/>
  <c r="BE230"/>
  <c r="BE240"/>
  <c r="BE246"/>
  <c r="BE248"/>
  <c r="BE275"/>
  <c r="BE277"/>
  <c r="BE157"/>
  <c r="BE169"/>
  <c r="BE227"/>
  <c i="7" r="E76"/>
  <c r="F83"/>
  <c r="BE193"/>
  <c i="6" r="J87"/>
  <c r="J61"/>
  <c i="7" r="BE89"/>
  <c r="BE132"/>
  <c r="BE135"/>
  <c r="BE144"/>
  <c r="BE124"/>
  <c r="BE153"/>
  <c r="BE118"/>
  <c r="BE149"/>
  <c r="BE166"/>
  <c r="BE168"/>
  <c r="BE97"/>
  <c r="BE99"/>
  <c r="BE102"/>
  <c r="BE108"/>
  <c r="BE121"/>
  <c r="BE155"/>
  <c r="BE174"/>
  <c r="BE177"/>
  <c r="BE180"/>
  <c r="BE183"/>
  <c r="BE191"/>
  <c r="J80"/>
  <c r="BE91"/>
  <c r="BE127"/>
  <c r="BE130"/>
  <c r="BE137"/>
  <c r="BE140"/>
  <c r="BE142"/>
  <c r="BE172"/>
  <c r="BE106"/>
  <c r="BE116"/>
  <c r="BE147"/>
  <c r="BE158"/>
  <c r="BE162"/>
  <c r="BE164"/>
  <c r="BE182"/>
  <c r="BE185"/>
  <c r="BE189"/>
  <c r="BE196"/>
  <c r="BE110"/>
  <c r="BE112"/>
  <c r="BE114"/>
  <c r="BE170"/>
  <c i="6" r="E48"/>
  <c r="BE104"/>
  <c r="BE142"/>
  <c r="BE146"/>
  <c i="5" r="BK188"/>
  <c r="J188"/>
  <c r="J67"/>
  <c i="6" r="BE99"/>
  <c r="BE128"/>
  <c r="BE149"/>
  <c r="F55"/>
  <c r="BE96"/>
  <c r="BE97"/>
  <c r="BE113"/>
  <c r="BE115"/>
  <c r="BE122"/>
  <c r="BE124"/>
  <c r="J79"/>
  <c r="BE88"/>
  <c r="BE101"/>
  <c r="BE131"/>
  <c i="5" r="BK89"/>
  <c r="BK88"/>
  <c r="J88"/>
  <c r="J59"/>
  <c i="6" r="BE108"/>
  <c r="BE110"/>
  <c r="BE118"/>
  <c r="BE120"/>
  <c r="BE140"/>
  <c r="BE91"/>
  <c r="BE94"/>
  <c r="BE106"/>
  <c r="BE133"/>
  <c r="BE135"/>
  <c r="BE137"/>
  <c r="BE139"/>
  <c i="5" r="F85"/>
  <c r="BE107"/>
  <c r="BE109"/>
  <c r="BE144"/>
  <c r="BE147"/>
  <c r="BE171"/>
  <c r="BE178"/>
  <c r="BE180"/>
  <c r="BE182"/>
  <c r="BE190"/>
  <c r="J52"/>
  <c r="BE96"/>
  <c r="BE114"/>
  <c r="BE137"/>
  <c r="BE152"/>
  <c r="BE160"/>
  <c r="BE162"/>
  <c r="BE164"/>
  <c r="BE186"/>
  <c r="BE121"/>
  <c r="BE127"/>
  <c r="BE130"/>
  <c r="BE135"/>
  <c r="BE142"/>
  <c r="BE154"/>
  <c r="BE158"/>
  <c r="BE192"/>
  <c i="4" r="J88"/>
  <c r="J61"/>
  <c i="5" r="BE91"/>
  <c r="BE98"/>
  <c r="BE101"/>
  <c r="BE112"/>
  <c r="BE132"/>
  <c r="BE169"/>
  <c r="BE173"/>
  <c r="BE174"/>
  <c r="BE194"/>
  <c r="BE93"/>
  <c r="BE105"/>
  <c r="BE118"/>
  <c r="BE124"/>
  <c r="BE165"/>
  <c r="BE167"/>
  <c r="E48"/>
  <c r="BE116"/>
  <c r="BE139"/>
  <c r="BE150"/>
  <c r="BE176"/>
  <c i="4" r="BE94"/>
  <c r="BE97"/>
  <c r="BE102"/>
  <c r="BE104"/>
  <c r="BE109"/>
  <c r="BE125"/>
  <c r="BE128"/>
  <c r="BE130"/>
  <c i="3" r="BK210"/>
  <c r="J210"/>
  <c r="J67"/>
  <c i="4" r="J52"/>
  <c r="E76"/>
  <c r="BE105"/>
  <c r="BE106"/>
  <c r="BE107"/>
  <c r="BE146"/>
  <c r="BE89"/>
  <c r="BE92"/>
  <c r="BE117"/>
  <c r="BE120"/>
  <c r="BE121"/>
  <c r="BE123"/>
  <c r="BE108"/>
  <c r="BE147"/>
  <c r="BE156"/>
  <c r="BE115"/>
  <c r="BE132"/>
  <c r="BE150"/>
  <c r="F55"/>
  <c r="BE100"/>
  <c r="BE141"/>
  <c r="BE135"/>
  <c r="BE154"/>
  <c i="2" r="BK87"/>
  <c r="J87"/>
  <c r="J60"/>
  <c i="3" r="J52"/>
  <c r="BE117"/>
  <c r="BE140"/>
  <c r="BE163"/>
  <c r="BE170"/>
  <c r="BE205"/>
  <c r="BE208"/>
  <c r="BE215"/>
  <c r="BE218"/>
  <c r="BE224"/>
  <c r="BE121"/>
  <c r="BE158"/>
  <c r="BE182"/>
  <c r="BE186"/>
  <c r="BE195"/>
  <c r="BE196"/>
  <c r="F55"/>
  <c r="BE129"/>
  <c r="BE145"/>
  <c r="BE190"/>
  <c r="BE193"/>
  <c r="BE197"/>
  <c r="BE199"/>
  <c r="BE221"/>
  <c r="E48"/>
  <c r="BE123"/>
  <c r="BE132"/>
  <c r="BE172"/>
  <c r="BE175"/>
  <c r="BE178"/>
  <c r="BE180"/>
  <c r="BE212"/>
  <c r="BE91"/>
  <c r="BE119"/>
  <c r="BE135"/>
  <c r="BE147"/>
  <c r="BE160"/>
  <c r="BE188"/>
  <c r="BE203"/>
  <c r="BE93"/>
  <c r="BE98"/>
  <c r="BE100"/>
  <c r="BE110"/>
  <c r="BE112"/>
  <c r="BE126"/>
  <c r="BE137"/>
  <c r="BE142"/>
  <c r="BE167"/>
  <c r="BE105"/>
  <c r="BE114"/>
  <c r="BE149"/>
  <c r="BE152"/>
  <c r="BE154"/>
  <c r="BE184"/>
  <c r="BE227"/>
  <c i="1" r="AW55"/>
  <c r="BA55"/>
  <c i="2" r="E48"/>
  <c r="J52"/>
  <c r="F55"/>
  <c r="BE89"/>
  <c r="BE92"/>
  <c r="BE95"/>
  <c r="BE98"/>
  <c r="BE102"/>
  <c r="BE105"/>
  <c r="BE108"/>
  <c r="BE112"/>
  <c r="BE115"/>
  <c r="BE119"/>
  <c r="BE123"/>
  <c r="BE127"/>
  <c i="1" r="BC55"/>
  <c r="BB55"/>
  <c r="BD55"/>
  <c i="8" r="F34"/>
  <c i="1" r="BA61"/>
  <c i="5" r="F35"/>
  <c i="1" r="BB58"/>
  <c i="4" r="F35"/>
  <c i="1" r="BB57"/>
  <c i="3" r="F35"/>
  <c i="1" r="BB56"/>
  <c i="3" r="F36"/>
  <c i="1" r="BC56"/>
  <c i="4" r="F37"/>
  <c i="1" r="BD57"/>
  <c i="9" r="F35"/>
  <c i="1" r="BB62"/>
  <c i="8" r="J30"/>
  <c i="9" r="F37"/>
  <c i="1" r="BD62"/>
  <c i="5" r="F37"/>
  <c i="1" r="BD58"/>
  <c i="9" r="F36"/>
  <c i="1" r="BC62"/>
  <c i="6" r="F34"/>
  <c i="1" r="BA59"/>
  <c i="3" r="F37"/>
  <c i="1" r="BD56"/>
  <c i="4" r="F34"/>
  <c i="1" r="BA57"/>
  <c i="5" r="J34"/>
  <c i="1" r="AW58"/>
  <c i="9" r="F34"/>
  <c i="1" r="BA62"/>
  <c i="7" r="F37"/>
  <c i="1" r="BD60"/>
  <c i="8" r="F36"/>
  <c i="1" r="BC61"/>
  <c i="7" r="F34"/>
  <c i="1" r="BA60"/>
  <c i="4" r="F36"/>
  <c i="1" r="BC57"/>
  <c i="3" r="F34"/>
  <c i="1" r="BA56"/>
  <c i="8" r="J34"/>
  <c i="1" r="AW61"/>
  <c i="4" r="J34"/>
  <c i="1" r="AW57"/>
  <c i="6" r="F37"/>
  <c i="1" r="BD59"/>
  <c i="3" r="J34"/>
  <c i="1" r="AW56"/>
  <c i="6" r="J34"/>
  <c i="1" r="AW59"/>
  <c i="8" r="F37"/>
  <c i="1" r="BD61"/>
  <c i="7" r="F35"/>
  <c i="1" r="BB60"/>
  <c i="5" r="F34"/>
  <c i="1" r="BA58"/>
  <c i="9" r="J34"/>
  <c i="1" r="AW62"/>
  <c i="6" r="F35"/>
  <c i="1" r="BB59"/>
  <c i="7" r="J34"/>
  <c i="1" r="AW60"/>
  <c i="5" r="F36"/>
  <c i="1" r="BC58"/>
  <c i="6" r="F36"/>
  <c i="1" r="BC59"/>
  <c i="7" r="F36"/>
  <c i="1" r="BC60"/>
  <c i="8" r="F35"/>
  <c i="1" r="BB61"/>
  <c i="9" l="1" r="R119"/>
  <c r="T222"/>
  <c r="R222"/>
  <c r="P222"/>
  <c r="T119"/>
  <c r="T118"/>
  <c r="P119"/>
  <c r="R118"/>
  <c r="P118"/>
  <c i="1" r="AU62"/>
  <c i="8" r="R88"/>
  <c r="R87"/>
  <c r="T88"/>
  <c r="T87"/>
  <c i="5" r="R89"/>
  <c r="R88"/>
  <c i="6" r="R86"/>
  <c r="R85"/>
  <c i="5" r="T88"/>
  <c i="7" r="BK87"/>
  <c r="BK86"/>
  <c r="J86"/>
  <c r="J59"/>
  <c r="P87"/>
  <c r="P86"/>
  <c i="1" r="AU60"/>
  <c i="4" r="P87"/>
  <c r="P86"/>
  <c i="1" r="AU57"/>
  <c i="4" r="BK87"/>
  <c r="J87"/>
  <c r="J60"/>
  <c i="2" r="P87"/>
  <c r="P86"/>
  <c i="1" r="AU55"/>
  <c i="8" r="P88"/>
  <c r="P87"/>
  <c i="1" r="AU61"/>
  <c i="7" r="R87"/>
  <c r="R86"/>
  <c i="6" r="T86"/>
  <c r="T85"/>
  <c i="3" r="P89"/>
  <c r="P88"/>
  <c i="1" r="AU56"/>
  <c i="3" r="T89"/>
  <c r="T88"/>
  <c i="6" r="BK86"/>
  <c r="J86"/>
  <c r="J60"/>
  <c i="2" r="R87"/>
  <c r="R86"/>
  <c i="9" r="BK213"/>
  <c r="J213"/>
  <c r="J80"/>
  <c i="3" r="BK89"/>
  <c r="J89"/>
  <c r="J60"/>
  <c i="4" r="BK152"/>
  <c r="J152"/>
  <c r="J65"/>
  <c i="9" r="BK222"/>
  <c r="J222"/>
  <c r="J82"/>
  <c i="1" r="AG61"/>
  <c i="8" r="J59"/>
  <c r="J88"/>
  <c r="J60"/>
  <c i="5" r="J89"/>
  <c r="J60"/>
  <c i="3" r="BK88"/>
  <c r="J88"/>
  <c r="J59"/>
  <c i="2" r="BK86"/>
  <c r="J86"/>
  <c i="6" r="J33"/>
  <c i="1" r="AV59"/>
  <c r="AT59"/>
  <c i="2" r="J30"/>
  <c i="1" r="AG55"/>
  <c i="5" r="J33"/>
  <c i="1" r="AV58"/>
  <c r="AT58"/>
  <c i="2" r="F33"/>
  <c i="1" r="AZ55"/>
  <c i="3" r="F33"/>
  <c i="1" r="AZ56"/>
  <c i="8" r="J33"/>
  <c i="1" r="AV61"/>
  <c r="AT61"/>
  <c r="AN61"/>
  <c r="BD54"/>
  <c r="W33"/>
  <c i="6" r="F33"/>
  <c i="1" r="AZ59"/>
  <c r="BC54"/>
  <c r="W32"/>
  <c i="7" r="J33"/>
  <c i="1" r="AV60"/>
  <c r="AT60"/>
  <c i="3" r="J33"/>
  <c i="1" r="AV56"/>
  <c r="AT56"/>
  <c i="4" r="J33"/>
  <c i="1" r="AV57"/>
  <c r="AT57"/>
  <c i="5" r="F33"/>
  <c i="1" r="AZ58"/>
  <c i="2" r="J33"/>
  <c i="1" r="AV55"/>
  <c r="AT55"/>
  <c r="BB54"/>
  <c r="W31"/>
  <c i="4" r="F33"/>
  <c i="1" r="AZ57"/>
  <c i="9" r="F33"/>
  <c i="1" r="AZ62"/>
  <c i="9" r="J33"/>
  <c i="1" r="AV62"/>
  <c r="AT62"/>
  <c i="7" r="F33"/>
  <c i="1" r="AZ60"/>
  <c r="BA54"/>
  <c r="W30"/>
  <c i="5" r="J30"/>
  <c i="1" r="AG58"/>
  <c i="8" r="F33"/>
  <c i="1" r="AZ61"/>
  <c i="9" l="1" r="BK119"/>
  <c r="BK118"/>
  <c r="J118"/>
  <c r="J59"/>
  <c r="J119"/>
  <c r="J60"/>
  <c i="7" r="J87"/>
  <c r="J60"/>
  <c i="4" r="BK86"/>
  <c r="J86"/>
  <c r="J59"/>
  <c i="6" r="BK85"/>
  <c r="J85"/>
  <c r="J59"/>
  <c i="8" r="J39"/>
  <c i="1" r="AN58"/>
  <c i="5" r="J39"/>
  <c i="1" r="AN55"/>
  <c i="2" r="J59"/>
  <c r="J39"/>
  <c i="1" r="AU54"/>
  <c r="AW54"/>
  <c r="AK30"/>
  <c i="9" r="J30"/>
  <c i="1" r="AG62"/>
  <c i="3" r="J30"/>
  <c i="1" r="AG56"/>
  <c r="AN56"/>
  <c r="AY54"/>
  <c r="AX54"/>
  <c r="AZ54"/>
  <c r="W29"/>
  <c i="7" r="J30"/>
  <c i="1" r="AG60"/>
  <c i="7" l="1" r="J39"/>
  <c i="9" r="J39"/>
  <c i="3" r="J39"/>
  <c i="1" r="AN62"/>
  <c r="AN60"/>
  <c i="4" r="J30"/>
  <c i="1" r="AG57"/>
  <c r="AN57"/>
  <c r="AV54"/>
  <c r="AK29"/>
  <c i="6" r="J30"/>
  <c i="1" r="AG59"/>
  <c r="AN59"/>
  <c i="6" l="1" r="J39"/>
  <c i="4" r="J39"/>
  <c i="1"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<sst xmlns="http://schemas.openxmlformats.org/spreadsheetml/2006/main">
  <si>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</si>
  <si>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</si>
  <si>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</si>
  <si>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</si>
  <si>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</si>
  <si>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{79e2ab12-e1d6-42ff-83cc-4d047c569cb7}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</si>
  <si>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</si>
  <si>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</si>
  <si>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</si>
  <si>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</si>
  <si>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</si>
  <si>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</si>
  <si>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</si>
  <si>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</si>
  <si>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2023-000006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</si>
  <si>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</si>
  <si>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</si>
  <si>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PÁROVÁ ZASTÁVKA K ZASTÁVCE MHD KOSOVSKÁ - ZOO, JIHLAVA</t>
  </si>
  <si>
    <t>KSO:</t>
  </si>
  <si>
    <t/>
  </si>
  <si>
    <t>CC-CZ:</t>
  </si>
  <si>
    <t>Místo:</t>
  </si>
  <si>
    <t xml:space="preserve"> </t>
  </si>
  <si>
    <t>Datum:</t>
  </si>
  <si>
    <t>14. 6. 2023</t>
  </si>
  <si>
    <t>Zadavatel:</t>
  </si>
  <si>
    <t>IČ:</t>
  </si>
  <si>
    <t>00286010</t>
  </si>
  <si>
    <t>Statutární město Jihlava</t>
  </si>
  <si>
    <t>DIČ:</t>
  </si>
  <si>
    <t>CZ00286010</t>
  </si>
  <si>
    <t>Uchazeč:</t>
  </si>
  <si>
    <t>Vyplň údaj</t>
  </si>
  <si>
    <t>Projektant:</t>
  </si>
  <si>
    <t>18198228</t>
  </si>
  <si>
    <t>PROfi Jihlava spol. s r.o.</t>
  </si>
  <si>
    <t>CZ18198228</t>
  </si>
  <si>
    <t>True</t>
  </si>
  <si>
    <t>Zpracovatel:</t>
  </si>
  <si>
    <t>Zbytovská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</si>
  <si>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</si>
  <si>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</si>
  <si>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</si>
  <si>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</si>
  <si>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</si>
  <si>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</si>
  <si>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</si>
  <si>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</si>
  <si>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</si>
  <si>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</si>
  <si>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</si>
  <si>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</si>
  <si>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</si>
  <si>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</si>
  <si>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</si>
  <si>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</si>
  <si>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</si>
  <si>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</si>
  <si>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</si>
  <si>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</si>
  <si>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</si>
  <si>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</si>
  <si>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</si>
  <si>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</si>
  <si>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</si>
  <si>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</si>
  <si>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</si>
  <si>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</si>
  <si>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</si>
  <si>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</si>
  <si>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</si>
  <si>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</si>
  <si>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</si>
  <si>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</si>
  <si>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</si>
  <si>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</si>
  <si>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</si>
  <si>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</si>
  <si>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</si>
  <si>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</si>
  <si>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</si>
  <si>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</si>
  <si>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VEDLEJŠÍ ROZPOČTOVÉ NÁKLADY</t>
  </si>
  <si>
    <t>VON</t>
  </si>
  <si>
    <t>1</t>
  </si>
  <si>
    <t>{dd22b090-bb99-451c-b8b6-c5231de10f5f}</t>
  </si>
  <si>
    <t>2</t>
  </si>
  <si>
    <t>SO 101</t>
  </si>
  <si>
    <t>CHODNÍK U NOVÉ ZASTÁVKY</t>
  </si>
  <si>
    <t>STA</t>
  </si>
  <si>
    <t>{c6f79869-27e1-46bf-8bac-bdcf1235afa6}</t>
  </si>
  <si>
    <t>SO 102</t>
  </si>
  <si>
    <t>SCHODIŠTĚ</t>
  </si>
  <si>
    <t>{27a70f8d-3024-49a3-980e-226f04f33176}</t>
  </si>
  <si>
    <t>SO 103</t>
  </si>
  <si>
    <t>CHODNÍK POD MOSTEM</t>
  </si>
  <si>
    <t>{8206f2a4-ffa7-48ba-ae97-c6bdc27d8cc2}</t>
  </si>
  <si>
    <t>SO 104</t>
  </si>
  <si>
    <t>CHODNÍK PARKEM</t>
  </si>
  <si>
    <t>{7f3c5bbc-b20e-49ab-bd5e-0698e5add8ee}</t>
  </si>
  <si>
    <t>SO 105</t>
  </si>
  <si>
    <t>CHODNÍK U STÁVAJÍCÍ ZASTÁVKY</t>
  </si>
  <si>
    <t>{1bbf4d55-ef5f-40bb-ab16-006c5f1de90b}</t>
  </si>
  <si>
    <t>SO 106</t>
  </si>
  <si>
    <t>KOMUNIKACE, ZASTÁVKY, PŘECHOD</t>
  </si>
  <si>
    <t>{19328537-7a35-4423-a6d5-13189d31480e}</t>
  </si>
  <si>
    <t>SO 107</t>
  </si>
  <si>
    <t>VEŘEJNÉ OSVĚTLENÍ</t>
  </si>
  <si>
    <t>{02318a16-e16c-4899-aba9-115e0770354a}</t>
  </si>
  <si>
    <t>KRYCÍ LIST SOUPISU PRACÍ</t>
  </si>
  <si>
    <t>Objekt:</t>
  </si>
  <si>
    <t>SO 001 -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</si>
  <si>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</si>
  <si>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</si>
  <si>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</si>
  <si>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</si>
  <si>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</si>
  <si>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</si>
  <si>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</si>
  <si>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</si>
  <si>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</si>
  <si>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</si>
  <si>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</si>
  <si>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</si>
  <si>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</si>
  <si>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</si>
  <si>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</si>
  <si>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</si>
  <si>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</si>
  <si>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</si>
  <si>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</si>
  <si>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</si>
  <si>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</si>
  <si>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</si>
  <si>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</si>
  <si>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</si>
  <si>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</si>
  <si>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</si>
  <si>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</si>
  <si>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</si>
  <si>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</si>
  <si>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</si>
  <si>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</si>
  <si>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</si>
  <si>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Průzkumné, geodetické a projektové práce geodetické práce před výstavbou</t>
  </si>
  <si>
    <t>kpl</t>
  </si>
  <si>
    <t>CS ÚRS 2023 01</t>
  </si>
  <si>
    <t>1024</t>
  </si>
  <si>
    <t>-239067645</t>
  </si>
  <si>
    <t>Online PSC</t>
  </si>
  <si>
    <t>https://podminky.urs.cz/item/CS_URS_2023_01/012103000</t>
  </si>
  <si>
    <t>P</t>
  </si>
  <si>
    <t>Poznámka k položce:_x000d_
Zajištění vytýčení veškerých stávajících inženýrských sítí (včetně úhrady za vytýčení), odpovědnost za jejich neporušení během výstavby a zpětné předání jejich srávcům.</t>
  </si>
  <si>
    <t>012203000</t>
  </si>
  <si>
    <t>Průzkumné, geodetické a projektové práce geodetické práce při provádění stavby</t>
  </si>
  <si>
    <t>1121859126</t>
  </si>
  <si>
    <t>https://podminky.urs.cz/item/CS_URS_2023_01/012203000</t>
  </si>
  <si>
    <t>Poznámka k položce:_x000d_
Průzkumné, geodetické a projektové práce, geodetické práce při provádění stavby. Geodetické měření v průběhu stavby, vytyčení stavby</t>
  </si>
  <si>
    <t>3</t>
  </si>
  <si>
    <t>012303000</t>
  </si>
  <si>
    <t>Průzkumné, geodetické a projektové práce geodetické práce po výstavbě</t>
  </si>
  <si>
    <t>-193094908</t>
  </si>
  <si>
    <t>https://podminky.urs.cz/item/CS_URS_2023_01/012303000</t>
  </si>
  <si>
    <t>Poznámka k položce:_x000d_
Náklady na geodetické zaměření provedeného díla v systému Micro Station.</t>
  </si>
  <si>
    <t>4</t>
  </si>
  <si>
    <t>013254000</t>
  </si>
  <si>
    <t>Průzkumné, geodetické a projektové práce projektové práce dokumentace stavby (výkresová a textová) skutečného provedení stavby</t>
  </si>
  <si>
    <t>-1859960629</t>
  </si>
  <si>
    <t>https://podminky.urs.cz/item/CS_URS_2023_01/013254000</t>
  </si>
  <si>
    <t xml:space="preserve">Poznámka k položce:_x000d_
Dokumentace skutečného provedení stavby (dále jen „DSPS“) bude vypracována v souladu a náležitostech dle Vyhlášky č. 499/2006 Sb. o dokumentaci staveb, dle zadávacích podmínek a dle platných TKP a ČSN. Podkladem pro vypracování DSPS bude RDS a DSP, geodetické zaměření provedených prací, případně další požadavky objednatele. DSPS bude předána objednateli  v tištěné podobě a v elektronické podobě (na CD). Při vypracování projektové dokumentace DSPS musí zhotovitel respektovat parametry vymezené předchozím stupněm projektové dokumentace. </t>
  </si>
  <si>
    <t>VRN3</t>
  </si>
  <si>
    <t>Zařízení staveniště</t>
  </si>
  <si>
    <t>032002000</t>
  </si>
  <si>
    <t>Hlavní tituly průvodních činností a nákladů zařízení staveniště vybavení staveniště</t>
  </si>
  <si>
    <t>-763598600</t>
  </si>
  <si>
    <t>https://podminky.urs.cz/item/CS_URS_2023_01/032002000</t>
  </si>
  <si>
    <t>Poznámka k položce:_x000d_
Náklady spojené s případným zřízením přípojek energií k objektům zařízení staveniště, vybudování měřících odběrných míst a zřízení příp. příprava území pro objekty zařízení staveniště a vlastní vybudování objektů zařízení staveniště.</t>
  </si>
  <si>
    <t>6</t>
  </si>
  <si>
    <t>034002000</t>
  </si>
  <si>
    <t>Hlavní tituly průvodních činností a nákladů zařízení staveniště zabezpečení staveniště</t>
  </si>
  <si>
    <t>219351071</t>
  </si>
  <si>
    <t>https://podminky.urs.cz/item/CS_URS_2023_01/034002000</t>
  </si>
  <si>
    <t>Poznámka k položce:_x000d_
Náklady na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staveniště.</t>
  </si>
  <si>
    <t>7</t>
  </si>
  <si>
    <t>039002000</t>
  </si>
  <si>
    <t>Hlavní tituly průvodních činností a nákladů zařízení staveniště zrušení zařízení staveniště</t>
  </si>
  <si>
    <t>1637196576</t>
  </si>
  <si>
    <t>https://podminky.urs.cz/item/CS_URS_2023_01/039002000</t>
  </si>
  <si>
    <t>Poznámka k položce:_x000d_
Náklady na odstranění objektů zařízení staveniště vč. přípojek a jejich odvoz. Náklady na úpravu povrchů po odstranění zařízení staveniště a úklid ploch, na kterých bylo zařízení staveniště provozováno.</t>
  </si>
  <si>
    <t>VRN4</t>
  </si>
  <si>
    <t>Inženýrská činnost</t>
  </si>
  <si>
    <t>8</t>
  </si>
  <si>
    <t>042503000</t>
  </si>
  <si>
    <t>Inženýrská činnost posudky plán BOZP na staveništi</t>
  </si>
  <si>
    <t>856155587</t>
  </si>
  <si>
    <t>https://podminky.urs.cz/item/CS_URS_2023_01/042503000</t>
  </si>
  <si>
    <t xml:space="preserve">Poznámka k položce:_x000d_
Prvky BOZP (mobilní oplocení, osvětlení, výstražné značení, přechody a přejezdy výkopů vč. oplocení, zábradlí, atd) vč. jejich dodávky, montáže, údržby a demontáže, resp. likvidace. </t>
  </si>
  <si>
    <t>9</t>
  </si>
  <si>
    <t>043103000</t>
  </si>
  <si>
    <t>Inženýrská činnost zkoušky a ostatní měření zkoušky bez rozlišení</t>
  </si>
  <si>
    <t>2143783760</t>
  </si>
  <si>
    <t>https://podminky.urs.cz/item/CS_URS_2023_01/043103000</t>
  </si>
  <si>
    <t xml:space="preserve">Poznámka k položce:_x000d_
náklady na revize, měření a předepsané zkoušky vč. zpracování KZP_x000d_
</t>
  </si>
  <si>
    <t>VRN6</t>
  </si>
  <si>
    <t>Územní vlivy</t>
  </si>
  <si>
    <t>10</t>
  </si>
  <si>
    <t>062303000</t>
  </si>
  <si>
    <t>Použití nezvyklých dopravních prostředků</t>
  </si>
  <si>
    <t>1484072969</t>
  </si>
  <si>
    <t>https://podminky.urs.cz/item/CS_URS_2023_01/062303000</t>
  </si>
  <si>
    <t>Poznámka k položce:_x000d_
provádění prací drobnou mechanizací a ručně_x000d_
platí pro všechny objekty</t>
  </si>
  <si>
    <t>VRN7</t>
  </si>
  <si>
    <t>Provozní vlivy</t>
  </si>
  <si>
    <t>11</t>
  </si>
  <si>
    <t>072002001</t>
  </si>
  <si>
    <t>Hlavní tituly průvodních činností a nákladů provozní vlivy silniční provoz</t>
  </si>
  <si>
    <t>-1855716796</t>
  </si>
  <si>
    <t>https://podminky.urs.cz/item/CS_URS_2023_01/072002001</t>
  </si>
  <si>
    <t xml:space="preserve">Poznámka k položce:_x000d_
zpracování DIO, vč. zřízení a odstranění přechodného dopravního značení_x000d_
Zajištění vydání všech potřebných rozhodnutí a stanovení pro přechodnou úpravu provozu na pozemních komunikacích dle zpracované projektové dokumentace a dle vyjádření dotčených orgánů;_x000d_
-Soustavnou péči zhotovitele o kvalitní přechodné značení _x000d_
-Zabezpečení změny dopravního značení_x000d_
</t>
  </si>
  <si>
    <t>VRN9</t>
  </si>
  <si>
    <t>Ostatní náklady</t>
  </si>
  <si>
    <t>12</t>
  </si>
  <si>
    <t>091002000</t>
  </si>
  <si>
    <t>Hlavní tituly průvodních činností a nákladů ostatní náklady související s objektem</t>
  </si>
  <si>
    <t>-1801150967</t>
  </si>
  <si>
    <t>https://podminky.urs.cz/item/CS_URS_2023_01/091002000</t>
  </si>
  <si>
    <t>Poznámka k položce:_x000d_
Odvodnění staveniště po dobu stavby.</t>
  </si>
  <si>
    <t>VV</t>
  </si>
  <si>
    <t>"Odvodnění staveniště po dobu stavby" 1</t>
  </si>
  <si>
    <t>SO 101 - CHODNÍK U NOVÉ ZASTÁVKY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</si>
  <si>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</si>
  <si>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</si>
  <si>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</si>
  <si>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</si>
  <si>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</si>
  <si>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</si>
  <si>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</si>
  <si>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</si>
  <si>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</si>
  <si>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HSV</t>
  </si>
  <si>
    <t>Práce a dodávky HSV</t>
  </si>
  <si>
    <t>Zemní práce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</si>
  <si>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</si>
  <si>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</si>
  <si>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</si>
  <si>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1779385800</t>
  </si>
  <si>
    <t>https://podminky.urs.cz/item/CS_URS_2023_01/113106121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</si>
  <si>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</si>
  <si>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</si>
  <si>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</si>
  <si>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1895607055</t>
  </si>
  <si>
    <t>https://podminky.urs.cz/item/CS_URS_2023_01/113202111</t>
  </si>
  <si>
    <t>"kamenný obrubník" 35</t>
  </si>
  <si>
    <t>"kamenný krajník" 35</t>
  </si>
  <si>
    <t>Součet</t>
  </si>
  <si>
    <t>122351102</t>
  </si>
  <si>
    <t>Odkopávky a prokopávky nezapažené strojně v hornině třídy těžitelnosti II skupiny 4 přes 20 do 50 m3</t>
  </si>
  <si>
    <t>m3</t>
  </si>
  <si>
    <t>1795950713</t>
  </si>
  <si>
    <t>https://podminky.urs.cz/item/CS_URS_2023_01/122351102</t>
  </si>
  <si>
    <t>131313711</t>
  </si>
  <si>
    <t>Hloubení zapažených jam ručně s urovnáním dna do předepsaného profilu a spádu v hornině třídy těžitelnosti II skupiny 4 soudržných</t>
  </si>
  <si>
    <t>-1069423035</t>
  </si>
  <si>
    <t>https://podminky.urs.cz/item/CS_URS_2023_01/131313711</t>
  </si>
  <si>
    <t>"základové patky přístřešku MHD" 1,15*0,6*0,95*4</t>
  </si>
  <si>
    <t>"základová patka - označník" 0,3*0,3*0,8</t>
  </si>
  <si>
    <t>1627511.R</t>
  </si>
  <si>
    <t>Vodorovné přemístění výkopku nebo sypaniny po suchu na obvyklém dopravním prostředku, bez naložení výkopku, avšak se složením bez rozhrnutí z horniny třídy těžitelnosti II skupiny 4 a 5 na skládku zhotovitele</t>
  </si>
  <si>
    <t>1463913778</t>
  </si>
  <si>
    <t>"odkopávka pro chodník" 31,5</t>
  </si>
  <si>
    <t>167151102</t>
  </si>
  <si>
    <t>Nakládání, skládání a překládání neulehlého výkopku nebo sypaniny strojně nakládání, množství do 100 m3, z horniny třídy těžitelnosti II, skupiny 4 a 5</t>
  </si>
  <si>
    <t>-1147969405</t>
  </si>
  <si>
    <t>https://podminky.urs.cz/item/CS_URS_2023_01/167151102</t>
  </si>
  <si>
    <t>171251201</t>
  </si>
  <si>
    <t>Uložení sypaniny na skládky nebo meziskládky bez hutnění s upravením uložené sypaniny do předepsaného tvaru</t>
  </si>
  <si>
    <t>-236191747</t>
  </si>
  <si>
    <t>https://podminky.urs.cz/item/CS_URS_2023_01/171251201</t>
  </si>
  <si>
    <t>171201221</t>
  </si>
  <si>
    <t>Poplatek za uložení stavebního odpadu na skládce (skládkovné) zeminy a kamení zatříděného do Katalogu odpadů pod kódem 17 05 04</t>
  </si>
  <si>
    <t>t</t>
  </si>
  <si>
    <t>-1577936953</t>
  </si>
  <si>
    <t>https://podminky.urs.cz/item/CS_URS_2023_01/171201221</t>
  </si>
  <si>
    <t>34,194*1,8 'Přepočtené koeficientem množství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</si>
  <si>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</si>
  <si>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</si>
  <si>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-272215436</t>
  </si>
  <si>
    <t>https://podminky.urs.cz/item/CS_URS_2023_01/181111121</t>
  </si>
  <si>
    <t>181411131</t>
  </si>
  <si>
    <t>Založení trávníku na půdě předem připravené plochy do 1000 m2 výsevem včetně utažení parkového v rovině nebo na svahu do 1:5</t>
  </si>
  <si>
    <t>1701947448</t>
  </si>
  <si>
    <t>https://podminky.urs.cz/item/CS_URS_2023_01/181411131</t>
  </si>
  <si>
    <t>M</t>
  </si>
  <si>
    <t>00572410</t>
  </si>
  <si>
    <t>osivo směs travní parková</t>
  </si>
  <si>
    <t>kg</t>
  </si>
  <si>
    <t>-338671793</t>
  </si>
  <si>
    <t>17,5*0,02 'Přepočtené koeficientem množství</t>
  </si>
  <si>
    <t>181152302</t>
  </si>
  <si>
    <t>Úprava pláně na stavbách silnic a dálnic strojně v zářezech mimo skalních se zhutněním</t>
  </si>
  <si>
    <t>-1675839018</t>
  </si>
  <si>
    <t>https://podminky.urs.cz/item/CS_URS_2023_01/181152302</t>
  </si>
  <si>
    <t>Zakládání</t>
  </si>
  <si>
    <t>13</t>
  </si>
  <si>
    <t>213311151</t>
  </si>
  <si>
    <t>Polštáře zhutněné pod základy ze štěrkodrti netříděné</t>
  </si>
  <si>
    <t>-1319076718</t>
  </si>
  <si>
    <t>https://podminky.urs.cz/item/CS_URS_2023_01/213311151</t>
  </si>
  <si>
    <t>"štěrkový podsyp zákl. patek" 0,6*1,15*0,1*4</t>
  </si>
  <si>
    <t>14</t>
  </si>
  <si>
    <t>275321411</t>
  </si>
  <si>
    <t>Základy z betonu železového (bez výztuže) patky z betonu bez zvláštních nároků na prostředí tř. C 20/25</t>
  </si>
  <si>
    <t>1981208406</t>
  </si>
  <si>
    <t>https://podminky.urs.cz/item/CS_URS_2023_01/275321411</t>
  </si>
  <si>
    <t>"základové patky" 1,15*0,6*0,6*4</t>
  </si>
  <si>
    <t>275351121</t>
  </si>
  <si>
    <t>Bednění základů patek zřízení</t>
  </si>
  <si>
    <t>-1032119011</t>
  </si>
  <si>
    <t>https://podminky.urs.cz/item/CS_URS_2023_01/275351121</t>
  </si>
  <si>
    <t>"základové patky přístřešku MHD" (1,15*0,95*2+0,6*0,95*2)*4</t>
  </si>
  <si>
    <t>16</t>
  </si>
  <si>
    <t>275351122</t>
  </si>
  <si>
    <t>Bednění základů patek odstranění</t>
  </si>
  <si>
    <t>-1778345556</t>
  </si>
  <si>
    <t>https://podminky.urs.cz/item/CS_URS_2023_01/275351122</t>
  </si>
  <si>
    <t>17</t>
  </si>
  <si>
    <t>275361821</t>
  </si>
  <si>
    <t>Výztuž základů patek z betonářské oceli 10 505 (R)</t>
  </si>
  <si>
    <t>406893317</t>
  </si>
  <si>
    <t>https://podminky.urs.cz/item/CS_URS_2023_01/275361821</t>
  </si>
  <si>
    <t>Komunikace pozemní</t>
  </si>
  <si>
    <t>18</t>
  </si>
  <si>
    <t>561121111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</si>
  <si>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</si>
  <si>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1826875553</t>
  </si>
  <si>
    <t>https://podminky.urs.cz/item/CS_URS_2023_01/561121111</t>
  </si>
  <si>
    <t>19</t>
  </si>
  <si>
    <t>58344197</t>
  </si>
  <si>
    <t>štěrkodrť frakce 0/63</t>
  </si>
  <si>
    <t>2073829978</t>
  </si>
  <si>
    <t>70*0,15</t>
  </si>
  <si>
    <t>10,5*2 'Přepočtené koeficientem množství</t>
  </si>
  <si>
    <t>20</t>
  </si>
  <si>
    <t>564861011</t>
  </si>
  <si>
    <t>Podklad ze štěrkodrti ŠD s rozprostřením a zhutněním plochy jednotlivě do 100 m2, po zhutnění tl. 200 mm</t>
  </si>
  <si>
    <t>-1452196553</t>
  </si>
  <si>
    <t>https://podminky.urs.cz/item/CS_URS_2023_01/564861011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</si>
  <si>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</si>
  <si>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</si>
  <si>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-1956207816</t>
  </si>
  <si>
    <t>https://podminky.urs.cz/item/CS_URS_2023_01/591412111</t>
  </si>
  <si>
    <t>22</t>
  </si>
  <si>
    <t>58381010</t>
  </si>
  <si>
    <t>kostka řezanoštípaná dlažební žula 6x6x4cm</t>
  </si>
  <si>
    <t>2006193872</t>
  </si>
  <si>
    <t>70-5-7,26</t>
  </si>
  <si>
    <t>57,74*1,03 'Přepočtené koeficientem množství</t>
  </si>
  <si>
    <t>23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</si>
  <si>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</si>
  <si>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</si>
  <si>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-589228527</t>
  </si>
  <si>
    <t>https://podminky.urs.cz/item/CS_URS_2023_01/596811120</t>
  </si>
  <si>
    <t>24</t>
  </si>
  <si>
    <t>592470.R</t>
  </si>
  <si>
    <t>dlažba z polymerbetonu pro nevidomé - inženýrský kámen 200x200x30mm, barva bílá</t>
  </si>
  <si>
    <t>-1640374648</t>
  </si>
  <si>
    <t>Poznámka k položce:_x000d_
dlaždice se speciální hmatovou úpravou (reliéfní povrch) pro osoby se zrakovým postižením určené pro signální, varovné a hmatné pásy</t>
  </si>
  <si>
    <t>"varovné a signální pásy" 5</t>
  </si>
  <si>
    <t>5*1,03 'Přepočtené koeficientem množství</t>
  </si>
  <si>
    <t>25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</si>
  <si>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</si>
  <si>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</si>
  <si>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1244543491</t>
  </si>
  <si>
    <t>https://podminky.urs.cz/item/CS_URS_2023_01/596811311</t>
  </si>
  <si>
    <t>26</t>
  </si>
  <si>
    <t>58381174</t>
  </si>
  <si>
    <t>deska dlažební tryskaná žula 600x300mm tl 50mm</t>
  </si>
  <si>
    <t>-1281787661</t>
  </si>
  <si>
    <t xml:space="preserve">"kontrastní pás autobusové zastávky"  13*0,3</t>
  </si>
  <si>
    <t>3,9*1,03 'Přepočtené koeficientem množství</t>
  </si>
  <si>
    <t>27</t>
  </si>
  <si>
    <t>58381154</t>
  </si>
  <si>
    <t>deska dlažební tryskaná žula 300x300mm tl 50mm</t>
  </si>
  <si>
    <t>-246232511</t>
  </si>
  <si>
    <t>"lemování varovných a signálních pásů" (1,6+1,6+4,0+4,0)*0,3</t>
  </si>
  <si>
    <t>3,36*1,03 'Přepočtené koeficientem množství</t>
  </si>
  <si>
    <t>Ostatní konstrukce a práce, bourání</t>
  </si>
  <si>
    <t>28</t>
  </si>
  <si>
    <t>9145112.R</t>
  </si>
  <si>
    <t xml:space="preserve">Přemístění stáv. dopravních značek </t>
  </si>
  <si>
    <t>komplet</t>
  </si>
  <si>
    <t>-279693417</t>
  </si>
  <si>
    <t>Poznámka k položce:_x000d_
přemístění svislé dopravní značky na sloupku, vč betonové patky a potřebných zemních prací</t>
  </si>
  <si>
    <t>"IP20a" 1</t>
  </si>
  <si>
    <t>29</t>
  </si>
  <si>
    <t>919726123</t>
  </si>
  <si>
    <t>Geotextilie netkaná pro ochranu, separaci nebo filtraci měrná hmotnost přes 300 do 500 g/m2</t>
  </si>
  <si>
    <t>-1475022377</t>
  </si>
  <si>
    <t>https://podminky.urs.cz/item/CS_URS_2023_01/919726123</t>
  </si>
  <si>
    <t>30</t>
  </si>
  <si>
    <t>914511112.R</t>
  </si>
  <si>
    <t>Montáž a dodávka zastávkového označníku s košem</t>
  </si>
  <si>
    <t>soub.</t>
  </si>
  <si>
    <t>-521008677</t>
  </si>
  <si>
    <t xml:space="preserve">Poznámka k položce:_x000d_
Osazení a dodávka zastávkového označníku, včetně ukotvení a zhotovení betonového základu. V ceně jsou zahrnuty veškeré náklady spojené s montáží a dodávkou označníku s odpadkovým košem._x000d_
</t>
  </si>
  <si>
    <t>"označník MHD Jihlava" 1</t>
  </si>
  <si>
    <t>31</t>
  </si>
  <si>
    <t>936173114.R</t>
  </si>
  <si>
    <t>Osazení a dodávka zastávkového přístřešku</t>
  </si>
  <si>
    <t>kompl</t>
  </si>
  <si>
    <t>1185027825</t>
  </si>
  <si>
    <t>Poznámka k položce:_x000d_
Dodávka a osazení zastávkového přístřešku_x000d_
Kotvení pomocí chemických kotev do předbetonovaných patek. _x000d_
Provedení dle vzorového výkresu._x000d_
Skleněnou výplň opatřit polepy proti nárazům ptáků.</t>
  </si>
  <si>
    <t>"přístřešek MHD" 1</t>
  </si>
  <si>
    <t>32</t>
  </si>
  <si>
    <t>916241213.R1</t>
  </si>
  <si>
    <t>Osazení obrubníku kamenného se zřízením lože, s vyplněním a zatřením spár cementovou maltou stojatého s boční opěrou z betonu prostého, do lože z betonu prostého</t>
  </si>
  <si>
    <t>1358729238</t>
  </si>
  <si>
    <t>Poznámka k položce:_x000d_
dovoz ze skládky SMJ vč. přebrání na skládce</t>
  </si>
  <si>
    <t>33</t>
  </si>
  <si>
    <t>916241213.R</t>
  </si>
  <si>
    <t>Osazení krajníku kamenného se zřízením lože, s vyplněním a zatřením spár cementovou maltou stojatého s boční opěrou z betonu prostého, do lože z betonu prostého</t>
  </si>
  <si>
    <t>-1904977249</t>
  </si>
  <si>
    <t>34</t>
  </si>
  <si>
    <t>916431112</t>
  </si>
  <si>
    <t>Osazení betonového bezbariérového obrubníku s ložem betonovým tl. 150 mm úložná šířka do 400 mm s boční opěrou</t>
  </si>
  <si>
    <t>2035241177</t>
  </si>
  <si>
    <t>https://podminky.urs.cz/item/CS_URS_2023_01/916431112</t>
  </si>
  <si>
    <t>35</t>
  </si>
  <si>
    <t>59217040</t>
  </si>
  <si>
    <t>obrubník betonový bezbariérový náběhový</t>
  </si>
  <si>
    <t>1782758070</t>
  </si>
  <si>
    <t>2*1,02 'Přepočtené koeficientem množství</t>
  </si>
  <si>
    <t>36</t>
  </si>
  <si>
    <t>59217041</t>
  </si>
  <si>
    <t>obrubník betonový bezbariérový přímý</t>
  </si>
  <si>
    <t>-688125802</t>
  </si>
  <si>
    <t>13*1,02 'Přepočtené koeficientem množství</t>
  </si>
  <si>
    <t>37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</si>
  <si>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</si>
  <si>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</si>
  <si>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-680637102</t>
  </si>
  <si>
    <t>https://podminky.urs.cz/item/CS_URS_2023_01/966005111</t>
  </si>
  <si>
    <t>38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</si>
  <si>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</si>
  <si>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</si>
  <si>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-704217599</t>
  </si>
  <si>
    <t>https://podminky.urs.cz/item/CS_URS_2023_01/979024443</t>
  </si>
  <si>
    <t>35+35</t>
  </si>
  <si>
    <t>39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</si>
  <si>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</si>
  <si>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</si>
  <si>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1118288652</t>
  </si>
  <si>
    <t>https://podminky.urs.cz/item/CS_URS_2023_01/979054441</t>
  </si>
  <si>
    <t>40</t>
  </si>
  <si>
    <t>9790945.R</t>
  </si>
  <si>
    <t>Uložení vybouraných prvků komunikací na palety - betonová dlažba</t>
  </si>
  <si>
    <t>-2101809901</t>
  </si>
  <si>
    <t>41</t>
  </si>
  <si>
    <t>9790945.R1</t>
  </si>
  <si>
    <t>Uložení vybouraných prvků komunikací na palety - kamenný krajník</t>
  </si>
  <si>
    <t>-1913694730</t>
  </si>
  <si>
    <t>42</t>
  </si>
  <si>
    <t>9790945.R2</t>
  </si>
  <si>
    <t>Uložení vybouraných prvků komunikací na palety - kamenný obrubník</t>
  </si>
  <si>
    <t>-1818011959</t>
  </si>
  <si>
    <t>997</t>
  </si>
  <si>
    <t>Přesun sutě</t>
  </si>
  <si>
    <t>43</t>
  </si>
  <si>
    <t>99722157.R</t>
  </si>
  <si>
    <t>Vodorovná doprava vybouraných hmot bez naložení, ale se složením a s hrubým urovnáním na skládku SMJ</t>
  </si>
  <si>
    <t>-1910672535</t>
  </si>
  <si>
    <t>"bet. dlažba" 17,850</t>
  </si>
  <si>
    <t>"kamenné obruby a krajníky" 14,35</t>
  </si>
  <si>
    <t>44</t>
  </si>
  <si>
    <t>99722157.R1</t>
  </si>
  <si>
    <t>Vodorovná doprava vybouraných hmot bez naložení, ale se složením a s hrubým urovnáním na skládku zhotovitele</t>
  </si>
  <si>
    <t>1606083232</t>
  </si>
  <si>
    <t>"ocelové zábradlí" 0,28</t>
  </si>
  <si>
    <t>45</t>
  </si>
  <si>
    <t>997221612</t>
  </si>
  <si>
    <t>Nakládání na dopravní prostředky pro vodorovnou dopravu vybouraných hmot</t>
  </si>
  <si>
    <t>1820091692</t>
  </si>
  <si>
    <t>https://podminky.urs.cz/item/CS_URS_2023_01/997221612</t>
  </si>
  <si>
    <t>998</t>
  </si>
  <si>
    <t>Přesun hmot</t>
  </si>
  <si>
    <t>46</t>
  </si>
  <si>
    <t>998223011</t>
  </si>
  <si>
    <t>Přesun hmot pro pozemní komunikace s krytem dlážděným dopravní vzdálenost do 200 m jakékoliv délky objektu</t>
  </si>
  <si>
    <t>63092254</t>
  </si>
  <si>
    <t>https://podminky.urs.cz/item/CS_URS_2023_01/998223011</t>
  </si>
  <si>
    <t>PSV</t>
  </si>
  <si>
    <t>Práce a dodávky PSV</t>
  </si>
  <si>
    <t>783</t>
  </si>
  <si>
    <t>Dokončovací práce - nátěry</t>
  </si>
  <si>
    <t>47</t>
  </si>
  <si>
    <t>783301401</t>
  </si>
  <si>
    <t>Příprava podkladu zámečnických konstrukcí před provedením nátěru ometení</t>
  </si>
  <si>
    <t>-1830531229</t>
  </si>
  <si>
    <t>https://podminky.urs.cz/item/CS_URS_2023_01/783301401</t>
  </si>
  <si>
    <t xml:space="preserve">"stávající zábradlí - 130m"  65</t>
  </si>
  <si>
    <t>48</t>
  </si>
  <si>
    <t>783301303</t>
  </si>
  <si>
    <t>Příprava podkladu zámečnických konstrukcí před provedením nátěru odrezivění odrezovačem bezoplachovým</t>
  </si>
  <si>
    <t>-1938302511</t>
  </si>
  <si>
    <t>https://podminky.urs.cz/item/CS_URS_2023_01/783301303</t>
  </si>
  <si>
    <t>49</t>
  </si>
  <si>
    <t>783301313</t>
  </si>
  <si>
    <t>Příprava podkladu zámečnických konstrukcí před provedením nátěru odmaštění odmašťovačem ředidlovým</t>
  </si>
  <si>
    <t>2031743573</t>
  </si>
  <si>
    <t>https://podminky.urs.cz/item/CS_URS_2023_01/783301313</t>
  </si>
  <si>
    <t>50</t>
  </si>
  <si>
    <t>783314201</t>
  </si>
  <si>
    <t>Základní antikorozní nátěr zámečnických konstrukcí jednonásobný syntetický standardní</t>
  </si>
  <si>
    <t>1393955216</t>
  </si>
  <si>
    <t>https://podminky.urs.cz/item/CS_URS_2023_01/783314201</t>
  </si>
  <si>
    <t>51</t>
  </si>
  <si>
    <t>783315101</t>
  </si>
  <si>
    <t>Mezinátěr zámečnických konstrukcí jednonásobný syntetický standardní</t>
  </si>
  <si>
    <t>-1866638562</t>
  </si>
  <si>
    <t>https://podminky.urs.cz/item/CS_URS_2023_01/783315101</t>
  </si>
  <si>
    <t>52</t>
  </si>
  <si>
    <t>783317101</t>
  </si>
  <si>
    <t>Krycí nátěr (email) zámečnických konstrukcí jednonásobný syntetický standardní</t>
  </si>
  <si>
    <t>1239012835</t>
  </si>
  <si>
    <t>https://podminky.urs.cz/item/CS_URS_2023_01/783317101</t>
  </si>
  <si>
    <t>SO 102 - SCHODIŠTĚ</t>
  </si>
  <si>
    <t xml:space="preserve">    3 - Svislé a kompletní konstrukce</t>
  </si>
  <si>
    <t xml:space="preserve">    767 - Konstrukce zámečnické</t>
  </si>
  <si>
    <t>111211201</t>
  </si>
  <si>
    <t>Odstranění křovin a stromů s odstraněním kořenů ručně průměru kmene do 100 mm jakékoliv plochy v rovině nebo ve svahu o sklonu přes 1:5</t>
  </si>
  <si>
    <t>2113192219</t>
  </si>
  <si>
    <t>https://podminky.urs.cz/item/CS_URS_2023_01/111211201</t>
  </si>
  <si>
    <t>"bez černý 3ks" 18</t>
  </si>
  <si>
    <t>162301501</t>
  </si>
  <si>
    <t>Vodorovné přemístění smýcených křovin do průměru kmene 100 mm na vzdálenost do 5 000 m</t>
  </si>
  <si>
    <t>-896702992</t>
  </si>
  <si>
    <t>https://podminky.urs.cz/item/CS_URS_2023_01/162301501</t>
  </si>
  <si>
    <t>112151351</t>
  </si>
  <si>
    <t>Pokácení stromu postupné se spouštěním částí kmene a koruny o průměru na řezné ploše pařezu přes 100 do 200 mm</t>
  </si>
  <si>
    <t>kus</t>
  </si>
  <si>
    <t>-787492948</t>
  </si>
  <si>
    <t>https://podminky.urs.cz/item/CS_URS_2023_01/112151351</t>
  </si>
  <si>
    <t>"jalovec obecný" 1</t>
  </si>
  <si>
    <t>112151352</t>
  </si>
  <si>
    <t>Pokácení stromu postupné se spouštěním částí kmene a koruny o průměru na řezné ploše pařezu přes 200 do 300 mm</t>
  </si>
  <si>
    <t>283219011</t>
  </si>
  <si>
    <t>https://podminky.urs.cz/item/CS_URS_2023_01/112151352</t>
  </si>
  <si>
    <t>"javor mléč" 1</t>
  </si>
  <si>
    <t>112211231</t>
  </si>
  <si>
    <t>Odstranění pařezu ručně na svahu přes 1:5 do 1:2 o průměru pařezu na řezné ploše přes 100 do 200 mm</t>
  </si>
  <si>
    <t>-1969274200</t>
  </si>
  <si>
    <t>https://podminky.urs.cz/item/CS_URS_2023_01/112211231</t>
  </si>
  <si>
    <t>112211232</t>
  </si>
  <si>
    <t>Odstranění pařezu ručně na svahu přes 1:5 do 1:2 o průměru pařezu na řezné ploše přes 200 do 300 mm</t>
  </si>
  <si>
    <t>-747520031</t>
  </si>
  <si>
    <t>https://podminky.urs.cz/item/CS_URS_2023_01/112211232</t>
  </si>
  <si>
    <t>162201401.R</t>
  </si>
  <si>
    <t>Vodorovné přemístění s naložením, složením a dopravou na skládku zhotovitele - větví stromů listnatých, průměru kmene přes 100 do 300 mm</t>
  </si>
  <si>
    <t>-1126157390</t>
  </si>
  <si>
    <t>162201405.R</t>
  </si>
  <si>
    <t>Vodorovné přemístění s naložením, složením a dopravou na skládku zhotovitele - větví stromů jehličnatých, průměru kmene přes 100 do 300 mm</t>
  </si>
  <si>
    <t>-1763868319</t>
  </si>
  <si>
    <t>162201411.R</t>
  </si>
  <si>
    <t>Vodorovné přemístění s naložením, složením a dopravou na skládku zhotovitele - kmenů stromů listnatých, průměru přes 100 do 300 mm</t>
  </si>
  <si>
    <t>-1085097133</t>
  </si>
  <si>
    <t>162201415.R</t>
  </si>
  <si>
    <t>Vodorovné přemístění s naložením, složením a dopravou na skládku zhotovitele - kmenů stromů jehličnatých, průměru přes 100 do 300 mm</t>
  </si>
  <si>
    <t>-1344953895</t>
  </si>
  <si>
    <t>162201421.R</t>
  </si>
  <si>
    <t>Vodorovné přemístění s naložením, složením a dopravou na skládku zhotovitele - pařezů kmenů, průměru přes 100 do 300 mm</t>
  </si>
  <si>
    <t>84786296</t>
  </si>
  <si>
    <t>131313701</t>
  </si>
  <si>
    <t>Hloubení nezapažených jam ručně s urovnáním dna do předepsaného profilu a spádu v hornině třídy těžitelnosti II skupiny 4 soudržných</t>
  </si>
  <si>
    <t>-1173439175</t>
  </si>
  <si>
    <t>https://podminky.urs.cz/item/CS_URS_2023_01/131313701</t>
  </si>
  <si>
    <t xml:space="preserve">"základová patky" </t>
  </si>
  <si>
    <t xml:space="preserve"> (PI*0,3*0,3*1,0)*14</t>
  </si>
  <si>
    <t xml:space="preserve"> (PI*0,4*0,4*1,0)*2</t>
  </si>
  <si>
    <t>162211211</t>
  </si>
  <si>
    <t>Vodorovné přemístění výkopku nebo sypaniny nošením s vyprázdněním nádoby na hromady nebo do dopravního prostředku na vzdálenost do 10 m z horniny třídy těžitelnosti II, skupiny 4 a 5</t>
  </si>
  <si>
    <t>-1422279983</t>
  </si>
  <si>
    <t>https://podminky.urs.cz/item/CS_URS_2023_01/162211211</t>
  </si>
  <si>
    <t>162211219</t>
  </si>
  <si>
    <t>Vodorovné přemístění výkopku nebo sypaniny nošením s vyprázdněním nádoby na hromady nebo do dopravního prostředku na vzdálenost do 10 m Příplatek za každých dalších 10 m k ceně -1211</t>
  </si>
  <si>
    <t>-1005867046</t>
  </si>
  <si>
    <t>https://podminky.urs.cz/item/CS_URS_2023_01/162211219</t>
  </si>
  <si>
    <t>4,963*4 'Přepočtené koeficientem množství</t>
  </si>
  <si>
    <t>2067946394</t>
  </si>
  <si>
    <t>-931180139</t>
  </si>
  <si>
    <t>-660880855</t>
  </si>
  <si>
    <t>1306864484</t>
  </si>
  <si>
    <t>4,963*1,8 'Přepočtené koeficientem množství</t>
  </si>
  <si>
    <t>718872434</t>
  </si>
  <si>
    <t>-545934774</t>
  </si>
  <si>
    <t>-1404282680</t>
  </si>
  <si>
    <t>50*0,02 'Přepočtené koeficientem množství</t>
  </si>
  <si>
    <t>275313911</t>
  </si>
  <si>
    <t>Základy z betonu prostého patky a bloky z betonu kamenem neprokládaného tř. C 30/37</t>
  </si>
  <si>
    <t>685203377</t>
  </si>
  <si>
    <t>https://podminky.urs.cz/item/CS_URS_2023_01/275313911</t>
  </si>
  <si>
    <t xml:space="preserve">"beton C 30/37-XC4,XF3,XD1" </t>
  </si>
  <si>
    <t>275352111.R</t>
  </si>
  <si>
    <t>Bednění základů patek ztracené (neodbedněné)</t>
  </si>
  <si>
    <t>-1295248594</t>
  </si>
  <si>
    <t>"kruhové bednění z PVC nebo PP trub"</t>
  </si>
  <si>
    <t>"DN 600 dl. 1,0m" 14</t>
  </si>
  <si>
    <t>"DN 800 dl. 1,0m" 2</t>
  </si>
  <si>
    <t>28617049</t>
  </si>
  <si>
    <t>trubka kanalizační PP korugovaná DN 600x6000mm SN10</t>
  </si>
  <si>
    <t>2118411061</t>
  </si>
  <si>
    <t>28617053</t>
  </si>
  <si>
    <t>trubka kanalizační PP korugovaná DN 800x6000mm SN10</t>
  </si>
  <si>
    <t>-1763632854</t>
  </si>
  <si>
    <t>Svislé a kompletní konstrukce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</si>
  <si>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</si>
  <si>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</si>
  <si>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-1225762710</t>
  </si>
  <si>
    <t>https://podminky.urs.cz/item/CS_URS_2023_01/998011001</t>
  </si>
  <si>
    <t>767</t>
  </si>
  <si>
    <t>Konstrukce zámečnické</t>
  </si>
  <si>
    <t>7679911.R</t>
  </si>
  <si>
    <t>Kompozitní schodiště dle výkresové dokumentace (dodávka + montáž)</t>
  </si>
  <si>
    <t>-161959131</t>
  </si>
  <si>
    <t>Poznámka k položce:_x000d_
položka zahrnuje:_x000d_
Kompozitní rošt Micromesh 8x8mm, 30x1220x3660 mm, šedý - protiskluz - 96 m2_x000d_
Kompozitní rošt Micromesh 8x8 mm,30x1220x3660 mm, žlutý - protiskluz - 6 m2_x000d_
Kompozitní O-profil 32 x 3 mm, dl. 6000 mm - mezipříčka pro zábradlí, šedá - 60 m_x000d_
Kompozitní čtvercový profil 50 x 50 x 6,4 mm řezaný, dl. 1300 mm - 64 ks_x000d_
Kompozitní O-profil 50/42 mm, dl. 6000 mm, bílý - 50 m_x000d_
Kompozitní čtvercový profil 60 x 60 x 9 mm šedivý, dl. 6000 mm - 6 m_x000d_
Kompozitní čtvercový profil 100 x 100 x 10 mm, šedý - 6 m_x000d_
Kompozitní I-profil 150 x 75 x 6 mm, dl. 6000 mm - 120 m_x000d_
KompozitníU-profil 152 x 42 x 6,4mm šedý, dl.6000 mm - 96 m_x000d_
KompozitníU-profil 203 x 56 x 9,5 mm šedý, dl.6000 mm - 90 m,_x000d_
Řezání kompozitu -přímé - 100 m_x000d_
výroba - komplet_x000d_
Kotevní L-profil nerez pro spojení profilu U200 ke zdi - 150 ks_x000d_
Spojovací L-profil nerez pro spojení dvou I-profilů - 300 ks_x000d_
Úhlové spojení pro střední příčku - univerzální - 48 ks_x000d_
Úhlové spojení pro madlo 50 - univerzální komplet - 15 ks_x000d_
kotva M10-92/10 mm včetně matice, A4 300 ks_x000d_
vrut VH 4,2x16 A2 - na madla a okopové lišty DIN7981 TX/A2 - 1000 ks_x000d_
matka M8 A4 s plastem - 1800 ks_x000d_
šroub M8x120 A2 - 100 ks_x000d_
šroub M8x30 A2 - 1000 ks_x000d_
šroub M8x30 A2 - 300 ks_x000d_
šroub M8x80 A2 - 400 ks_x000d_
podložka A2 normál M8 - 1300 ks_x000d_
podložka M8 velkoplochá A2 - 2300 ks_x000d_
Montážní práce - komplet_x000d_
vč. dopravy</t>
  </si>
  <si>
    <t>998767101</t>
  </si>
  <si>
    <t>Přesun hmot pro zámečnické konstrukce stanovený z hmotnosti přesunovaného materiálu vodorovná dopravní vzdálenost do 50 m v objektech výšky do 6 m</t>
  </si>
  <si>
    <t>-1009206712</t>
  </si>
  <si>
    <t>https://podminky.urs.cz/item/CS_URS_2023_01/998767101</t>
  </si>
  <si>
    <t>SO 103 - CHODNÍK POD MOSTEM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</si>
  <si>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</si>
  <si>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</si>
  <si>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1307771701</t>
  </si>
  <si>
    <t>https://podminky.urs.cz/item/CS_URS_2023_01/113107342</t>
  </si>
  <si>
    <t>1307036150</t>
  </si>
  <si>
    <t>"kamenný krajník" 7</t>
  </si>
  <si>
    <t>122351103</t>
  </si>
  <si>
    <t>Odkopávky a prokopávky nezapažené strojně v hornině třídy těžitelnosti II skupiny 4 přes 50 do 100 m3</t>
  </si>
  <si>
    <t>1587184055</t>
  </si>
  <si>
    <t>https://podminky.urs.cz/item/CS_URS_2023_01/122351103</t>
  </si>
  <si>
    <t>-671901274</t>
  </si>
  <si>
    <t>"základová patky" 0,4*0,4*0,8*82</t>
  </si>
  <si>
    <t>-2071158301</t>
  </si>
  <si>
    <t>"odkopávka pro chodník" 96,2</t>
  </si>
  <si>
    <t>167151112</t>
  </si>
  <si>
    <t>Nakládání, skládání a překládání neulehlého výkopku nebo sypaniny strojně nakládání, množství přes 100 m3, z hornin třídy těžitelnosti II, skupiny 4 a 5</t>
  </si>
  <si>
    <t>1826396410</t>
  </si>
  <si>
    <t>https://podminky.urs.cz/item/CS_URS_2023_01/167151112</t>
  </si>
  <si>
    <t>1025063422</t>
  </si>
  <si>
    <t>1786848544</t>
  </si>
  <si>
    <t>106,696*1,8 'Přepočtené koeficientem množství</t>
  </si>
  <si>
    <t>1240390037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</si>
  <si>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</si>
  <si>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</si>
  <si>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-1071567628</t>
  </si>
  <si>
    <t>https://podminky.urs.cz/item/CS_URS_2023_01/181111131</t>
  </si>
  <si>
    <t>1629405206</t>
  </si>
  <si>
    <t>-361982356</t>
  </si>
  <si>
    <t>90*0,02 'Přepočtené koeficientem množství</t>
  </si>
  <si>
    <t>1379191992</t>
  </si>
  <si>
    <t>0,4*0,4*0,8*82</t>
  </si>
  <si>
    <t>153791026</t>
  </si>
  <si>
    <t>0,4*0,8*4*82</t>
  </si>
  <si>
    <t>1781243003</t>
  </si>
  <si>
    <t>1294878827</t>
  </si>
  <si>
    <t>214546622</t>
  </si>
  <si>
    <t>175*0,15</t>
  </si>
  <si>
    <t>26,25*2 'Přepočtené koeficientem množství</t>
  </si>
  <si>
    <t>564871111</t>
  </si>
  <si>
    <t>Podklad ze štěrkodrti ŠD s rozprostřením a zhutněním plochy přes 100 m2, po zhutnění tl. 250 mm</t>
  </si>
  <si>
    <t>965962685</t>
  </si>
  <si>
    <t>https://podminky.urs.cz/item/CS_URS_2023_01/564871111</t>
  </si>
  <si>
    <t>-990428642</t>
  </si>
  <si>
    <t>564921511</t>
  </si>
  <si>
    <t>Podklad nebo podsyp z R-materiálu s rozprostřením a zhutněním plochy přes 100 m2, po zhutnění tl. 60 mm</t>
  </si>
  <si>
    <t>460568999</t>
  </si>
  <si>
    <t>https://podminky.urs.cz/item/CS_URS_2023_01/564921511</t>
  </si>
  <si>
    <t>"(dle TP 208)" 211</t>
  </si>
  <si>
    <t>573211111</t>
  </si>
  <si>
    <t>Postřik spojovací PS bez posypu kamenivem z asfaltu silničního, v množství 0,60 kg/m2</t>
  </si>
  <si>
    <t>-390579338</t>
  </si>
  <si>
    <t>https://podminky.urs.cz/item/CS_URS_2023_01/573211111</t>
  </si>
  <si>
    <t>573231106</t>
  </si>
  <si>
    <t>Postřik spojovací PS bez posypu kamenivem ze silniční emulze, v množství 0,30 kg/m2</t>
  </si>
  <si>
    <t>2034177133</t>
  </si>
  <si>
    <t>https://podminky.urs.cz/item/CS_URS_2023_01/573231106</t>
  </si>
  <si>
    <t>"PS-CP; 0,30 kg.m-2 zbytkového pojiva" 173</t>
  </si>
  <si>
    <t>577155111</t>
  </si>
  <si>
    <t>Asfaltový beton vrstva obrusná ACO 16 (ABH) s rozprostřením a zhutněním z nemodifikovaného asfaltu v pruhu šířky do 3 m, po zhutnění tl. 60 mm</t>
  </si>
  <si>
    <t>-288875935</t>
  </si>
  <si>
    <t>https://podminky.urs.cz/item/CS_URS_2023_01/577155111</t>
  </si>
  <si>
    <t>"ČSN 73 6121" 173</t>
  </si>
  <si>
    <t>5912111.R</t>
  </si>
  <si>
    <t>Předláždění dlažby z kostek s provedením lože do tl. 50 mm, s vyplněním spár, s dvojím beraněním a se smetením přebytečného materiálu na krajnici drobných z kamene, do lože z kameniva těženého</t>
  </si>
  <si>
    <t>-1120188727</t>
  </si>
  <si>
    <t>Poznámka k položce:_x000d_
vč. rozebrání a očištění kostek</t>
  </si>
  <si>
    <t>-1264482262</t>
  </si>
  <si>
    <t>1152337238</t>
  </si>
  <si>
    <t>2*1,03 'Přepočtené koeficientem množství</t>
  </si>
  <si>
    <t>914111111</t>
  </si>
  <si>
    <t>Montáž svislé dopravní značky základní velikosti do 1 m2 objímkami na sloupky nebo konzoly</t>
  </si>
  <si>
    <t>1075358431</t>
  </si>
  <si>
    <t>https://podminky.urs.cz/item/CS_URS_2023_01/914111111</t>
  </si>
  <si>
    <t>40445620</t>
  </si>
  <si>
    <t>zákazové, příkazové dopravní značky B1-B34, C1-15 700mm</t>
  </si>
  <si>
    <t>-1578690042</t>
  </si>
  <si>
    <t>"B11" 2</t>
  </si>
  <si>
    <t>914511112</t>
  </si>
  <si>
    <t>Montáž sloupku dopravních značek délky do 3,5 m do hliníkové patky pro sloupek D 60 mm</t>
  </si>
  <si>
    <t>1995275444</t>
  </si>
  <si>
    <t>https://podminky.urs.cz/item/CS_URS_2023_01/914511112</t>
  </si>
  <si>
    <t>40445235</t>
  </si>
  <si>
    <t>sloupek pro dopravní značku Al D 60mm v 3,5m</t>
  </si>
  <si>
    <t>-1102986284</t>
  </si>
  <si>
    <t>1252976344</t>
  </si>
  <si>
    <t>-1264086050</t>
  </si>
  <si>
    <t>-1257691639</t>
  </si>
  <si>
    <t>55564962</t>
  </si>
  <si>
    <t>99722156.R</t>
  </si>
  <si>
    <t>Vodorovná doprava suti bez naložení, ale se složením a s hrubým urovnáním z kusových materiálů, na skládku zhotovitele</t>
  </si>
  <si>
    <t>1097352025</t>
  </si>
  <si>
    <t>997221611</t>
  </si>
  <si>
    <t>Nakládání na dopravní prostředky pro vodorovnou dopravu suti</t>
  </si>
  <si>
    <t>-1430558942</t>
  </si>
  <si>
    <t>https://podminky.urs.cz/item/CS_URS_2023_01/997221611</t>
  </si>
  <si>
    <t>997221645</t>
  </si>
  <si>
    <t>Poplatek za uložení stavebního odpadu na skládce (skládkovné) asfaltového bez obsahu dehtu zatříděného do Katalogu odpadů pod kódem 17 03 02</t>
  </si>
  <si>
    <t>498240982</t>
  </si>
  <si>
    <t>https://podminky.urs.cz/item/CS_URS_2023_01/997221645</t>
  </si>
  <si>
    <t>2063740819</t>
  </si>
  <si>
    <t>"kamenné krajníky" 1,435</t>
  </si>
  <si>
    <t>-663011177</t>
  </si>
  <si>
    <t>"ocelové zábradlí" 3,325</t>
  </si>
  <si>
    <t>1593735991</t>
  </si>
  <si>
    <t>1,435+3,325</t>
  </si>
  <si>
    <t>998225111</t>
  </si>
  <si>
    <t>Přesun hmot pro komunikace s krytem z kameniva, monolitickým betonovým nebo živičným dopravní vzdálenost do 200 m jakékoliv délky objektu</t>
  </si>
  <si>
    <t>1907956715</t>
  </si>
  <si>
    <t>https://podminky.urs.cz/item/CS_URS_2023_01/998225111</t>
  </si>
  <si>
    <t>767221005</t>
  </si>
  <si>
    <t>Montáž výrobků z kompozitů zábradlí, kotveného do kompozitního profilu</t>
  </si>
  <si>
    <t>2001849322</t>
  </si>
  <si>
    <t>https://podminky.urs.cz/item/CS_URS_2023_01/767221005</t>
  </si>
  <si>
    <t>63126081.R</t>
  </si>
  <si>
    <t>zábradlí kompozitní - madlo, dvě vodorovné výplně, výška 1,3m</t>
  </si>
  <si>
    <t>-984716982</t>
  </si>
  <si>
    <t>Poznámka k položce:_x000d_
položka obsahuje:_x000d_
Kompozitní O-profil 32 x 3 mm, dl. 6000 mm - mezipříčka pro zábradlí, šedá - 204 m_x000d_
Kompozitní čtvercový profil 50 x 50 x 6,4 mm řezaný, dl. 1300 mm - 82 ks_x000d_
Kompozitní madlo k zábradlí malé, 62 x 50 x 5 mm, barva šedivá, dl. 6000 mm - 102 m_x000d_
Patka pro zábradlí - sloupek 50x50, nerez 1.4404 - 82 ks_x000d_
Zátka pro madlo 62x50 mm s logem - 2 ks_x000d_
Zátka černá pro otvory ve sloupcích na výplně, d.32 - 4 ks_x000d_
Krytka na matice BK17/M10 - šedá - 164 ks_x000d_
Kotva M10-92/10 mm včetně matice, A4 - 164 ks_x000d_
Chemická malta pro kotvy 345VSF - 1 tuba - 4 ks_x000d_
Šroub do plechu M4,2x19 A4 s půlkulatou hlavou a křížovou drážkou - 550 ks_x000d_
Podložka P10 velkoplochá A2 - 164 ks_x000d_
Epoxidová plastmalta - EPROSIN T 02, 24,5 kg - 1 ks_x000d_
provedení dle vzorového výkresu</t>
  </si>
  <si>
    <t>-1742147459</t>
  </si>
  <si>
    <t>SO 104 - CHODNÍK PARKEM</t>
  </si>
  <si>
    <t>1239637229</t>
  </si>
  <si>
    <t>"kamenná dlažba" 74</t>
  </si>
  <si>
    <t>1338896346</t>
  </si>
  <si>
    <t>"kamenný krajník" 80</t>
  </si>
  <si>
    <t>293364858</t>
  </si>
  <si>
    <t>-546398405</t>
  </si>
  <si>
    <t>552254868</t>
  </si>
  <si>
    <t>1238281555</t>
  </si>
  <si>
    <t>1280714014</t>
  </si>
  <si>
    <t>33,3*1,8 'Přepočtené koeficientem množství</t>
  </si>
  <si>
    <t>-677963377</t>
  </si>
  <si>
    <t>-623866505</t>
  </si>
  <si>
    <t>1795014504</t>
  </si>
  <si>
    <t>-1110808220</t>
  </si>
  <si>
    <t>40*0,02 'Přepočtené koeficientem množství</t>
  </si>
  <si>
    <t>-418583125</t>
  </si>
  <si>
    <t>-284703702</t>
  </si>
  <si>
    <t>74*0,15</t>
  </si>
  <si>
    <t>11,1*2 'Přepočtené koeficientem množství</t>
  </si>
  <si>
    <t>-1446815114</t>
  </si>
  <si>
    <t>5914121.R</t>
  </si>
  <si>
    <t>Předláždění dlažby z mozaiky komunikací pro pěší s vyplněním spár, s dvojím beraněním a se smetením přebytečného materiálu na vzdálenost do 3 m dvoubarevné a vícebarevné, s ložem tl. do 40 mm z kameniva</t>
  </si>
  <si>
    <t>-732058804</t>
  </si>
  <si>
    <t>Poznámka k položce:_x000d_
vč. rozebrání a očištění kamenné mozaiky</t>
  </si>
  <si>
    <t>-920483859</t>
  </si>
  <si>
    <t>-1765960981</t>
  </si>
  <si>
    <t>"varovné a signální pásy" 1</t>
  </si>
  <si>
    <t>1*1,03 'Přepočtené koeficientem množství</t>
  </si>
  <si>
    <t>59681131.R</t>
  </si>
  <si>
    <t>1651969434</t>
  </si>
  <si>
    <t>Poznámka k položce:_x000d_
dovoz ploten ze skládky SMJ vč. přebrání na skládce</t>
  </si>
  <si>
    <t>-2117962646</t>
  </si>
  <si>
    <t>1965842480</t>
  </si>
  <si>
    <t>1334188391</t>
  </si>
  <si>
    <t>-552533905</t>
  </si>
  <si>
    <t>-483128098</t>
  </si>
  <si>
    <t>9790945.R3</t>
  </si>
  <si>
    <t>Uložení vybouraných prvků komunikací na palety - kamenná dlažba</t>
  </si>
  <si>
    <t>-1510493111</t>
  </si>
  <si>
    <t>-13339754</t>
  </si>
  <si>
    <t>"kamenná dlažba" 18,87</t>
  </si>
  <si>
    <t>"kamenné krajníky" 16,4</t>
  </si>
  <si>
    <t>693482444</t>
  </si>
  <si>
    <t>900326002</t>
  </si>
  <si>
    <t>SO 105 - CHODNÍK U STÁVAJÍCÍ ZASTÁVKY</t>
  </si>
  <si>
    <t>113106131</t>
  </si>
  <si>
    <t>Rozebrání dlažeb komunikací pro pěší s přemístěním hmot na skládku na vzdálenost do 3 m nebo s naložením na dopravní prostředek s ložem z kameniva nebo živice a s jakoukoliv výplní spár strojně plochy jednotlivě do 50 m2 z mozaiky</t>
  </si>
  <si>
    <t>1367641700</t>
  </si>
  <si>
    <t>https://podminky.urs.cz/item/CS_URS_2023_01/113106131</t>
  </si>
  <si>
    <t>1632572745</t>
  </si>
  <si>
    <t>"kamenný obrubník" 22</t>
  </si>
  <si>
    <t>"kamenný krajník" 32</t>
  </si>
  <si>
    <t>"betonový zastávkový obrubník" 15</t>
  </si>
  <si>
    <t>86857257</t>
  </si>
  <si>
    <t>-1263917126</t>
  </si>
  <si>
    <t>-433247834</t>
  </si>
  <si>
    <t>"odkopávka pro chodník" 26,1</t>
  </si>
  <si>
    <t>896189422</t>
  </si>
  <si>
    <t>-499098925</t>
  </si>
  <si>
    <t>580053944</t>
  </si>
  <si>
    <t>-903777487</t>
  </si>
  <si>
    <t>1495149490</t>
  </si>
  <si>
    <t>1550025067</t>
  </si>
  <si>
    <t>-439593649</t>
  </si>
  <si>
    <t>11*0,02 'Přepočtené koeficientem množství</t>
  </si>
  <si>
    <t>1063029591</t>
  </si>
  <si>
    <t>1921412114</t>
  </si>
  <si>
    <t>-290484198</t>
  </si>
  <si>
    <t>-1750507361</t>
  </si>
  <si>
    <t>-1047052026</t>
  </si>
  <si>
    <t>-1518924807</t>
  </si>
  <si>
    <t>382214674</t>
  </si>
  <si>
    <t>58*0,15</t>
  </si>
  <si>
    <t>8,7*2 'Přepočtené koeficientem množství</t>
  </si>
  <si>
    <t>1161522999</t>
  </si>
  <si>
    <t>-988693488</t>
  </si>
  <si>
    <t>-1220024877</t>
  </si>
  <si>
    <t>58-6-8,1</t>
  </si>
  <si>
    <t>43,9*1,03 'Přepočtené koeficientem množství</t>
  </si>
  <si>
    <t>-340606926</t>
  </si>
  <si>
    <t>-721790262</t>
  </si>
  <si>
    <t>"varovné a signální pásy"6</t>
  </si>
  <si>
    <t>6*1,03 'Přepočtené koeficientem množství</t>
  </si>
  <si>
    <t>549230598</t>
  </si>
  <si>
    <t>-419536673</t>
  </si>
  <si>
    <t>-327129468</t>
  </si>
  <si>
    <t>"lemování varovných a signálních pásů" (2,3+2,3+4,7+4,7)*0,3</t>
  </si>
  <si>
    <t>4,2*1,03 'Přepočtené koeficientem množství</t>
  </si>
  <si>
    <t>348230086</t>
  </si>
  <si>
    <t>53458336</t>
  </si>
  <si>
    <t>1868754542</t>
  </si>
  <si>
    <t>-8812699</t>
  </si>
  <si>
    <t>525034458</t>
  </si>
  <si>
    <t>1402538196</t>
  </si>
  <si>
    <t>-1871680784</t>
  </si>
  <si>
    <t>1631126689</t>
  </si>
  <si>
    <t>22+35</t>
  </si>
  <si>
    <t>979071031</t>
  </si>
  <si>
    <t>Očištění vybouraných dlažebních kostek při překopech inženýrských sítí od spojovacího materiálu, s přemístěním hmot na skládku na vzdálenost do 3 m nebo s naložením na dopravní prostředek mozaikových, s původním vyplněním spár kamenivem těženým nebo cementovou maltou</t>
  </si>
  <si>
    <t>-1391674945</t>
  </si>
  <si>
    <t>https://podminky.urs.cz/item/CS_URS_2023_01/979071031</t>
  </si>
  <si>
    <t>-445487268</t>
  </si>
  <si>
    <t>-1145507162</t>
  </si>
  <si>
    <t>-1769422105</t>
  </si>
  <si>
    <t>"mozaika" 16,298</t>
  </si>
  <si>
    <t>"kamenné obruby a krajníky" 4,51+6,56</t>
  </si>
  <si>
    <t>-2004325450</t>
  </si>
  <si>
    <t>"betonový zastávkový obrubník" 3,075</t>
  </si>
  <si>
    <t>997221615</t>
  </si>
  <si>
    <t>Poplatek za uložení stavebního odpadu na skládce (skládkovné) z prostého betonu zatříděného do Katalogu odpadů pod kódem 17 01 01</t>
  </si>
  <si>
    <t>-1373187956</t>
  </si>
  <si>
    <t>https://podminky.urs.cz/item/CS_URS_2023_01/997221615</t>
  </si>
  <si>
    <t>1873230104</t>
  </si>
  <si>
    <t>326362776</t>
  </si>
  <si>
    <t>f1</t>
  </si>
  <si>
    <t>přípojka UV</t>
  </si>
  <si>
    <t>13,2</t>
  </si>
  <si>
    <t>SO 106 - KOMUNIKACE, ZASTÁVKY, PŘECHOD</t>
  </si>
  <si>
    <t xml:space="preserve">    4 - Vodorovné konstrukce</t>
  </si>
  <si>
    <t xml:space="preserve">    8 - Trubní vedení</t>
  </si>
  <si>
    <t>1131541.R</t>
  </si>
  <si>
    <t>Frézování živičného podkladu nebo krytu s naložením na dopravní prostředek plochy do 500 m2 bez překážek v trase pruhu šířky přes 0,5 m do 1 m, tloušťky vrstvy 60 mm</t>
  </si>
  <si>
    <t>-1853010808</t>
  </si>
  <si>
    <t>113154124</t>
  </si>
  <si>
    <t>Frézování živičného podkladu nebo krytu s naložením na dopravní prostředek plochy do 500 m2 bez překážek v trase pruhu šířky přes 0,5 m do 1 m, tloušťky vrstvy 100 mm</t>
  </si>
  <si>
    <t>1375842963</t>
  </si>
  <si>
    <t>https://podminky.urs.cz/item/CS_URS_2023_01/113154124</t>
  </si>
  <si>
    <t>113203111</t>
  </si>
  <si>
    <t>Vytrhání obrub s vybouráním lože, s přemístěním hmot na skládku na vzdálenost do 3 m nebo s naložením na dopravní prostředek z dlažebních kostek</t>
  </si>
  <si>
    <t>1941884612</t>
  </si>
  <si>
    <t>https://podminky.urs.cz/item/CS_URS_2023_01/113203111</t>
  </si>
  <si>
    <t>"kamenný dvojřádek" 57*2</t>
  </si>
  <si>
    <t>122452203</t>
  </si>
  <si>
    <t>Odkopávky a prokopávky nezapažené pro silnice a dálnice strojně v hornině třídy těžitelnosti II do 100 m3</t>
  </si>
  <si>
    <t>-797424012</t>
  </si>
  <si>
    <t>https://podminky.urs.cz/item/CS_URS_2023_01/122452203</t>
  </si>
  <si>
    <t>132312221</t>
  </si>
  <si>
    <t>Hloubení zapažených rýh šířky přes 800 do 2 000 mm ručně s urovnáním dna do předepsaného profilu a spádu v hornině třídy těžitelnosti II skupiny 4 soudržných</t>
  </si>
  <si>
    <t>1269312494</t>
  </si>
  <si>
    <t>https://podminky.urs.cz/item/CS_URS_2023_01/132312221</t>
  </si>
  <si>
    <t>f1*1,0</t>
  </si>
  <si>
    <t>151101101</t>
  </si>
  <si>
    <t>Zřízení pažení a rozepření stěn rýh pro podzemní vedení příložné pro jakoukoliv mezerovitost, hloubky do 2 m</t>
  </si>
  <si>
    <t>2134519623</t>
  </si>
  <si>
    <t>https://podminky.urs.cz/item/CS_URS_2023_01/151101101</t>
  </si>
  <si>
    <t>12*1,0*2</t>
  </si>
  <si>
    <t>151101111</t>
  </si>
  <si>
    <t>Odstranění pažení a rozepření stěn rýh pro podzemní vedení s uložením materiálu na vzdálenost do 3 m od kraje výkopu příložné, hloubky do 2 m</t>
  </si>
  <si>
    <t>-357598361</t>
  </si>
  <si>
    <t>https://podminky.urs.cz/item/CS_URS_2023_01/151101111</t>
  </si>
  <si>
    <t>793866675</t>
  </si>
  <si>
    <t>f1*0,55</t>
  </si>
  <si>
    <t>-1212741887</t>
  </si>
  <si>
    <t>7,26*4 'Přepočtené koeficientem množství</t>
  </si>
  <si>
    <t>620075721</t>
  </si>
  <si>
    <t>"odkopávka pro komunikace" 43,9</t>
  </si>
  <si>
    <t>"výkop přípojka UV" 7,26</t>
  </si>
  <si>
    <t>-1436709795</t>
  </si>
  <si>
    <t>-579885865</t>
  </si>
  <si>
    <t>969829452</t>
  </si>
  <si>
    <t>51,16*1,8 'Přepočtené koeficientem množství</t>
  </si>
  <si>
    <t>174111101</t>
  </si>
  <si>
    <t>Zásyp sypaninou z jakékoliv horniny ručně s uložením výkopku ve vrstvách se zhutněním jam, šachet, rýh nebo kolem objektů v těchto vykopávkách</t>
  </si>
  <si>
    <t>1478832218</t>
  </si>
  <si>
    <t>https://podminky.urs.cz/item/CS_URS_2023_01/174111101</t>
  </si>
  <si>
    <t>f1*0,45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</si>
  <si>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</si>
  <si>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</si>
  <si>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1521875241</t>
  </si>
  <si>
    <t>https://podminky.urs.cz/item/CS_URS_2023_01/175111101</t>
  </si>
  <si>
    <t>58331289</t>
  </si>
  <si>
    <t>kamenivo těžené drobné frakce 0/2</t>
  </si>
  <si>
    <t>1869006616</t>
  </si>
  <si>
    <t>5,94*2 'Přepočtené koeficientem množství</t>
  </si>
  <si>
    <t>-671385587</t>
  </si>
  <si>
    <t>20+78+105</t>
  </si>
  <si>
    <t>Vodorovné konstrukce</t>
  </si>
  <si>
    <t>451573111</t>
  </si>
  <si>
    <t>Lože pod potrubí, stoky a drobné objekty v otevřeném výkopu z písku a štěrkopísku do 63 mm</t>
  </si>
  <si>
    <t>700434868</t>
  </si>
  <si>
    <t>https://podminky.urs.cz/item/CS_URS_2023_01/451573111</t>
  </si>
  <si>
    <t>f1*0,1</t>
  </si>
  <si>
    <t>452313161</t>
  </si>
  <si>
    <t>Podkladní a zajišťovací konstrukce z betonu prostého v otevřeném výkopu bez zvýšených nároků na prostředí bloky pro potrubí z betonu tř. C 25/30</t>
  </si>
  <si>
    <t>202527630</t>
  </si>
  <si>
    <t>https://podminky.urs.cz/item/CS_URS_2023_01/452313161</t>
  </si>
  <si>
    <t>0,5*0,5*0,5*4</t>
  </si>
  <si>
    <t>452353101</t>
  </si>
  <si>
    <t>Bednění podkladních a zajišťovacích konstrukcí v otevřeném výkopu bloků pro potrubí</t>
  </si>
  <si>
    <t>-842149042</t>
  </si>
  <si>
    <t>https://podminky.urs.cz/item/CS_URS_2023_01/452353101</t>
  </si>
  <si>
    <t>0,5*0,5*4*4</t>
  </si>
  <si>
    <t>463212121</t>
  </si>
  <si>
    <t>Rovnanina z lomového kamene upraveného, tříděného jakékoliv tloušťky rovnaniny s vyplněním spár a dutin těženým kamenivem</t>
  </si>
  <si>
    <t>-1362727441</t>
  </si>
  <si>
    <t>https://podminky.urs.cz/item/CS_URS_2023_01/463212121</t>
  </si>
  <si>
    <t>"kamenné vývařiště" 1,0*1,0*0,4</t>
  </si>
  <si>
    <t>56112111.R</t>
  </si>
  <si>
    <t>Zřízení podkladu nebo ochranné vrstvy vozovky z mechanicky zpevněné zeminy MZ bez přidání pojiva nebo vylepšovacího materiálu, s rozprostřením, vlhčením, promísením a zhutněním, tloušťka po zhutnění 500 mm</t>
  </si>
  <si>
    <t>-1202324986</t>
  </si>
  <si>
    <t>1679019238</t>
  </si>
  <si>
    <t>78*0,5</t>
  </si>
  <si>
    <t>39*2 'Přepočtené koeficientem množství</t>
  </si>
  <si>
    <t>564871011</t>
  </si>
  <si>
    <t>Podklad ze štěrkodrti ŠD s rozprostřením a zhutněním plochy jednotlivě do 100 m2, po zhutnění tl. 250 mm</t>
  </si>
  <si>
    <t>1902064268</t>
  </si>
  <si>
    <t>https://podminky.urs.cz/item/CS_URS_2023_01/564871011</t>
  </si>
  <si>
    <t>"ŠD A 0/63 mm" 78</t>
  </si>
  <si>
    <t>567122112</t>
  </si>
  <si>
    <t>Podklad ze směsi stmelené cementem SC bez dilatačních spár, s rozprostřením a zhutněním SC C 8/10 (KSC I), po zhutnění tl. 130 mm</t>
  </si>
  <si>
    <t>972637005</t>
  </si>
  <si>
    <t>https://podminky.urs.cz/item/CS_URS_2023_01/567122112</t>
  </si>
  <si>
    <t>581141214</t>
  </si>
  <si>
    <t>Kryt cementobetonový silničních komunikací skupiny CB II tl. 230 mm</t>
  </si>
  <si>
    <t>-1771421989</t>
  </si>
  <si>
    <t>https://podminky.urs.cz/item/CS_URS_2023_01/581141214</t>
  </si>
  <si>
    <t>Poznámka k položce:_x000d_
CB II kryt musí být proveden s kluznými trny a výztužnou Kari sítí s oky 100x 100 mm s průměrem drátu min. 8 mm ev. 150 x 150 s průměrem drátu min. 10 mm při spodním a horním líci vrstvy, při provádění spár desek bude horní výztužná KARI síť přeříznuta</t>
  </si>
  <si>
    <t>-449554402</t>
  </si>
  <si>
    <t>940431819</t>
  </si>
  <si>
    <t>20*0,15</t>
  </si>
  <si>
    <t>3*2 'Přepočtené koeficientem množství</t>
  </si>
  <si>
    <t>209310541</t>
  </si>
  <si>
    <t>-1199756390</t>
  </si>
  <si>
    <t>973290974</t>
  </si>
  <si>
    <t>12*1,03 'Přepočtené koeficientem množství</t>
  </si>
  <si>
    <t>2096836846</t>
  </si>
  <si>
    <t>1233033810</t>
  </si>
  <si>
    <t>"varovné a signální pásy" 4</t>
  </si>
  <si>
    <t>4*1,03 'Přepočtené koeficientem množství</t>
  </si>
  <si>
    <t>568292772</t>
  </si>
  <si>
    <t>1188120509</t>
  </si>
  <si>
    <t>"lemování varovných a signálních pásů" 4</t>
  </si>
  <si>
    <t>565135121</t>
  </si>
  <si>
    <t>Asfaltový beton vrstva podkladní ACP 16 (obalované kamenivo střednězrnné - OKS) s rozprostřením a zhutněním v pruhu šířky přes 3 m, po zhutnění tl. 50 mm</t>
  </si>
  <si>
    <t>-1188901238</t>
  </si>
  <si>
    <t>https://podminky.urs.cz/item/CS_URS_2023_01/565135121</t>
  </si>
  <si>
    <t>"ACP 16 + 50/70; ČSN EN 13 108-1; ČSN 73 6121; příloha E" 105</t>
  </si>
  <si>
    <t>565145121</t>
  </si>
  <si>
    <t>Asfaltový beton vrstva podkladní ACP 16 (obalované kamenivo střednězrnné - OKS) s rozprostřením a zhutněním v pruhu šířky přes 3 m, po zhutnění tl. 60 mm</t>
  </si>
  <si>
    <t>1147312459</t>
  </si>
  <si>
    <t>https://podminky.urs.cz/item/CS_URS_2023_01/565145121</t>
  </si>
  <si>
    <t xml:space="preserve">"lokální sanace z ACP 16 +, 50/70  ∅60 mm" 105</t>
  </si>
  <si>
    <t>1969716800</t>
  </si>
  <si>
    <t>"PS-CP; 0,30 kg.m-2 zbytkového pojiva; ČSN 73 6129" 105</t>
  </si>
  <si>
    <t>573231108</t>
  </si>
  <si>
    <t>Postřik spojovací PS bez posypu kamenivem ze silniční emulze, v množství 0,50 kg/m2</t>
  </si>
  <si>
    <t>-249112997</t>
  </si>
  <si>
    <t>https://podminky.urs.cz/item/CS_URS_2023_01/573231108</t>
  </si>
  <si>
    <t>"PS C min. 0,5 kg/m2 " 315</t>
  </si>
  <si>
    <t>573231109</t>
  </si>
  <si>
    <t>Postřik spojovací PS bez posypu kamenivem ze silniční emulze, v množství 0,60 kg/m2</t>
  </si>
  <si>
    <t>-1330830050</t>
  </si>
  <si>
    <t>https://podminky.urs.cz/item/CS_URS_2023_01/573231109</t>
  </si>
  <si>
    <t>"PS-C; 0,60 kg.m-2 zbytkového pojiva; ČSN 73 6129" 105</t>
  </si>
  <si>
    <t>577144121</t>
  </si>
  <si>
    <t>Asfaltový beton vrstva obrusná ACO 11 (ABS) s rozprostřením a se zhutněním z nemodifikovaného asfaltu v pruhu šířky přes 3 m tř. I, po zhutnění tl. 50 mm</t>
  </si>
  <si>
    <t>1896072554</t>
  </si>
  <si>
    <t>https://podminky.urs.cz/item/CS_URS_2023_01/577144121</t>
  </si>
  <si>
    <t>"ACO 11 + 50/70; ČSN EN 13 108-1; ČSN 73 6121, příloha E" 105</t>
  </si>
  <si>
    <t>Trubní vedení</t>
  </si>
  <si>
    <t>890411811</t>
  </si>
  <si>
    <t>Bourání šachet a jímek ručně velikosti obestavěného prostoru do 1,5 m3 z prefabrikovaných skruží</t>
  </si>
  <si>
    <t>-822421018</t>
  </si>
  <si>
    <t>https://podminky.urs.cz/item/CS_URS_2023_01/890411811</t>
  </si>
  <si>
    <t>(PI*0,315*0,315*2,1)*1</t>
  </si>
  <si>
    <t>899202211</t>
  </si>
  <si>
    <t>Demontáž mříží litinových včetně rámů, hmotnosti jednotlivě přes 50 do 100 Kg</t>
  </si>
  <si>
    <t>1024851214</t>
  </si>
  <si>
    <t>https://podminky.urs.cz/item/CS_URS_2023_01/899202211</t>
  </si>
  <si>
    <t>87131523.R</t>
  </si>
  <si>
    <t>Kanalizační potrubí z tvrdého PVC v otevřeném výkopu ve sklonu do 20 %, hladkého plnostěnného jednovrstvého, tuhost třídy SN 10 DN 160 - včetně tvarovek</t>
  </si>
  <si>
    <t>827368375</t>
  </si>
  <si>
    <t>895941302</t>
  </si>
  <si>
    <t>Osazení vpusti uliční z betonových dílců DN 450 dno s kalištěm</t>
  </si>
  <si>
    <t>1030378497</t>
  </si>
  <si>
    <t>https://podminky.urs.cz/item/CS_URS_2023_01/895941302</t>
  </si>
  <si>
    <t>59224495</t>
  </si>
  <si>
    <t>vpusť uliční DN 450 kaliště nízké 450/240x50mm</t>
  </si>
  <si>
    <t>-671329427</t>
  </si>
  <si>
    <t>895941314</t>
  </si>
  <si>
    <t>Osazení vpusti uliční z betonových dílců DN 450 skruž horní 570 mm</t>
  </si>
  <si>
    <t>-1440536816</t>
  </si>
  <si>
    <t>https://podminky.urs.cz/item/CS_URS_2023_01/895941314</t>
  </si>
  <si>
    <t>59223858</t>
  </si>
  <si>
    <t>skruž pro uliční vpusť horní betonová 450x570x50mm</t>
  </si>
  <si>
    <t>-923479430</t>
  </si>
  <si>
    <t>895941332</t>
  </si>
  <si>
    <t>Osazení vpusti uliční z betonových dílců DN 450 skruž průběžná se zápachovou uzávěrkou</t>
  </si>
  <si>
    <t>-446702020</t>
  </si>
  <si>
    <t>https://podminky.urs.cz/item/CS_URS_2023_01/895941332</t>
  </si>
  <si>
    <t>59224493</t>
  </si>
  <si>
    <t>vpusť uliční DN 450 skruž průběžná 450/645x50mm betonová se zápachovou uzávěrkou 150mm PVC</t>
  </si>
  <si>
    <t>-1473795305</t>
  </si>
  <si>
    <t>899204112</t>
  </si>
  <si>
    <t>Osazení mříží litinových včetně rámů a košů na bahno pro třídu zatížení D400, E600</t>
  </si>
  <si>
    <t>613981462</t>
  </si>
  <si>
    <t>https://podminky.urs.cz/item/CS_URS_2023_01/899204112</t>
  </si>
  <si>
    <t>55242330.R</t>
  </si>
  <si>
    <t>obrubníková vtoková mříž B 125/C 250</t>
  </si>
  <si>
    <t>1644453675</t>
  </si>
  <si>
    <t>53</t>
  </si>
  <si>
    <t>55241001</t>
  </si>
  <si>
    <t>koš kalový pod kruhovou mříž - těžký</t>
  </si>
  <si>
    <t>-1136487432</t>
  </si>
  <si>
    <t>54</t>
  </si>
  <si>
    <t>-35300999</t>
  </si>
  <si>
    <t>55</t>
  </si>
  <si>
    <t>1849927051</t>
  </si>
  <si>
    <t>"C4a" 2</t>
  </si>
  <si>
    <t>56</t>
  </si>
  <si>
    <t>40445642</t>
  </si>
  <si>
    <t>informativní značky směrové Z4 250x1000mm</t>
  </si>
  <si>
    <t>956434110</t>
  </si>
  <si>
    <t>"Z4b" 2</t>
  </si>
  <si>
    <t>57</t>
  </si>
  <si>
    <t>423188721</t>
  </si>
  <si>
    <t>58</t>
  </si>
  <si>
    <t>40445225</t>
  </si>
  <si>
    <t>sloupek pro dopravní značku Zn D 60mm v 3,5m</t>
  </si>
  <si>
    <t>1530080923</t>
  </si>
  <si>
    <t>59</t>
  </si>
  <si>
    <t>915211112</t>
  </si>
  <si>
    <t>Vodorovné dopravní značení stříkaným plastem dělící čára šířky 125 mm souvislá bílá retroreflexní</t>
  </si>
  <si>
    <t>144591731</t>
  </si>
  <si>
    <t>https://podminky.urs.cz/item/CS_URS_2023_01/915211112</t>
  </si>
  <si>
    <t>"V1a" 70</t>
  </si>
  <si>
    <t>"V4" 152</t>
  </si>
  <si>
    <t>60</t>
  </si>
  <si>
    <t>915211122</t>
  </si>
  <si>
    <t>Vodorovné dopravní značení stříkaným plastem dělící čára šířky 125 mm přerušovaná bílá retroreflexní</t>
  </si>
  <si>
    <t>-1998623274</t>
  </si>
  <si>
    <t>https://podminky.urs.cz/item/CS_URS_2023_01/915211122</t>
  </si>
  <si>
    <t>"V2b" 12+21+23</t>
  </si>
  <si>
    <t>61</t>
  </si>
  <si>
    <t>915611111</t>
  </si>
  <si>
    <t>Předznačení pro vodorovné značení stříkané barvou nebo prováděné z nátěrových hmot liniové dělicí čáry, vodicí proužky</t>
  </si>
  <si>
    <t>-1629024579</t>
  </si>
  <si>
    <t>https://podminky.urs.cz/item/CS_URS_2023_01/915611111</t>
  </si>
  <si>
    <t>62</t>
  </si>
  <si>
    <t>915231112</t>
  </si>
  <si>
    <t>Vodorovné dopravní značení stříkaným plastem přechody pro chodce, šipky, symboly nápisy bílé retroreflexní</t>
  </si>
  <si>
    <t>446297071</t>
  </si>
  <si>
    <t>https://podminky.urs.cz/item/CS_URS_2023_01/915231112</t>
  </si>
  <si>
    <t>"V11a" 78</t>
  </si>
  <si>
    <t>"V7a"10,5*4</t>
  </si>
  <si>
    <t>"V13" 80</t>
  </si>
  <si>
    <t>63</t>
  </si>
  <si>
    <t>915621111</t>
  </si>
  <si>
    <t>Předznačení pro vodorovné značení stříkané barvou nebo prováděné z nátěrových hmot plošné šipky, symboly, nápisy</t>
  </si>
  <si>
    <t>-1106486070</t>
  </si>
  <si>
    <t>https://podminky.urs.cz/item/CS_URS_2023_01/915621111</t>
  </si>
  <si>
    <t>64</t>
  </si>
  <si>
    <t>91611112.R</t>
  </si>
  <si>
    <t>Osazení silniční obruby z dlažebních kostek ve dvou řadách s ložem tl. přes 50 do 100 mm, s vyplněním a zatřením spár cementovou maltou z drobných kostek bez boční opěry, do lože z betonu prostého</t>
  </si>
  <si>
    <t>-1114709766</t>
  </si>
  <si>
    <t>Poznámka k položce:_x000d_
vč. dovozu kostek ze skládky SMJ + přebrání na skládce</t>
  </si>
  <si>
    <t>65</t>
  </si>
  <si>
    <t>-1194538308</t>
  </si>
  <si>
    <t>66</t>
  </si>
  <si>
    <t>919111114</t>
  </si>
  <si>
    <t>Řezání dilatačních spár v čerstvém cementobetonovém krytu příčných nebo podélných, šířky 4 mm, hloubky přes 90 do 100 mm</t>
  </si>
  <si>
    <t>1717909781</t>
  </si>
  <si>
    <t>https://podminky.urs.cz/item/CS_URS_2023_01/919111114</t>
  </si>
  <si>
    <t>"řezání spár v SC" 36</t>
  </si>
  <si>
    <t>"řezání spár v CB" 36</t>
  </si>
  <si>
    <t>67</t>
  </si>
  <si>
    <t>91912413.R</t>
  </si>
  <si>
    <t>Dilatační spáry vkládané v cementobetonovém krytu s odstraněním vložek, s vyčištěním a vyplněním spár tmelem pro CB kryty</t>
  </si>
  <si>
    <t>-1734107618</t>
  </si>
  <si>
    <t>68</t>
  </si>
  <si>
    <t>919131111</t>
  </si>
  <si>
    <t>Vyztužení dilatačních spár v cementobetonovém krytu kluznými trny průměru 25 mm, délky 500 mm</t>
  </si>
  <si>
    <t>-576604060</t>
  </si>
  <si>
    <t>https://podminky.urs.cz/item/CS_URS_2023_01/919131111</t>
  </si>
  <si>
    <t>69</t>
  </si>
  <si>
    <t>919716111</t>
  </si>
  <si>
    <t>Ocelová výztuž cementobetonového krytu ze svařovaných sítí hmotnosti do 7,5 kg/m2</t>
  </si>
  <si>
    <t>-1624778738</t>
  </si>
  <si>
    <t>https://podminky.urs.cz/item/CS_URS_2023_01/919716111</t>
  </si>
  <si>
    <t>70</t>
  </si>
  <si>
    <t>-1371795755</t>
  </si>
  <si>
    <t>71</t>
  </si>
  <si>
    <t>919112213</t>
  </si>
  <si>
    <t>Řezání dilatačních spár v živičném krytu vytvoření komůrky pro těsnící zálivku šířky 10 mm, hloubky 25 mm</t>
  </si>
  <si>
    <t>-995090581</t>
  </si>
  <si>
    <t>https://podminky.urs.cz/item/CS_URS_2023_01/919112213</t>
  </si>
  <si>
    <t>72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</si>
  <si>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</si>
  <si>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</si>
  <si>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532286099</t>
  </si>
  <si>
    <t>https://podminky.urs.cz/item/CS_URS_2023_01/919732211</t>
  </si>
  <si>
    <t>73</t>
  </si>
  <si>
    <t>966007121</t>
  </si>
  <si>
    <t>Odstranění vodorovného dopravního značení frézováním značeného plastem čáry šířky do 125 mm</t>
  </si>
  <si>
    <t>-5364702</t>
  </si>
  <si>
    <t>https://podminky.urs.cz/item/CS_URS_2023_01/966007121</t>
  </si>
  <si>
    <t>"V2b" 50</t>
  </si>
  <si>
    <t>74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</si>
  <si>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</si>
  <si>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</t>
  </si>
  <si>
    <t>1188717366</t>
  </si>
  <si>
    <t>https://podminky.urs.cz/item/CS_URS_2023_01/979071122</t>
  </si>
  <si>
    <t>57*0,2</t>
  </si>
  <si>
    <t>75</t>
  </si>
  <si>
    <t>99722155.R</t>
  </si>
  <si>
    <t>Vodorovná doprava suti bez naložení, ale se složením a s hrubým urovnáním ze sypkých materiálů, na skládku KSUSV</t>
  </si>
  <si>
    <t>991419563</t>
  </si>
  <si>
    <t>"frézovaná živice" 48,3+14,49</t>
  </si>
  <si>
    <t>76</t>
  </si>
  <si>
    <t>142846519</t>
  </si>
  <si>
    <t>77</t>
  </si>
  <si>
    <t>-744031912</t>
  </si>
  <si>
    <t>78</t>
  </si>
  <si>
    <t>702754511</t>
  </si>
  <si>
    <t>"kamenný dvojřádek" 13,11</t>
  </si>
  <si>
    <t>79</t>
  </si>
  <si>
    <t>-95924617</t>
  </si>
  <si>
    <t>"vybouraná vpusť s mříží" 1,258+0,1</t>
  </si>
  <si>
    <t>80</t>
  </si>
  <si>
    <t>1143854801</t>
  </si>
  <si>
    <t>81</t>
  </si>
  <si>
    <t>1791189039</t>
  </si>
  <si>
    <t>"vybouraná vpusť" 1,258</t>
  </si>
  <si>
    <t>82</t>
  </si>
  <si>
    <t>-1016632140</t>
  </si>
  <si>
    <t>SO 107 - VEŘEJNÉ OSVĚTLENÍ</t>
  </si>
  <si>
    <t>Ing. Zbyněk Pecina</t>
  </si>
  <si>
    <t>D1 - Elektromontáže</t>
  </si>
  <si>
    <t xml:space="preserve">    7004-8067 - KABEL SILOVÝ,IZOLACE PVC S VODIČEM PE</t>
  </si>
  <si>
    <t xml:space="preserve">    7004-10001 - UKONČENÍ Cu KABELŮ DO</t>
  </si>
  <si>
    <t xml:space="preserve">    1123-7100 - TRUBKA HDPE</t>
  </si>
  <si>
    <t xml:space="preserve">    1157-3305 - SVÍTIDLO VENKOVNÍHO OSVĚTLENÍ</t>
  </si>
  <si>
    <t xml:space="preserve">    1016-40 - Stožár sadový bezpaticový</t>
  </si>
  <si>
    <t xml:space="preserve">    1016-714 - Výložník</t>
  </si>
  <si>
    <t xml:space="preserve">    1201-83 - STOŽÁROVÁ SVORKOVNICE</t>
  </si>
  <si>
    <t xml:space="preserve">    1059-1 - POJISTKA </t>
  </si>
  <si>
    <t xml:space="preserve">    1038-298 - typu PS 100 A</t>
  </si>
  <si>
    <t xml:space="preserve">    1038-777 - Kabelové rozpojovací skříně 3D lištové typu SRML 3D s pojistkovými spodky 00</t>
  </si>
  <si>
    <t xml:space="preserve">    1244-6 - OCELOVÝ PÁSEK POZINKOVANÝ</t>
  </si>
  <si>
    <t xml:space="preserve">    1244-1 - OCELOVÝ DRÁT POZINKOVANÝ</t>
  </si>
  <si>
    <t xml:space="preserve">    1244-199 - SVORKA HROMOSVODNÍ,UZEMŇOVACÍ</t>
  </si>
  <si>
    <t xml:space="preserve">    9999-838 - MONTÁŽNÍ PRÁCE</t>
  </si>
  <si>
    <t xml:space="preserve">    1124-1 - VODIČ JEDNOŽILOVÝ, IZOLACE PVC</t>
  </si>
  <si>
    <t xml:space="preserve">    9999-1294 - POJÍZDNÁ STAVEBNÍ TECHNIKA</t>
  </si>
  <si>
    <t xml:space="preserve">    9999-1280 - MONTÁŽE</t>
  </si>
  <si>
    <t xml:space="preserve">    9999-1297 - PROVEDENI REVIZNICH ZKOUSEK DLE CSN 33 2000-6 ed.2</t>
  </si>
  <si>
    <t xml:space="preserve">    D2 - Zpracování dokumentace, tisk</t>
  </si>
  <si>
    <t xml:space="preserve">      N01 - Nepojmenovaný díl</t>
  </si>
  <si>
    <t>D4 - Zemní práce</t>
  </si>
  <si>
    <t xml:space="preserve">    9999-878 - VYTÝČENÍ TRATI</t>
  </si>
  <si>
    <t xml:space="preserve">    9999-896 - SEJMUTÍ DRNU</t>
  </si>
  <si>
    <t xml:space="preserve">    9999-904 - VYTRHÁNÍ DLAŽBY</t>
  </si>
  <si>
    <t xml:space="preserve">    9999-942 - JÁMA PRO STOŽÁRY VER.OSVĚTLENÍ O OBJEMU DO 2 m3</t>
  </si>
  <si>
    <t xml:space="preserve">    9999-974 - POUZDROVÝ ZÁKL.PRO STOŽ.VENK. OSVĚTLENÍ V OSE TRASY KABELU</t>
  </si>
  <si>
    <t xml:space="preserve">    9999-960 - ZÁKLAD Z PROSTÉHO BETONU</t>
  </si>
  <si>
    <t xml:space="preserve">    9999-981 - ZÁHOZ JÁMY, UPĚCHOVÁNÍ, ÚPRAVA POVRCHU</t>
  </si>
  <si>
    <t xml:space="preserve">    9999-991 - HLOUBENÍ KABELOVÉ RÝHY</t>
  </si>
  <si>
    <t xml:space="preserve">    9999-1067 - ZŘÍZENÍ KABELOVÉHO LOŽE</t>
  </si>
  <si>
    <t xml:space="preserve">    9999-1117 - FOLIE VÝSTRAŽNÁ Z PVC</t>
  </si>
  <si>
    <t xml:space="preserve">    9999-1175 - ZÁHOZ KABELOVÉ RÝHY</t>
  </si>
  <si>
    <t xml:space="preserve">    9999-1188 - ÚPRAVA POVRCHU</t>
  </si>
  <si>
    <t xml:space="preserve">    9999-1200 - PODKLADOVÁ VRSTVA</t>
  </si>
  <si>
    <t xml:space="preserve">    9999-1204 - ÚPRAVA POVRCHU - POLOŽENÍ DLAŽBY</t>
  </si>
  <si>
    <t xml:space="preserve">    9999-1185 - ODVOZ ZEMINY</t>
  </si>
  <si>
    <t>OST - Ostatní</t>
  </si>
  <si>
    <t>D1</t>
  </si>
  <si>
    <t>Elektromontáže</t>
  </si>
  <si>
    <t>7004-8067</t>
  </si>
  <si>
    <t>KABEL SILOVÝ,IZOLACE PVC S VODIČEM PE</t>
  </si>
  <si>
    <t>7004-8082</t>
  </si>
  <si>
    <t>CYKY-J 5x10 mm2 , volně</t>
  </si>
  <si>
    <t>Poznámka k položce:_x000d_
30+6+3+55+2*6+2*3 +18+2*3+12+2*3=154</t>
  </si>
  <si>
    <t>7004-8078</t>
  </si>
  <si>
    <t>CYKY-J 5x1,5 , volně</t>
  </si>
  <si>
    <t>Poznámka k položce:_x000d_
5*5+2*10=45</t>
  </si>
  <si>
    <t>7004-10001</t>
  </si>
  <si>
    <t>UKONČENÍ Cu KABELŮ DO</t>
  </si>
  <si>
    <t>7004-10010</t>
  </si>
  <si>
    <t>5x10 mm2</t>
  </si>
  <si>
    <t>ks</t>
  </si>
  <si>
    <t>Poznámka k položce:_x000d_
4+6+2+2=14</t>
  </si>
  <si>
    <t>1123-7100</t>
  </si>
  <si>
    <t>TRUBKA HDPE</t>
  </si>
  <si>
    <t>1123-7102</t>
  </si>
  <si>
    <t>HDPE 09063_AA TRUBKA DVOUPL</t>
  </si>
  <si>
    <t>Poznámka k položce:_x000d_
30+55+18+12+3*5 +7*2-(18+10+10+4)=102</t>
  </si>
  <si>
    <t>1123-7122</t>
  </si>
  <si>
    <t>HDPE 09110 TRUBKA DVOUPL.</t>
  </si>
  <si>
    <t>Poznámka k položce:_x000d_
18+10+10+4=42</t>
  </si>
  <si>
    <t>1157-3305</t>
  </si>
  <si>
    <t>SVÍTIDLO VENKOVNÍHO OSVĚTLENÍ</t>
  </si>
  <si>
    <t>1261-84</t>
  </si>
  <si>
    <t>Svítidlo LED do 30W, 2700K, &gt;125lm/W, navrženo v provedení - hliníkový odlitek, optická část svítidla je kryta tvrzeným sklem, ve svítidlu je instalována regulace výkonu v 5-ti krocích, elektronická část je pro údržbu beznástrojově přístupné a rozebiratelné, IP66, IK08</t>
  </si>
  <si>
    <t>Poznámka k položce:_x000d_
4</t>
  </si>
  <si>
    <t>1261-84.1</t>
  </si>
  <si>
    <t>Přechodové svítidlo LED - cca 80W, &gt;125 lm/W, 5000K, HLINÍKOVÉ, IP66</t>
  </si>
  <si>
    <t>Poznámka k položce:_x000d_
2</t>
  </si>
  <si>
    <t>1157-477</t>
  </si>
  <si>
    <t>recyklační polatek za svítidlo</t>
  </si>
  <si>
    <t>Poznámka k položce:_x000d_
4+2=6</t>
  </si>
  <si>
    <t>1016-40</t>
  </si>
  <si>
    <t>Stožár sadový bezpaticový</t>
  </si>
  <si>
    <t>1016-48</t>
  </si>
  <si>
    <t>sadový stožár l=6m, montážní výška svítidla nad zemí 6m, dvoustupňový 114/60mm, oboustarnně žárově zinkovaný</t>
  </si>
  <si>
    <t>1261-64</t>
  </si>
  <si>
    <t>Stožár vetknutý, silniční - přechodový, zesílený kruhového průřezu, pro kolmý výložník, 6m nad terén, 1,5m zapuštěný pod terén, zemní část opatřená plastovým potahem, nadzemní část opatřena reflexními polepy</t>
  </si>
  <si>
    <t>1016-714</t>
  </si>
  <si>
    <t>Výložník</t>
  </si>
  <si>
    <t>1261-77</t>
  </si>
  <si>
    <t>trubkový výložník, l= do 3,5m, reflexní polepy, žárově zinkovaný, doměření na místě</t>
  </si>
  <si>
    <t>1016-562</t>
  </si>
  <si>
    <t>výložník D60mm - l - 500mm, dvojramenný - 90°</t>
  </si>
  <si>
    <t>Poznámka k položce:_x000d_
1</t>
  </si>
  <si>
    <t>1261-84.2</t>
  </si>
  <si>
    <t>Dopravní značka IP6 - "přechod pro chodce“ se žlutým fluorescenčním rámem</t>
  </si>
  <si>
    <t>Poznámka k položce:_x000d_
2*2=4</t>
  </si>
  <si>
    <t>1201-83</t>
  </si>
  <si>
    <t>STOŽÁROVÁ SVORKOVNICE</t>
  </si>
  <si>
    <t>1042-562</t>
  </si>
  <si>
    <t>SV 6.16.5 Stožárová výzbroj pro dva kabely 5x16</t>
  </si>
  <si>
    <t>1042-570</t>
  </si>
  <si>
    <t>SV 9.16.5 Stožárová výzbroj pro tři kabely 5x16</t>
  </si>
  <si>
    <t>1059-1</t>
  </si>
  <si>
    <t xml:space="preserve">POJISTKA </t>
  </si>
  <si>
    <t>1059-3</t>
  </si>
  <si>
    <t>trubičková 6A,char.normální</t>
  </si>
  <si>
    <t>Poznámka k položce:_x000d_
6</t>
  </si>
  <si>
    <t>1038-298</t>
  </si>
  <si>
    <t>typu PS 100 A</t>
  </si>
  <si>
    <t>1038-300</t>
  </si>
  <si>
    <t>4021,00 PS 100 A venkovní s "P" svorkami</t>
  </si>
  <si>
    <t>1182-14906</t>
  </si>
  <si>
    <t>PNA000 6A gG Pojistková vložka</t>
  </si>
  <si>
    <t>Ks</t>
  </si>
  <si>
    <t>1123-1208</t>
  </si>
  <si>
    <t>6025 ZN_F TRUBKA OCEL. ZÁVITOVÁ - ŽÁR.POZINK. EN</t>
  </si>
  <si>
    <t>1038-777</t>
  </si>
  <si>
    <t>Kabelové rozpojovací skříně 3D lištové typu SRML 3D s pojistkovými spodky 00</t>
  </si>
  <si>
    <t>1038-1578</t>
  </si>
  <si>
    <t>SRML 9x160 33.1.1 V pilíř</t>
  </si>
  <si>
    <t>1038-1824</t>
  </si>
  <si>
    <t>8081,00 Základ pilíře typ 1</t>
  </si>
  <si>
    <t>1182-14908</t>
  </si>
  <si>
    <t>PNA000 16A gG Pojistková vložka</t>
  </si>
  <si>
    <t>Poznámka k položce:_x000d_
2*9=18</t>
  </si>
  <si>
    <t>1244-6</t>
  </si>
  <si>
    <t>OCELOVÝ PÁSEK POZINKOVANÝ</t>
  </si>
  <si>
    <t>1244-8</t>
  </si>
  <si>
    <t>Páska 30x4 páska 30x4 (0,95 kg/m), volně</t>
  </si>
  <si>
    <t>Poznámka k položce:_x000d_
30+18+55+12=105</t>
  </si>
  <si>
    <t>1244-1</t>
  </si>
  <si>
    <t>OCELOVÝ DRÁT POZINKOVANÝ</t>
  </si>
  <si>
    <t>1244-3</t>
  </si>
  <si>
    <t>Drát 10 drát o 10mm(0,62kg/m), volně</t>
  </si>
  <si>
    <t>Poznámka k položce:_x000d_
5*3=15</t>
  </si>
  <si>
    <t>1244-199</t>
  </si>
  <si>
    <t>SVORKA HROMOSVODNÍ,UZEMŇOVACÍ</t>
  </si>
  <si>
    <t>1127-162</t>
  </si>
  <si>
    <t>SP01 připojovací</t>
  </si>
  <si>
    <t>Poznámka k položce:_x000d_
5*1=5</t>
  </si>
  <si>
    <t>1244-239</t>
  </si>
  <si>
    <t>SR 3a svorka páska-drát</t>
  </si>
  <si>
    <t>Poznámka k položce:_x000d_
5*2=10</t>
  </si>
  <si>
    <t>1244-88</t>
  </si>
  <si>
    <t>SR 2a svorka páska-páska M6</t>
  </si>
  <si>
    <t>Poznámka k položce:_x000d_
7*2=14</t>
  </si>
  <si>
    <t>9999-840</t>
  </si>
  <si>
    <t>Smršťovací návlek - svorky v zemi, vývod uzemnění do stožáru</t>
  </si>
  <si>
    <t>9999-838</t>
  </si>
  <si>
    <t>MONTÁŽNÍ PRÁCE</t>
  </si>
  <si>
    <t>9999-839</t>
  </si>
  <si>
    <t>Štítek pro označení svodu</t>
  </si>
  <si>
    <t>1124-1</t>
  </si>
  <si>
    <t>VODIČ JEDNOŽILOVÝ, IZOLACE PVC</t>
  </si>
  <si>
    <t>7004-8007</t>
  </si>
  <si>
    <t>H07V-U 6 mm2 , volně</t>
  </si>
  <si>
    <t>9999-1294</t>
  </si>
  <si>
    <t>POJÍZDNÁ STAVEBNÍ TECHNIKA</t>
  </si>
  <si>
    <t>9999-1295</t>
  </si>
  <si>
    <t>jeřáb - montáž stožáru - 2h/ks</t>
  </si>
  <si>
    <t>Poznámka k položce:_x000d_
4*2=8</t>
  </si>
  <si>
    <t>9999-1295.1</t>
  </si>
  <si>
    <t>přesun jeřábu</t>
  </si>
  <si>
    <t>km</t>
  </si>
  <si>
    <t>Poznámka k položce:_x000d_
30</t>
  </si>
  <si>
    <t>9999-1295.2</t>
  </si>
  <si>
    <t>vysokozdvižná plošina - montáž výložníku a svítidla na výložník - 2h/ks</t>
  </si>
  <si>
    <t>9999-1295.3</t>
  </si>
  <si>
    <t>přesun vysokozdvižné plošiny</t>
  </si>
  <si>
    <t>Poznámka k položce:_x000d_
2*30=60</t>
  </si>
  <si>
    <t>9999-1280</t>
  </si>
  <si>
    <t>MONTÁŽE</t>
  </si>
  <si>
    <t>9999-1291</t>
  </si>
  <si>
    <t>Vyhledání stávajících rozvodů, připojení na stávající rozvody</t>
  </si>
  <si>
    <t>hod</t>
  </si>
  <si>
    <t>Poznámka k položce:_x000d_
2*8=16</t>
  </si>
  <si>
    <t>9999-1288</t>
  </si>
  <si>
    <t>Zkusebni provoz - provozní zkouška osvětlení po kompletaci, měření osvětlení v rozsahu dle požadavku správce VO, protokol o měření</t>
  </si>
  <si>
    <t>9999-1297</t>
  </si>
  <si>
    <t>PROVEDENI REVIZNICH ZKOUSEK DLE CSN 33 2000-6 ed.2</t>
  </si>
  <si>
    <t>9999-1298</t>
  </si>
  <si>
    <t>Revizni technik - výchozí revize, vypracování revizní zprávy</t>
  </si>
  <si>
    <t>Poznámka k položce:_x000d_
18</t>
  </si>
  <si>
    <t>D2</t>
  </si>
  <si>
    <t>Zpracování dokumentace, tisk</t>
  </si>
  <si>
    <t>9999-1298.1</t>
  </si>
  <si>
    <t>geodetické zaměření skut- provedení - intravilán</t>
  </si>
  <si>
    <t>Poznámka k položce:_x000d_
105*0,001=0,105</t>
  </si>
  <si>
    <t>9999-1298.2</t>
  </si>
  <si>
    <t>mapování - doplnění digit. mapy - intravilán</t>
  </si>
  <si>
    <t>9999-1299</t>
  </si>
  <si>
    <t>Dokumentace skutečného provedení</t>
  </si>
  <si>
    <t>Poznámka k položce:_x000d_
1_x000d_
Podružný materiál</t>
  </si>
  <si>
    <t>N01</t>
  </si>
  <si>
    <t>Nepojmenovaný díl</t>
  </si>
  <si>
    <t>R1</t>
  </si>
  <si>
    <t>Podružný materiál</t>
  </si>
  <si>
    <t>soub</t>
  </si>
  <si>
    <t>1612485891</t>
  </si>
  <si>
    <t>D4</t>
  </si>
  <si>
    <t>9999-878</t>
  </si>
  <si>
    <t>VYTÝČENÍ TRATI</t>
  </si>
  <si>
    <t>9999-890</t>
  </si>
  <si>
    <t>Kabelové vedení v zastaveném prostoru</t>
  </si>
  <si>
    <t>9999-896</t>
  </si>
  <si>
    <t>SEJMUTÍ DRNU</t>
  </si>
  <si>
    <t>9999-897</t>
  </si>
  <si>
    <t>Nářez drnu,naložení,odvoz</t>
  </si>
  <si>
    <t>84</t>
  </si>
  <si>
    <t>Poznámka k položce:_x000d_
(9+3+1+8)*0,35=7,35</t>
  </si>
  <si>
    <t>9999-904</t>
  </si>
  <si>
    <t>VYTRHÁNÍ DLAŽBY</t>
  </si>
  <si>
    <t>9999-911</t>
  </si>
  <si>
    <t>Betonové dlaždice,spáry zalité</t>
  </si>
  <si>
    <t>86</t>
  </si>
  <si>
    <t>Poznámka k položce:_x000d_
1,5*1=1,5</t>
  </si>
  <si>
    <t>9999-906</t>
  </si>
  <si>
    <t>Kostky velké,spáry nezalité</t>
  </si>
  <si>
    <t>88</t>
  </si>
  <si>
    <t>Poznámka k položce:_x000d_
9,5*1=9,5</t>
  </si>
  <si>
    <t>9999-942</t>
  </si>
  <si>
    <t>JÁMA PRO STOŽÁRY VER.OSVĚTLENÍ O OBJEMU DO 2 m3</t>
  </si>
  <si>
    <t>9999-946</t>
  </si>
  <si>
    <t>Zemina třídy 4,ručně</t>
  </si>
  <si>
    <t>90</t>
  </si>
  <si>
    <t>Poznámka k položce:_x000d_
2*1+2*2=6</t>
  </si>
  <si>
    <t>9999-974</t>
  </si>
  <si>
    <t>POUZDROVÝ ZÁKL.PRO STOŽ.VENK. OSVĚTLENÍ V OSE TRASY KABELU</t>
  </si>
  <si>
    <t>9999-976</t>
  </si>
  <si>
    <t>D 300x1000 mm</t>
  </si>
  <si>
    <t>92</t>
  </si>
  <si>
    <t>9999-976.1</t>
  </si>
  <si>
    <t>D 300x1500 mm</t>
  </si>
  <si>
    <t>94</t>
  </si>
  <si>
    <t>9999-960</t>
  </si>
  <si>
    <t>ZÁKLAD Z PROSTÉHO BETONU</t>
  </si>
  <si>
    <t>9999-961</t>
  </si>
  <si>
    <t>Do rostlé zeminy bez bednění</t>
  </si>
  <si>
    <t>96</t>
  </si>
  <si>
    <t>9999-981</t>
  </si>
  <si>
    <t>ZÁHOZ JÁMY, UPĚCHOVÁNÍ, ÚPRAVA POVRCHU</t>
  </si>
  <si>
    <t>9999-983</t>
  </si>
  <si>
    <t>V zemine třídy 3-4</t>
  </si>
  <si>
    <t>98</t>
  </si>
  <si>
    <t>9999-991</t>
  </si>
  <si>
    <t>HLOUBENÍ KABELOVÉ RÝHY</t>
  </si>
  <si>
    <t>9999-1002</t>
  </si>
  <si>
    <t>Zemina třídy 4, šíře 350mm,hloubka 800mm</t>
  </si>
  <si>
    <t>100</t>
  </si>
  <si>
    <t>Poznámka k položce:_x000d_
29+49+11+17-42=64</t>
  </si>
  <si>
    <t>9999-1005</t>
  </si>
  <si>
    <t>Zemina třídy 5, Šíře 500mm,hloubka 1300mm</t>
  </si>
  <si>
    <t>102</t>
  </si>
  <si>
    <t>Poznámka k položce:_x000d_
42</t>
  </si>
  <si>
    <t>9999-1067</t>
  </si>
  <si>
    <t>ZŘÍZENÍ KABELOVÉHO LOŽE</t>
  </si>
  <si>
    <t>9999-1069</t>
  </si>
  <si>
    <t>Z prosáté zeminy, bez zakrytí, šíře do 65cm,tloušťka 10cm</t>
  </si>
  <si>
    <t>104</t>
  </si>
  <si>
    <t>Poznámka k položce:_x000d_
(64+42)*2=212</t>
  </si>
  <si>
    <t>9999-1117</t>
  </si>
  <si>
    <t>FOLIE VÝSTRAŽNÁ Z PVC</t>
  </si>
  <si>
    <t>9999-1119</t>
  </si>
  <si>
    <t>Šířka 33cm</t>
  </si>
  <si>
    <t>106</t>
  </si>
  <si>
    <t>Poznámka k položce:_x000d_
64+42=106</t>
  </si>
  <si>
    <t>9999-1175</t>
  </si>
  <si>
    <t>ZÁHOZ KABELOVÉ RÝHY</t>
  </si>
  <si>
    <t>9999-1182</t>
  </si>
  <si>
    <t>108</t>
  </si>
  <si>
    <t>Poznámka k položce:_x000d_
64</t>
  </si>
  <si>
    <t>9999-1184</t>
  </si>
  <si>
    <t>Zemina třídy 5, šíře 500mm,hloubka 1300mm</t>
  </si>
  <si>
    <t>110</t>
  </si>
  <si>
    <t>9999-1188</t>
  </si>
  <si>
    <t>ÚPRAVA POVRCHU</t>
  </si>
  <si>
    <t>9999-1196</t>
  </si>
  <si>
    <t>Provizorní úprava terénu v zemina třídy 4</t>
  </si>
  <si>
    <t>112</t>
  </si>
  <si>
    <t>Poznámka k položce:_x000d_
64*0,35+42*0,5=43,4</t>
  </si>
  <si>
    <t>9999-1189</t>
  </si>
  <si>
    <t>Položeni drnu</t>
  </si>
  <si>
    <t>114</t>
  </si>
  <si>
    <t>9999-1190</t>
  </si>
  <si>
    <t>Osetí povrchu travou</t>
  </si>
  <si>
    <t>116</t>
  </si>
  <si>
    <t>9999-1200</t>
  </si>
  <si>
    <t>PODKLADOVÁ VRSTVA</t>
  </si>
  <si>
    <t>9999-1202</t>
  </si>
  <si>
    <t>Ze šterkopísku</t>
  </si>
  <si>
    <t>118</t>
  </si>
  <si>
    <t>Poznámka k položce:_x000d_
(1,5+9,5)*0,2=2,2</t>
  </si>
  <si>
    <t>9999-1201</t>
  </si>
  <si>
    <t>Ze štěrku 8/16, vrstva 25cm</t>
  </si>
  <si>
    <t>120</t>
  </si>
  <si>
    <t>Poznámka k položce:_x000d_
1,5+9,5=11</t>
  </si>
  <si>
    <t>9999-1204</t>
  </si>
  <si>
    <t>ÚPRAVA POVRCHU - POLOŽENÍ DLAŽBY</t>
  </si>
  <si>
    <t>9999-1206</t>
  </si>
  <si>
    <t>dlažba betonová, kladení do drtě, 30% nové dlažby</t>
  </si>
  <si>
    <t>122</t>
  </si>
  <si>
    <t>Poznámka k položce:_x000d_
1,5</t>
  </si>
  <si>
    <t>9999-1206.1</t>
  </si>
  <si>
    <t>dlažba kamenná, kostky velké, kladení do drtě, 30% nové dlažby</t>
  </si>
  <si>
    <t>124</t>
  </si>
  <si>
    <t>Poznámka k položce:_x000d_
9,5</t>
  </si>
  <si>
    <t>9999-1185</t>
  </si>
  <si>
    <t>ODVOZ ZEMINY</t>
  </si>
  <si>
    <t>9999-1186</t>
  </si>
  <si>
    <t>odvoz zeminy a suti na skládku, včetně poplatku za uložení</t>
  </si>
  <si>
    <t>126</t>
  </si>
  <si>
    <t>Poznámka k položce:_x000d_
(64*0,35*0,2+42*0,5*0,2+6)*1,5=22,02</t>
  </si>
  <si>
    <t>OST</t>
  </si>
  <si>
    <t>Ostatní</t>
  </si>
  <si>
    <t>R2</t>
  </si>
  <si>
    <t>PPV 6% z celkové ceny dílu elektromontáže</t>
  </si>
  <si>
    <t>311826446</t>
  </si>
  <si>
    <t>R3</t>
  </si>
  <si>
    <t>PPV 1% z celkové ceny dílu zemní práce</t>
  </si>
  <si>
    <t>-490357198</t>
  </si>
  <si>
    <t>SEZNAM FIGUR</t>
  </si>
  <si>
    <t>Výměra</t>
  </si>
  <si>
    <t xml:space="preserve"> SO 102</t>
  </si>
  <si>
    <t>12*1,1</t>
  </si>
  <si>
    <t xml:space="preserve"> SO 106</t>
  </si>
  <si>
    <t>Použití figury:</t>
  </si>
  <si>
    <t>Hloubení zapažených rýh šířky do 2000 mm v soudržných horninách třídy těžitelnosti II skupiny 4 ručně</t>
  </si>
  <si>
    <t>Vodorovné přemístění do 10 m nošením výkopku z horniny třídy těžitelnosti II skupiny 4 a 5</t>
  </si>
  <si>
    <t>Zásyp jam, šachet rýh nebo kolem objektů sypaninou se zhutněním ručně</t>
  </si>
  <si>
    <t>Obsypání potrubí ručně sypaninou bez prohození, uloženou do 3 m</t>
  </si>
  <si>
    <t>Lože pod potrubí otevřený výkop ze štěrkopísku</t>
  </si>
  <si>
    <t>f1_1</t>
  </si>
  <si>
    <t>přípojky odvodnění</t>
  </si>
  <si>
    <t>(4,0+6,5+4,5+3,0+1,5)*1,0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</si>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</sst>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203000" TargetMode="External" /><Relationship Id="rId3" Type="http://schemas.openxmlformats.org/officeDocument/2006/relationships/hyperlink" Target="https://podminky.urs.cz/item/CS_URS_2023_01/012303000" TargetMode="External" /><Relationship Id="rId4" Type="http://schemas.openxmlformats.org/officeDocument/2006/relationships/hyperlink" Target="https://podminky.urs.cz/item/CS_URS_2023_01/013254000" TargetMode="External" /><Relationship Id="rId5" Type="http://schemas.openxmlformats.org/officeDocument/2006/relationships/hyperlink" Target="https://podminky.urs.cz/item/CS_URS_2023_01/032002000" TargetMode="External" /><Relationship Id="rId6" Type="http://schemas.openxmlformats.org/officeDocument/2006/relationships/hyperlink" Target="https://podminky.urs.cz/item/CS_URS_2023_01/034002000" TargetMode="External" /><Relationship Id="rId7" Type="http://schemas.openxmlformats.org/officeDocument/2006/relationships/hyperlink" Target="https://podminky.urs.cz/item/CS_URS_2023_01/039002000" TargetMode="External" /><Relationship Id="rId8" Type="http://schemas.openxmlformats.org/officeDocument/2006/relationships/hyperlink" Target="https://podminky.urs.cz/item/CS_URS_2023_01/042503000" TargetMode="External" /><Relationship Id="rId9" Type="http://schemas.openxmlformats.org/officeDocument/2006/relationships/hyperlink" Target="https://podminky.urs.cz/item/CS_URS_2023_01/043103000" TargetMode="External" /><Relationship Id="rId10" Type="http://schemas.openxmlformats.org/officeDocument/2006/relationships/hyperlink" Target="https://podminky.urs.cz/item/CS_URS_2023_01/062303000" TargetMode="External" /><Relationship Id="rId11" Type="http://schemas.openxmlformats.org/officeDocument/2006/relationships/hyperlink" Target="https://podminky.urs.cz/item/CS_URS_2023_01/072002001" TargetMode="External" /><Relationship Id="rId12" Type="http://schemas.openxmlformats.org/officeDocument/2006/relationships/hyperlink" Target="https://podminky.urs.cz/item/CS_URS_2023_01/091002000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1" TargetMode="External" /><Relationship Id="rId2" Type="http://schemas.openxmlformats.org/officeDocument/2006/relationships/hyperlink" Target="https://podminky.urs.cz/item/CS_URS_2023_01/113202111" TargetMode="External" /><Relationship Id="rId3" Type="http://schemas.openxmlformats.org/officeDocument/2006/relationships/hyperlink" Target="https://podminky.urs.cz/item/CS_URS_2023_01/122351102" TargetMode="External" /><Relationship Id="rId4" Type="http://schemas.openxmlformats.org/officeDocument/2006/relationships/hyperlink" Target="https://podminky.urs.cz/item/CS_URS_2023_01/131313711" TargetMode="External" /><Relationship Id="rId5" Type="http://schemas.openxmlformats.org/officeDocument/2006/relationships/hyperlink" Target="https://podminky.urs.cz/item/CS_URS_2023_01/167151102" TargetMode="External" /><Relationship Id="rId6" Type="http://schemas.openxmlformats.org/officeDocument/2006/relationships/hyperlink" Target="https://podminky.urs.cz/item/CS_URS_2023_01/171251201" TargetMode="External" /><Relationship Id="rId7" Type="http://schemas.openxmlformats.org/officeDocument/2006/relationships/hyperlink" Target="https://podminky.urs.cz/item/CS_URS_2023_01/171201221" TargetMode="External" /><Relationship Id="rId8" Type="http://schemas.openxmlformats.org/officeDocument/2006/relationships/hyperlink" Target="https://podminky.urs.cz/item/CS_URS_2023_01/181111121" TargetMode="External" /><Relationship Id="rId9" Type="http://schemas.openxmlformats.org/officeDocument/2006/relationships/hyperlink" Target="https://podminky.urs.cz/item/CS_URS_2023_01/181411131" TargetMode="External" /><Relationship Id="rId10" Type="http://schemas.openxmlformats.org/officeDocument/2006/relationships/hyperlink" Target="https://podminky.urs.cz/item/CS_URS_2023_01/181152302" TargetMode="External" /><Relationship Id="rId11" Type="http://schemas.openxmlformats.org/officeDocument/2006/relationships/hyperlink" Target="https://podminky.urs.cz/item/CS_URS_2023_01/213311151" TargetMode="External" /><Relationship Id="rId12" Type="http://schemas.openxmlformats.org/officeDocument/2006/relationships/hyperlink" Target="https://podminky.urs.cz/item/CS_URS_2023_01/275321411" TargetMode="External" /><Relationship Id="rId13" Type="http://schemas.openxmlformats.org/officeDocument/2006/relationships/hyperlink" Target="https://podminky.urs.cz/item/CS_URS_2023_01/275351121" TargetMode="External" /><Relationship Id="rId14" Type="http://schemas.openxmlformats.org/officeDocument/2006/relationships/hyperlink" Target="https://podminky.urs.cz/item/CS_URS_2023_01/275351122" TargetMode="External" /><Relationship Id="rId15" Type="http://schemas.openxmlformats.org/officeDocument/2006/relationships/hyperlink" Target="https://podminky.urs.cz/item/CS_URS_2023_01/275361821" TargetMode="External" /><Relationship Id="rId16" Type="http://schemas.openxmlformats.org/officeDocument/2006/relationships/hyperlink" Target="https://podminky.urs.cz/item/CS_URS_2023_01/561121111" TargetMode="External" /><Relationship Id="rId17" Type="http://schemas.openxmlformats.org/officeDocument/2006/relationships/hyperlink" Target="https://podminky.urs.cz/item/CS_URS_2023_01/564861011" TargetMode="External" /><Relationship Id="rId18" Type="http://schemas.openxmlformats.org/officeDocument/2006/relationships/hyperlink" Target="https://podminky.urs.cz/item/CS_URS_2023_01/591412111" TargetMode="External" /><Relationship Id="rId19" Type="http://schemas.openxmlformats.org/officeDocument/2006/relationships/hyperlink" Target="https://podminky.urs.cz/item/CS_URS_2023_01/596811120" TargetMode="External" /><Relationship Id="rId20" Type="http://schemas.openxmlformats.org/officeDocument/2006/relationships/hyperlink" Target="https://podminky.urs.cz/item/CS_URS_2023_01/596811311" TargetMode="External" /><Relationship Id="rId21" Type="http://schemas.openxmlformats.org/officeDocument/2006/relationships/hyperlink" Target="https://podminky.urs.cz/item/CS_URS_2023_01/919726123" TargetMode="External" /><Relationship Id="rId22" Type="http://schemas.openxmlformats.org/officeDocument/2006/relationships/hyperlink" Target="https://podminky.urs.cz/item/CS_URS_2023_01/916431112" TargetMode="External" /><Relationship Id="rId23" Type="http://schemas.openxmlformats.org/officeDocument/2006/relationships/hyperlink" Target="https://podminky.urs.cz/item/CS_URS_2023_01/966005111" TargetMode="External" /><Relationship Id="rId24" Type="http://schemas.openxmlformats.org/officeDocument/2006/relationships/hyperlink" Target="https://podminky.urs.cz/item/CS_URS_2023_01/979024443" TargetMode="External" /><Relationship Id="rId25" Type="http://schemas.openxmlformats.org/officeDocument/2006/relationships/hyperlink" Target="https://podminky.urs.cz/item/CS_URS_2023_01/979054441" TargetMode="External" /><Relationship Id="rId26" Type="http://schemas.openxmlformats.org/officeDocument/2006/relationships/hyperlink" Target="https://podminky.urs.cz/item/CS_URS_2023_01/997221612" TargetMode="External" /><Relationship Id="rId27" Type="http://schemas.openxmlformats.org/officeDocument/2006/relationships/hyperlink" Target="https://podminky.urs.cz/item/CS_URS_2023_01/998223011" TargetMode="External" /><Relationship Id="rId28" Type="http://schemas.openxmlformats.org/officeDocument/2006/relationships/hyperlink" Target="https://podminky.urs.cz/item/CS_URS_2023_01/783301401" TargetMode="External" /><Relationship Id="rId29" Type="http://schemas.openxmlformats.org/officeDocument/2006/relationships/hyperlink" Target="https://podminky.urs.cz/item/CS_URS_2023_01/783301303" TargetMode="External" /><Relationship Id="rId30" Type="http://schemas.openxmlformats.org/officeDocument/2006/relationships/hyperlink" Target="https://podminky.urs.cz/item/CS_URS_2023_01/783301313" TargetMode="External" /><Relationship Id="rId31" Type="http://schemas.openxmlformats.org/officeDocument/2006/relationships/hyperlink" Target="https://podminky.urs.cz/item/CS_URS_2023_01/783314201" TargetMode="External" /><Relationship Id="rId32" Type="http://schemas.openxmlformats.org/officeDocument/2006/relationships/hyperlink" Target="https://podminky.urs.cz/item/CS_URS_2023_01/783315101" TargetMode="External" /><Relationship Id="rId33" Type="http://schemas.openxmlformats.org/officeDocument/2006/relationships/hyperlink" Target="https://podminky.urs.cz/item/CS_URS_2023_01/7833171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1201" TargetMode="External" /><Relationship Id="rId2" Type="http://schemas.openxmlformats.org/officeDocument/2006/relationships/hyperlink" Target="https://podminky.urs.cz/item/CS_URS_2023_01/162301501" TargetMode="External" /><Relationship Id="rId3" Type="http://schemas.openxmlformats.org/officeDocument/2006/relationships/hyperlink" Target="https://podminky.urs.cz/item/CS_URS_2023_01/112151351" TargetMode="External" /><Relationship Id="rId4" Type="http://schemas.openxmlformats.org/officeDocument/2006/relationships/hyperlink" Target="https://podminky.urs.cz/item/CS_URS_2023_01/112151352" TargetMode="External" /><Relationship Id="rId5" Type="http://schemas.openxmlformats.org/officeDocument/2006/relationships/hyperlink" Target="https://podminky.urs.cz/item/CS_URS_2023_01/112211231" TargetMode="External" /><Relationship Id="rId6" Type="http://schemas.openxmlformats.org/officeDocument/2006/relationships/hyperlink" Target="https://podminky.urs.cz/item/CS_URS_2023_01/112211232" TargetMode="External" /><Relationship Id="rId7" Type="http://schemas.openxmlformats.org/officeDocument/2006/relationships/hyperlink" Target="https://podminky.urs.cz/item/CS_URS_2023_01/131313701" TargetMode="External" /><Relationship Id="rId8" Type="http://schemas.openxmlformats.org/officeDocument/2006/relationships/hyperlink" Target="https://podminky.urs.cz/item/CS_URS_2023_01/162211211" TargetMode="External" /><Relationship Id="rId9" Type="http://schemas.openxmlformats.org/officeDocument/2006/relationships/hyperlink" Target="https://podminky.urs.cz/item/CS_URS_2023_01/162211219" TargetMode="External" /><Relationship Id="rId10" Type="http://schemas.openxmlformats.org/officeDocument/2006/relationships/hyperlink" Target="https://podminky.urs.cz/item/CS_URS_2023_01/167151102" TargetMode="External" /><Relationship Id="rId11" Type="http://schemas.openxmlformats.org/officeDocument/2006/relationships/hyperlink" Target="https://podminky.urs.cz/item/CS_URS_2023_01/171251201" TargetMode="External" /><Relationship Id="rId12" Type="http://schemas.openxmlformats.org/officeDocument/2006/relationships/hyperlink" Target="https://podminky.urs.cz/item/CS_URS_2023_01/171201221" TargetMode="External" /><Relationship Id="rId13" Type="http://schemas.openxmlformats.org/officeDocument/2006/relationships/hyperlink" Target="https://podminky.urs.cz/item/CS_URS_2023_01/181111121" TargetMode="External" /><Relationship Id="rId14" Type="http://schemas.openxmlformats.org/officeDocument/2006/relationships/hyperlink" Target="https://podminky.urs.cz/item/CS_URS_2023_01/181411131" TargetMode="External" /><Relationship Id="rId15" Type="http://schemas.openxmlformats.org/officeDocument/2006/relationships/hyperlink" Target="https://podminky.urs.cz/item/CS_URS_2023_01/275313911" TargetMode="External" /><Relationship Id="rId16" Type="http://schemas.openxmlformats.org/officeDocument/2006/relationships/hyperlink" Target="https://podminky.urs.cz/item/CS_URS_2023_01/998011001" TargetMode="External" /><Relationship Id="rId17" Type="http://schemas.openxmlformats.org/officeDocument/2006/relationships/hyperlink" Target="https://podminky.urs.cz/item/CS_URS_2023_01/998767101" TargetMode="External" /><Relationship Id="rId1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42" TargetMode="External" /><Relationship Id="rId2" Type="http://schemas.openxmlformats.org/officeDocument/2006/relationships/hyperlink" Target="https://podminky.urs.cz/item/CS_URS_2023_01/113202111" TargetMode="External" /><Relationship Id="rId3" Type="http://schemas.openxmlformats.org/officeDocument/2006/relationships/hyperlink" Target="https://podminky.urs.cz/item/CS_URS_2023_01/122351103" TargetMode="External" /><Relationship Id="rId4" Type="http://schemas.openxmlformats.org/officeDocument/2006/relationships/hyperlink" Target="https://podminky.urs.cz/item/CS_URS_2023_01/131313701" TargetMode="External" /><Relationship Id="rId5" Type="http://schemas.openxmlformats.org/officeDocument/2006/relationships/hyperlink" Target="https://podminky.urs.cz/item/CS_URS_2023_01/167151112" TargetMode="External" /><Relationship Id="rId6" Type="http://schemas.openxmlformats.org/officeDocument/2006/relationships/hyperlink" Target="https://podminky.urs.cz/item/CS_URS_2023_01/171251201" TargetMode="External" /><Relationship Id="rId7" Type="http://schemas.openxmlformats.org/officeDocument/2006/relationships/hyperlink" Target="https://podminky.urs.cz/item/CS_URS_2023_01/171201221" TargetMode="External" /><Relationship Id="rId8" Type="http://schemas.openxmlformats.org/officeDocument/2006/relationships/hyperlink" Target="https://podminky.urs.cz/item/CS_URS_2023_01/181152302" TargetMode="External" /><Relationship Id="rId9" Type="http://schemas.openxmlformats.org/officeDocument/2006/relationships/hyperlink" Target="https://podminky.urs.cz/item/CS_URS_2023_01/181111131" TargetMode="External" /><Relationship Id="rId10" Type="http://schemas.openxmlformats.org/officeDocument/2006/relationships/hyperlink" Target="https://podminky.urs.cz/item/CS_URS_2023_01/181411131" TargetMode="External" /><Relationship Id="rId11" Type="http://schemas.openxmlformats.org/officeDocument/2006/relationships/hyperlink" Target="https://podminky.urs.cz/item/CS_URS_2023_01/275313911" TargetMode="External" /><Relationship Id="rId12" Type="http://schemas.openxmlformats.org/officeDocument/2006/relationships/hyperlink" Target="https://podminky.urs.cz/item/CS_URS_2023_01/275351121" TargetMode="External" /><Relationship Id="rId13" Type="http://schemas.openxmlformats.org/officeDocument/2006/relationships/hyperlink" Target="https://podminky.urs.cz/item/CS_URS_2023_01/275351122" TargetMode="External" /><Relationship Id="rId14" Type="http://schemas.openxmlformats.org/officeDocument/2006/relationships/hyperlink" Target="https://podminky.urs.cz/item/CS_URS_2023_01/561121111" TargetMode="External" /><Relationship Id="rId15" Type="http://schemas.openxmlformats.org/officeDocument/2006/relationships/hyperlink" Target="https://podminky.urs.cz/item/CS_URS_2023_01/564871111" TargetMode="External" /><Relationship Id="rId16" Type="http://schemas.openxmlformats.org/officeDocument/2006/relationships/hyperlink" Target="https://podminky.urs.cz/item/CS_URS_2023_01/564861011" TargetMode="External" /><Relationship Id="rId17" Type="http://schemas.openxmlformats.org/officeDocument/2006/relationships/hyperlink" Target="https://podminky.urs.cz/item/CS_URS_2023_01/564921511" TargetMode="External" /><Relationship Id="rId18" Type="http://schemas.openxmlformats.org/officeDocument/2006/relationships/hyperlink" Target="https://podminky.urs.cz/item/CS_URS_2023_01/573211111" TargetMode="External" /><Relationship Id="rId19" Type="http://schemas.openxmlformats.org/officeDocument/2006/relationships/hyperlink" Target="https://podminky.urs.cz/item/CS_URS_2023_01/573231106" TargetMode="External" /><Relationship Id="rId20" Type="http://schemas.openxmlformats.org/officeDocument/2006/relationships/hyperlink" Target="https://podminky.urs.cz/item/CS_URS_2023_01/577155111" TargetMode="External" /><Relationship Id="rId21" Type="http://schemas.openxmlformats.org/officeDocument/2006/relationships/hyperlink" Target="https://podminky.urs.cz/item/CS_URS_2023_01/596811120" TargetMode="External" /><Relationship Id="rId22" Type="http://schemas.openxmlformats.org/officeDocument/2006/relationships/hyperlink" Target="https://podminky.urs.cz/item/CS_URS_2023_01/914111111" TargetMode="External" /><Relationship Id="rId23" Type="http://schemas.openxmlformats.org/officeDocument/2006/relationships/hyperlink" Target="https://podminky.urs.cz/item/CS_URS_2023_01/914511112" TargetMode="External" /><Relationship Id="rId24" Type="http://schemas.openxmlformats.org/officeDocument/2006/relationships/hyperlink" Target="https://podminky.urs.cz/item/CS_URS_2023_01/966005111" TargetMode="External" /><Relationship Id="rId25" Type="http://schemas.openxmlformats.org/officeDocument/2006/relationships/hyperlink" Target="https://podminky.urs.cz/item/CS_URS_2023_01/979024443" TargetMode="External" /><Relationship Id="rId26" Type="http://schemas.openxmlformats.org/officeDocument/2006/relationships/hyperlink" Target="https://podminky.urs.cz/item/CS_URS_2023_01/997221611" TargetMode="External" /><Relationship Id="rId27" Type="http://schemas.openxmlformats.org/officeDocument/2006/relationships/hyperlink" Target="https://podminky.urs.cz/item/CS_URS_2023_01/997221645" TargetMode="External" /><Relationship Id="rId28" Type="http://schemas.openxmlformats.org/officeDocument/2006/relationships/hyperlink" Target="https://podminky.urs.cz/item/CS_URS_2023_01/997221612" TargetMode="External" /><Relationship Id="rId29" Type="http://schemas.openxmlformats.org/officeDocument/2006/relationships/hyperlink" Target="https://podminky.urs.cz/item/CS_URS_2023_01/998225111" TargetMode="External" /><Relationship Id="rId30" Type="http://schemas.openxmlformats.org/officeDocument/2006/relationships/hyperlink" Target="https://podminky.urs.cz/item/CS_URS_2023_01/767221005" TargetMode="External" /><Relationship Id="rId31" Type="http://schemas.openxmlformats.org/officeDocument/2006/relationships/hyperlink" Target="https://podminky.urs.cz/item/CS_URS_2023_01/998767101" TargetMode="External" /><Relationship Id="rId3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1" TargetMode="External" /><Relationship Id="rId2" Type="http://schemas.openxmlformats.org/officeDocument/2006/relationships/hyperlink" Target="https://podminky.urs.cz/item/CS_URS_2023_01/113202111" TargetMode="External" /><Relationship Id="rId3" Type="http://schemas.openxmlformats.org/officeDocument/2006/relationships/hyperlink" Target="https://podminky.urs.cz/item/CS_URS_2023_01/122351102" TargetMode="External" /><Relationship Id="rId4" Type="http://schemas.openxmlformats.org/officeDocument/2006/relationships/hyperlink" Target="https://podminky.urs.cz/item/CS_URS_2023_01/167151102" TargetMode="External" /><Relationship Id="rId5" Type="http://schemas.openxmlformats.org/officeDocument/2006/relationships/hyperlink" Target="https://podminky.urs.cz/item/CS_URS_2023_01/171251201" TargetMode="External" /><Relationship Id="rId6" Type="http://schemas.openxmlformats.org/officeDocument/2006/relationships/hyperlink" Target="https://podminky.urs.cz/item/CS_URS_2023_01/171201221" TargetMode="External" /><Relationship Id="rId7" Type="http://schemas.openxmlformats.org/officeDocument/2006/relationships/hyperlink" Target="https://podminky.urs.cz/item/CS_URS_2023_01/181152302" TargetMode="External" /><Relationship Id="rId8" Type="http://schemas.openxmlformats.org/officeDocument/2006/relationships/hyperlink" Target="https://podminky.urs.cz/item/CS_URS_2023_01/181111121" TargetMode="External" /><Relationship Id="rId9" Type="http://schemas.openxmlformats.org/officeDocument/2006/relationships/hyperlink" Target="https://podminky.urs.cz/item/CS_URS_2023_01/181411131" TargetMode="External" /><Relationship Id="rId10" Type="http://schemas.openxmlformats.org/officeDocument/2006/relationships/hyperlink" Target="https://podminky.urs.cz/item/CS_URS_2023_01/5611211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96811120" TargetMode="External" /><Relationship Id="rId13" Type="http://schemas.openxmlformats.org/officeDocument/2006/relationships/hyperlink" Target="https://podminky.urs.cz/item/CS_URS_2023_01/919726123" TargetMode="External" /><Relationship Id="rId14" Type="http://schemas.openxmlformats.org/officeDocument/2006/relationships/hyperlink" Target="https://podminky.urs.cz/item/CS_URS_2023_01/979024443" TargetMode="External" /><Relationship Id="rId15" Type="http://schemas.openxmlformats.org/officeDocument/2006/relationships/hyperlink" Target="https://podminky.urs.cz/item/CS_URS_2023_01/979054441" TargetMode="External" /><Relationship Id="rId16" Type="http://schemas.openxmlformats.org/officeDocument/2006/relationships/hyperlink" Target="https://podminky.urs.cz/item/CS_URS_2023_01/997221612" TargetMode="External" /><Relationship Id="rId17" Type="http://schemas.openxmlformats.org/officeDocument/2006/relationships/hyperlink" Target="https://podminky.urs.cz/item/CS_URS_2023_01/998223011" TargetMode="External" /><Relationship Id="rId1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31" TargetMode="External" /><Relationship Id="rId2" Type="http://schemas.openxmlformats.org/officeDocument/2006/relationships/hyperlink" Target="https://podminky.urs.cz/item/CS_URS_2023_01/113202111" TargetMode="External" /><Relationship Id="rId3" Type="http://schemas.openxmlformats.org/officeDocument/2006/relationships/hyperlink" Target="https://podminky.urs.cz/item/CS_URS_2023_01/122351102" TargetMode="External" /><Relationship Id="rId4" Type="http://schemas.openxmlformats.org/officeDocument/2006/relationships/hyperlink" Target="https://podminky.urs.cz/item/CS_URS_2023_01/131313711" TargetMode="External" /><Relationship Id="rId5" Type="http://schemas.openxmlformats.org/officeDocument/2006/relationships/hyperlink" Target="https://podminky.urs.cz/item/CS_URS_2023_01/167151102" TargetMode="External" /><Relationship Id="rId6" Type="http://schemas.openxmlformats.org/officeDocument/2006/relationships/hyperlink" Target="https://podminky.urs.cz/item/CS_URS_2023_01/171251201" TargetMode="External" /><Relationship Id="rId7" Type="http://schemas.openxmlformats.org/officeDocument/2006/relationships/hyperlink" Target="https://podminky.urs.cz/item/CS_URS_2023_01/171201221" TargetMode="External" /><Relationship Id="rId8" Type="http://schemas.openxmlformats.org/officeDocument/2006/relationships/hyperlink" Target="https://podminky.urs.cz/item/CS_URS_2023_01/181152302" TargetMode="External" /><Relationship Id="rId9" Type="http://schemas.openxmlformats.org/officeDocument/2006/relationships/hyperlink" Target="https://podminky.urs.cz/item/CS_URS_2023_01/181111121" TargetMode="External" /><Relationship Id="rId10" Type="http://schemas.openxmlformats.org/officeDocument/2006/relationships/hyperlink" Target="https://podminky.urs.cz/item/CS_URS_2023_01/181411131" TargetMode="External" /><Relationship Id="rId11" Type="http://schemas.openxmlformats.org/officeDocument/2006/relationships/hyperlink" Target="https://podminky.urs.cz/item/CS_URS_2023_01/213311151" TargetMode="External" /><Relationship Id="rId12" Type="http://schemas.openxmlformats.org/officeDocument/2006/relationships/hyperlink" Target="https://podminky.urs.cz/item/CS_URS_2023_01/275321411" TargetMode="External" /><Relationship Id="rId13" Type="http://schemas.openxmlformats.org/officeDocument/2006/relationships/hyperlink" Target="https://podminky.urs.cz/item/CS_URS_2023_01/275351121" TargetMode="External" /><Relationship Id="rId14" Type="http://schemas.openxmlformats.org/officeDocument/2006/relationships/hyperlink" Target="https://podminky.urs.cz/item/CS_URS_2023_01/275351122" TargetMode="External" /><Relationship Id="rId15" Type="http://schemas.openxmlformats.org/officeDocument/2006/relationships/hyperlink" Target="https://podminky.urs.cz/item/CS_URS_2023_01/275361821" TargetMode="External" /><Relationship Id="rId16" Type="http://schemas.openxmlformats.org/officeDocument/2006/relationships/hyperlink" Target="https://podminky.urs.cz/item/CS_URS_2023_01/561121111" TargetMode="External" /><Relationship Id="rId17" Type="http://schemas.openxmlformats.org/officeDocument/2006/relationships/hyperlink" Target="https://podminky.urs.cz/item/CS_URS_2023_01/564861011" TargetMode="External" /><Relationship Id="rId18" Type="http://schemas.openxmlformats.org/officeDocument/2006/relationships/hyperlink" Target="https://podminky.urs.cz/item/CS_URS_2023_01/591412111" TargetMode="External" /><Relationship Id="rId19" Type="http://schemas.openxmlformats.org/officeDocument/2006/relationships/hyperlink" Target="https://podminky.urs.cz/item/CS_URS_2023_01/596811120" TargetMode="External" /><Relationship Id="rId20" Type="http://schemas.openxmlformats.org/officeDocument/2006/relationships/hyperlink" Target="https://podminky.urs.cz/item/CS_URS_2023_01/596811311" TargetMode="External" /><Relationship Id="rId21" Type="http://schemas.openxmlformats.org/officeDocument/2006/relationships/hyperlink" Target="https://podminky.urs.cz/item/CS_URS_2023_01/916431112" TargetMode="External" /><Relationship Id="rId22" Type="http://schemas.openxmlformats.org/officeDocument/2006/relationships/hyperlink" Target="https://podminky.urs.cz/item/CS_URS_2023_01/919726123" TargetMode="External" /><Relationship Id="rId23" Type="http://schemas.openxmlformats.org/officeDocument/2006/relationships/hyperlink" Target="https://podminky.urs.cz/item/CS_URS_2023_01/979024443" TargetMode="External" /><Relationship Id="rId24" Type="http://schemas.openxmlformats.org/officeDocument/2006/relationships/hyperlink" Target="https://podminky.urs.cz/item/CS_URS_2023_01/979071031" TargetMode="External" /><Relationship Id="rId25" Type="http://schemas.openxmlformats.org/officeDocument/2006/relationships/hyperlink" Target="https://podminky.urs.cz/item/CS_URS_2023_01/997221615" TargetMode="External" /><Relationship Id="rId26" Type="http://schemas.openxmlformats.org/officeDocument/2006/relationships/hyperlink" Target="https://podminky.urs.cz/item/CS_URS_2023_01/997221612" TargetMode="External" /><Relationship Id="rId27" Type="http://schemas.openxmlformats.org/officeDocument/2006/relationships/hyperlink" Target="https://podminky.urs.cz/item/CS_URS_2023_01/998223011" TargetMode="External" /><Relationship Id="rId2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24" TargetMode="External" /><Relationship Id="rId2" Type="http://schemas.openxmlformats.org/officeDocument/2006/relationships/hyperlink" Target="https://podminky.urs.cz/item/CS_URS_2023_01/113203111" TargetMode="External" /><Relationship Id="rId3" Type="http://schemas.openxmlformats.org/officeDocument/2006/relationships/hyperlink" Target="https://podminky.urs.cz/item/CS_URS_2023_01/122452203" TargetMode="External" /><Relationship Id="rId4" Type="http://schemas.openxmlformats.org/officeDocument/2006/relationships/hyperlink" Target="https://podminky.urs.cz/item/CS_URS_2023_01/132312221" TargetMode="External" /><Relationship Id="rId5" Type="http://schemas.openxmlformats.org/officeDocument/2006/relationships/hyperlink" Target="https://podminky.urs.cz/item/CS_URS_2023_01/151101101" TargetMode="External" /><Relationship Id="rId6" Type="http://schemas.openxmlformats.org/officeDocument/2006/relationships/hyperlink" Target="https://podminky.urs.cz/item/CS_URS_2023_01/151101111" TargetMode="External" /><Relationship Id="rId7" Type="http://schemas.openxmlformats.org/officeDocument/2006/relationships/hyperlink" Target="https://podminky.urs.cz/item/CS_URS_2023_01/162211211" TargetMode="External" /><Relationship Id="rId8" Type="http://schemas.openxmlformats.org/officeDocument/2006/relationships/hyperlink" Target="https://podminky.urs.cz/item/CS_URS_2023_01/162211219" TargetMode="External" /><Relationship Id="rId9" Type="http://schemas.openxmlformats.org/officeDocument/2006/relationships/hyperlink" Target="https://podminky.urs.cz/item/CS_URS_2023_01/167151102" TargetMode="External" /><Relationship Id="rId10" Type="http://schemas.openxmlformats.org/officeDocument/2006/relationships/hyperlink" Target="https://podminky.urs.cz/item/CS_URS_2023_01/171251201" TargetMode="External" /><Relationship Id="rId11" Type="http://schemas.openxmlformats.org/officeDocument/2006/relationships/hyperlink" Target="https://podminky.urs.cz/item/CS_URS_2023_01/171201221" TargetMode="External" /><Relationship Id="rId12" Type="http://schemas.openxmlformats.org/officeDocument/2006/relationships/hyperlink" Target="https://podminky.urs.cz/item/CS_URS_2023_01/174111101" TargetMode="External" /><Relationship Id="rId13" Type="http://schemas.openxmlformats.org/officeDocument/2006/relationships/hyperlink" Target="https://podminky.urs.cz/item/CS_URS_2023_01/175111101" TargetMode="External" /><Relationship Id="rId14" Type="http://schemas.openxmlformats.org/officeDocument/2006/relationships/hyperlink" Target="https://podminky.urs.cz/item/CS_URS_2023_01/181152302" TargetMode="External" /><Relationship Id="rId15" Type="http://schemas.openxmlformats.org/officeDocument/2006/relationships/hyperlink" Target="https://podminky.urs.cz/item/CS_URS_2023_01/451573111" TargetMode="External" /><Relationship Id="rId16" Type="http://schemas.openxmlformats.org/officeDocument/2006/relationships/hyperlink" Target="https://podminky.urs.cz/item/CS_URS_2023_01/452313161" TargetMode="External" /><Relationship Id="rId17" Type="http://schemas.openxmlformats.org/officeDocument/2006/relationships/hyperlink" Target="https://podminky.urs.cz/item/CS_URS_2023_01/452353101" TargetMode="External" /><Relationship Id="rId18" Type="http://schemas.openxmlformats.org/officeDocument/2006/relationships/hyperlink" Target="https://podminky.urs.cz/item/CS_URS_2023_01/463212121" TargetMode="External" /><Relationship Id="rId19" Type="http://schemas.openxmlformats.org/officeDocument/2006/relationships/hyperlink" Target="https://podminky.urs.cz/item/CS_URS_2023_01/564871011" TargetMode="External" /><Relationship Id="rId20" Type="http://schemas.openxmlformats.org/officeDocument/2006/relationships/hyperlink" Target="https://podminky.urs.cz/item/CS_URS_2023_01/567122112" TargetMode="External" /><Relationship Id="rId21" Type="http://schemas.openxmlformats.org/officeDocument/2006/relationships/hyperlink" Target="https://podminky.urs.cz/item/CS_URS_2023_01/581141214" TargetMode="External" /><Relationship Id="rId22" Type="http://schemas.openxmlformats.org/officeDocument/2006/relationships/hyperlink" Target="https://podminky.urs.cz/item/CS_URS_2023_01/561121111" TargetMode="External" /><Relationship Id="rId23" Type="http://schemas.openxmlformats.org/officeDocument/2006/relationships/hyperlink" Target="https://podminky.urs.cz/item/CS_URS_2023_01/564861011" TargetMode="External" /><Relationship Id="rId24" Type="http://schemas.openxmlformats.org/officeDocument/2006/relationships/hyperlink" Target="https://podminky.urs.cz/item/CS_URS_2023_01/591412111" TargetMode="External" /><Relationship Id="rId25" Type="http://schemas.openxmlformats.org/officeDocument/2006/relationships/hyperlink" Target="https://podminky.urs.cz/item/CS_URS_2023_01/596811120" TargetMode="External" /><Relationship Id="rId26" Type="http://schemas.openxmlformats.org/officeDocument/2006/relationships/hyperlink" Target="https://podminky.urs.cz/item/CS_URS_2023_01/596811311" TargetMode="External" /><Relationship Id="rId27" Type="http://schemas.openxmlformats.org/officeDocument/2006/relationships/hyperlink" Target="https://podminky.urs.cz/item/CS_URS_2023_01/565135121" TargetMode="External" /><Relationship Id="rId28" Type="http://schemas.openxmlformats.org/officeDocument/2006/relationships/hyperlink" Target="https://podminky.urs.cz/item/CS_URS_2023_01/565145121" TargetMode="External" /><Relationship Id="rId29" Type="http://schemas.openxmlformats.org/officeDocument/2006/relationships/hyperlink" Target="https://podminky.urs.cz/item/CS_URS_2023_01/573231106" TargetMode="External" /><Relationship Id="rId30" Type="http://schemas.openxmlformats.org/officeDocument/2006/relationships/hyperlink" Target="https://podminky.urs.cz/item/CS_URS_2023_01/573231108" TargetMode="External" /><Relationship Id="rId31" Type="http://schemas.openxmlformats.org/officeDocument/2006/relationships/hyperlink" Target="https://podminky.urs.cz/item/CS_URS_2023_01/573231109" TargetMode="External" /><Relationship Id="rId32" Type="http://schemas.openxmlformats.org/officeDocument/2006/relationships/hyperlink" Target="https://podminky.urs.cz/item/CS_URS_2023_01/577144121" TargetMode="External" /><Relationship Id="rId33" Type="http://schemas.openxmlformats.org/officeDocument/2006/relationships/hyperlink" Target="https://podminky.urs.cz/item/CS_URS_2023_01/890411811" TargetMode="External" /><Relationship Id="rId34" Type="http://schemas.openxmlformats.org/officeDocument/2006/relationships/hyperlink" Target="https://podminky.urs.cz/item/CS_URS_2023_01/899202211" TargetMode="External" /><Relationship Id="rId35" Type="http://schemas.openxmlformats.org/officeDocument/2006/relationships/hyperlink" Target="https://podminky.urs.cz/item/CS_URS_2023_01/895941302" TargetMode="External" /><Relationship Id="rId36" Type="http://schemas.openxmlformats.org/officeDocument/2006/relationships/hyperlink" Target="https://podminky.urs.cz/item/CS_URS_2023_01/895941314" TargetMode="External" /><Relationship Id="rId37" Type="http://schemas.openxmlformats.org/officeDocument/2006/relationships/hyperlink" Target="https://podminky.urs.cz/item/CS_URS_2023_01/895941332" TargetMode="External" /><Relationship Id="rId38" Type="http://schemas.openxmlformats.org/officeDocument/2006/relationships/hyperlink" Target="https://podminky.urs.cz/item/CS_URS_2023_01/899204112" TargetMode="External" /><Relationship Id="rId39" Type="http://schemas.openxmlformats.org/officeDocument/2006/relationships/hyperlink" Target="https://podminky.urs.cz/item/CS_URS_2023_01/914111111" TargetMode="External" /><Relationship Id="rId40" Type="http://schemas.openxmlformats.org/officeDocument/2006/relationships/hyperlink" Target="https://podminky.urs.cz/item/CS_URS_2023_01/914511112" TargetMode="External" /><Relationship Id="rId41" Type="http://schemas.openxmlformats.org/officeDocument/2006/relationships/hyperlink" Target="https://podminky.urs.cz/item/CS_URS_2023_01/915211112" TargetMode="External" /><Relationship Id="rId42" Type="http://schemas.openxmlformats.org/officeDocument/2006/relationships/hyperlink" Target="https://podminky.urs.cz/item/CS_URS_2023_01/915211122" TargetMode="External" /><Relationship Id="rId43" Type="http://schemas.openxmlformats.org/officeDocument/2006/relationships/hyperlink" Target="https://podminky.urs.cz/item/CS_URS_2023_01/915611111" TargetMode="External" /><Relationship Id="rId44" Type="http://schemas.openxmlformats.org/officeDocument/2006/relationships/hyperlink" Target="https://podminky.urs.cz/item/CS_URS_2023_01/915231112" TargetMode="External" /><Relationship Id="rId45" Type="http://schemas.openxmlformats.org/officeDocument/2006/relationships/hyperlink" Target="https://podminky.urs.cz/item/CS_URS_2023_01/915621111" TargetMode="External" /><Relationship Id="rId46" Type="http://schemas.openxmlformats.org/officeDocument/2006/relationships/hyperlink" Target="https://podminky.urs.cz/item/CS_URS_2023_01/919111114" TargetMode="External" /><Relationship Id="rId47" Type="http://schemas.openxmlformats.org/officeDocument/2006/relationships/hyperlink" Target="https://podminky.urs.cz/item/CS_URS_2023_01/919131111" TargetMode="External" /><Relationship Id="rId48" Type="http://schemas.openxmlformats.org/officeDocument/2006/relationships/hyperlink" Target="https://podminky.urs.cz/item/CS_URS_2023_01/919716111" TargetMode="External" /><Relationship Id="rId49" Type="http://schemas.openxmlformats.org/officeDocument/2006/relationships/hyperlink" Target="https://podminky.urs.cz/item/CS_URS_2023_01/919726123" TargetMode="External" /><Relationship Id="rId50" Type="http://schemas.openxmlformats.org/officeDocument/2006/relationships/hyperlink" Target="https://podminky.urs.cz/item/CS_URS_2023_01/919112213" TargetMode="External" /><Relationship Id="rId51" Type="http://schemas.openxmlformats.org/officeDocument/2006/relationships/hyperlink" Target="https://podminky.urs.cz/item/CS_URS_2023_01/919732211" TargetMode="External" /><Relationship Id="rId52" Type="http://schemas.openxmlformats.org/officeDocument/2006/relationships/hyperlink" Target="https://podminky.urs.cz/item/CS_URS_2023_01/966007121" TargetMode="External" /><Relationship Id="rId53" Type="http://schemas.openxmlformats.org/officeDocument/2006/relationships/hyperlink" Target="https://podminky.urs.cz/item/CS_URS_2023_01/979071122" TargetMode="External" /><Relationship Id="rId54" Type="http://schemas.openxmlformats.org/officeDocument/2006/relationships/hyperlink" Target="https://podminky.urs.cz/item/CS_URS_2023_01/997221611" TargetMode="External" /><Relationship Id="rId55" Type="http://schemas.openxmlformats.org/officeDocument/2006/relationships/hyperlink" Target="https://podminky.urs.cz/item/CS_URS_2023_01/997221645" TargetMode="External" /><Relationship Id="rId56" Type="http://schemas.openxmlformats.org/officeDocument/2006/relationships/hyperlink" Target="https://podminky.urs.cz/item/CS_URS_2023_01/997221612" TargetMode="External" /><Relationship Id="rId57" Type="http://schemas.openxmlformats.org/officeDocument/2006/relationships/hyperlink" Target="https://podminky.urs.cz/item/CS_URS_2023_01/997221615" TargetMode="External" /><Relationship Id="rId58" Type="http://schemas.openxmlformats.org/officeDocument/2006/relationships/hyperlink" Target="https://podminky.urs.cz/item/CS_URS_2023_01/998225111" TargetMode="External" /><Relationship Id="rId5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2023-000006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PÁROVÁ ZASTÁVKA K ZASTÁVCE MHD KOSOVSKÁ - ZOO, JIHLAVA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14. 6. 2023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Jihlava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PROfi Jihlava spol. s 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Zbytovská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ROUND(SUM(AG55:AG62),2)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ROUND(SUM(AS55:AS62),2)</f>
        <v>0</v>
      </c>
      <c r="AT54" s="107">
        <f>ROUND(SUM(AV54:AW54),2)</f>
        <v>0</v>
      </c>
      <c r="AU54" s="108">
        <f>ROUND(SUM(AU55:AU62),5)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ROUND(SUM(AZ55:AZ62),2)</f>
        <v>0</v>
      </c>
      <c r="BA54" s="107">
        <f>ROUND(SUM(BA55:BA62),2)</f>
        <v>0</v>
      </c>
      <c r="BB54" s="107">
        <f>ROUND(SUM(BB55:BB62),2)</f>
        <v>0</v>
      </c>
      <c r="BC54" s="107">
        <f>ROUND(SUM(BC55:BC62),2)</f>
        <v>0</v>
      </c>
      <c r="BD54" s="109">
        <f>ROUND(SUM(BD55:BD62),2)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112" t="s">
        <v>80</v>
      </c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82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001 - VEDLEJŠÍ ROZPOČT...'!J30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'SO 001 - VEDLEJŠÍ ROZPOČT...'!P86</f>
        <v>0</v>
      </c>
      <c r="AV55" s="121">
        <f>'SO 001 - VEDLEJŠÍ ROZPOČT...'!J33</f>
        <v>0</v>
      </c>
      <c r="AW55" s="121">
        <f>'SO 001 - VEDLEJŠÍ ROZPOČT...'!J34</f>
        <v>0</v>
      </c>
      <c r="AX55" s="121">
        <f>'SO 001 - VEDLEJŠÍ ROZPOČT...'!J35</f>
        <v>0</v>
      </c>
      <c r="AY55" s="121">
        <f>'SO 001 - VEDLEJŠÍ ROZPOČT...'!J36</f>
        <v>0</v>
      </c>
      <c r="AZ55" s="121">
        <f>'SO 001 - VEDLEJŠÍ ROZPOČT...'!F33</f>
        <v>0</v>
      </c>
      <c r="BA55" s="121">
        <f>'SO 001 - VEDLEJŠÍ ROZPOČT...'!F34</f>
        <v>0</v>
      </c>
      <c r="BB55" s="121">
        <f>'SO 001 - VEDLEJŠÍ ROZPOČT...'!F35</f>
        <v>0</v>
      </c>
      <c r="BC55" s="121">
        <f>'SO 001 - VEDLEJŠÍ ROZPOČT...'!F36</f>
        <v>0</v>
      </c>
      <c r="BD55" s="123">
        <f>'SO 001 - VEDLEJŠÍ ROZPOČT...'!F37</f>
        <v>0</v>
      </c>
      <c r="BE55" s="7"/>
      <c r="BT55" s="124" t="s">
        <v>84</v>
      </c>
      <c r="BV55" s="124" t="s">
        <v>78</v>
      </c>
      <c r="BW55" s="124" t="s">
        <v>85</v>
      </c>
      <c r="BX55" s="124" t="s">
        <v>5</v>
      </c>
      <c r="CL55" s="124" t="s">
        <v>19</v>
      </c>
      <c r="CM55" s="124" t="s">
        <v>86</v>
      </c>
    </row>
    <row r="56" s="7" customFormat="1" ht="16.5" customHeight="1">
      <c r="A56" s="112" t="s">
        <v>80</v>
      </c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101 - CHODNÍK U NOVÉ Z...'!J30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89</v>
      </c>
      <c r="AR56" s="119"/>
      <c r="AS56" s="120">
        <v>0</v>
      </c>
      <c r="AT56" s="121">
        <f>ROUND(SUM(AV56:AW56),2)</f>
        <v>0</v>
      </c>
      <c r="AU56" s="122">
        <f>'SO 101 - CHODNÍK U NOVÉ Z...'!P88</f>
        <v>0</v>
      </c>
      <c r="AV56" s="121">
        <f>'SO 101 - CHODNÍK U NOVÉ Z...'!J33</f>
        <v>0</v>
      </c>
      <c r="AW56" s="121">
        <f>'SO 101 - CHODNÍK U NOVÉ Z...'!J34</f>
        <v>0</v>
      </c>
      <c r="AX56" s="121">
        <f>'SO 101 - CHODNÍK U NOVÉ Z...'!J35</f>
        <v>0</v>
      </c>
      <c r="AY56" s="121">
        <f>'SO 101 - CHODNÍK U NOVÉ Z...'!J36</f>
        <v>0</v>
      </c>
      <c r="AZ56" s="121">
        <f>'SO 101 - CHODNÍK U NOVÉ Z...'!F33</f>
        <v>0</v>
      </c>
      <c r="BA56" s="121">
        <f>'SO 101 - CHODNÍK U NOVÉ Z...'!F34</f>
        <v>0</v>
      </c>
      <c r="BB56" s="121">
        <f>'SO 101 - CHODNÍK U NOVÉ Z...'!F35</f>
        <v>0</v>
      </c>
      <c r="BC56" s="121">
        <f>'SO 101 - CHODNÍK U NOVÉ Z...'!F36</f>
        <v>0</v>
      </c>
      <c r="BD56" s="123">
        <f>'SO 101 - CHODNÍK U NOVÉ Z...'!F37</f>
        <v>0</v>
      </c>
      <c r="BE56" s="7"/>
      <c r="BT56" s="124" t="s">
        <v>84</v>
      </c>
      <c r="BV56" s="124" t="s">
        <v>78</v>
      </c>
      <c r="BW56" s="124" t="s">
        <v>90</v>
      </c>
      <c r="BX56" s="124" t="s">
        <v>5</v>
      </c>
      <c r="CL56" s="124" t="s">
        <v>19</v>
      </c>
      <c r="CM56" s="124" t="s">
        <v>86</v>
      </c>
    </row>
    <row r="57" s="7" customFormat="1" ht="16.5" customHeight="1">
      <c r="A57" s="112" t="s">
        <v>80</v>
      </c>
      <c r="B57" s="113"/>
      <c r="C57" s="114"/>
      <c r="D57" s="115" t="s">
        <v>91</v>
      </c>
      <c r="E57" s="115"/>
      <c r="F57" s="115"/>
      <c r="G57" s="115"/>
      <c r="H57" s="115"/>
      <c r="I57" s="116"/>
      <c r="J57" s="115" t="s">
        <v>92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102 - SCHODIŠTĚ'!J30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89</v>
      </c>
      <c r="AR57" s="119"/>
      <c r="AS57" s="120">
        <v>0</v>
      </c>
      <c r="AT57" s="121">
        <f>ROUND(SUM(AV57:AW57),2)</f>
        <v>0</v>
      </c>
      <c r="AU57" s="122">
        <f>'SO 102 - SCHODIŠTĚ'!P86</f>
        <v>0</v>
      </c>
      <c r="AV57" s="121">
        <f>'SO 102 - SCHODIŠTĚ'!J33</f>
        <v>0</v>
      </c>
      <c r="AW57" s="121">
        <f>'SO 102 - SCHODIŠTĚ'!J34</f>
        <v>0</v>
      </c>
      <c r="AX57" s="121">
        <f>'SO 102 - SCHODIŠTĚ'!J35</f>
        <v>0</v>
      </c>
      <c r="AY57" s="121">
        <f>'SO 102 - SCHODIŠTĚ'!J36</f>
        <v>0</v>
      </c>
      <c r="AZ57" s="121">
        <f>'SO 102 - SCHODIŠTĚ'!F33</f>
        <v>0</v>
      </c>
      <c r="BA57" s="121">
        <f>'SO 102 - SCHODIŠTĚ'!F34</f>
        <v>0</v>
      </c>
      <c r="BB57" s="121">
        <f>'SO 102 - SCHODIŠTĚ'!F35</f>
        <v>0</v>
      </c>
      <c r="BC57" s="121">
        <f>'SO 102 - SCHODIŠTĚ'!F36</f>
        <v>0</v>
      </c>
      <c r="BD57" s="123">
        <f>'SO 102 - SCHODIŠTĚ'!F37</f>
        <v>0</v>
      </c>
      <c r="BE57" s="7"/>
      <c r="BT57" s="124" t="s">
        <v>84</v>
      </c>
      <c r="BV57" s="124" t="s">
        <v>78</v>
      </c>
      <c r="BW57" s="124" t="s">
        <v>93</v>
      </c>
      <c r="BX57" s="124" t="s">
        <v>5</v>
      </c>
      <c r="CL57" s="124" t="s">
        <v>19</v>
      </c>
      <c r="CM57" s="124" t="s">
        <v>86</v>
      </c>
    </row>
    <row r="58" s="7" customFormat="1" ht="16.5" customHeight="1">
      <c r="A58" s="112" t="s">
        <v>80</v>
      </c>
      <c r="B58" s="113"/>
      <c r="C58" s="114"/>
      <c r="D58" s="115" t="s">
        <v>94</v>
      </c>
      <c r="E58" s="115"/>
      <c r="F58" s="115"/>
      <c r="G58" s="115"/>
      <c r="H58" s="115"/>
      <c r="I58" s="116"/>
      <c r="J58" s="115" t="s">
        <v>95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103 - CHODNÍK POD MOSTEM'!J30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89</v>
      </c>
      <c r="AR58" s="119"/>
      <c r="AS58" s="120">
        <v>0</v>
      </c>
      <c r="AT58" s="121">
        <f>ROUND(SUM(AV58:AW58),2)</f>
        <v>0</v>
      </c>
      <c r="AU58" s="122">
        <f>'SO 103 - CHODNÍK POD MOSTEM'!P88</f>
        <v>0</v>
      </c>
      <c r="AV58" s="121">
        <f>'SO 103 - CHODNÍK POD MOSTEM'!J33</f>
        <v>0</v>
      </c>
      <c r="AW58" s="121">
        <f>'SO 103 - CHODNÍK POD MOSTEM'!J34</f>
        <v>0</v>
      </c>
      <c r="AX58" s="121">
        <f>'SO 103 - CHODNÍK POD MOSTEM'!J35</f>
        <v>0</v>
      </c>
      <c r="AY58" s="121">
        <f>'SO 103 - CHODNÍK POD MOSTEM'!J36</f>
        <v>0</v>
      </c>
      <c r="AZ58" s="121">
        <f>'SO 103 - CHODNÍK POD MOSTEM'!F33</f>
        <v>0</v>
      </c>
      <c r="BA58" s="121">
        <f>'SO 103 - CHODNÍK POD MOSTEM'!F34</f>
        <v>0</v>
      </c>
      <c r="BB58" s="121">
        <f>'SO 103 - CHODNÍK POD MOSTEM'!F35</f>
        <v>0</v>
      </c>
      <c r="BC58" s="121">
        <f>'SO 103 - CHODNÍK POD MOSTEM'!F36</f>
        <v>0</v>
      </c>
      <c r="BD58" s="123">
        <f>'SO 103 - CHODNÍK POD MOSTEM'!F37</f>
        <v>0</v>
      </c>
      <c r="BE58" s="7"/>
      <c r="BT58" s="124" t="s">
        <v>84</v>
      </c>
      <c r="BV58" s="124" t="s">
        <v>78</v>
      </c>
      <c r="BW58" s="124" t="s">
        <v>96</v>
      </c>
      <c r="BX58" s="124" t="s">
        <v>5</v>
      </c>
      <c r="CL58" s="124" t="s">
        <v>19</v>
      </c>
      <c r="CM58" s="124" t="s">
        <v>86</v>
      </c>
    </row>
    <row r="59" s="7" customFormat="1" ht="16.5" customHeight="1">
      <c r="A59" s="112" t="s">
        <v>80</v>
      </c>
      <c r="B59" s="113"/>
      <c r="C59" s="114"/>
      <c r="D59" s="115" t="s">
        <v>97</v>
      </c>
      <c r="E59" s="115"/>
      <c r="F59" s="115"/>
      <c r="G59" s="115"/>
      <c r="H59" s="115"/>
      <c r="I59" s="116"/>
      <c r="J59" s="115" t="s">
        <v>98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104 - CHODNÍK PARKEM'!J30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89</v>
      </c>
      <c r="AR59" s="119"/>
      <c r="AS59" s="120">
        <v>0</v>
      </c>
      <c r="AT59" s="121">
        <f>ROUND(SUM(AV59:AW59),2)</f>
        <v>0</v>
      </c>
      <c r="AU59" s="122">
        <f>'SO 104 - CHODNÍK PARKEM'!P85</f>
        <v>0</v>
      </c>
      <c r="AV59" s="121">
        <f>'SO 104 - CHODNÍK PARKEM'!J33</f>
        <v>0</v>
      </c>
      <c r="AW59" s="121">
        <f>'SO 104 - CHODNÍK PARKEM'!J34</f>
        <v>0</v>
      </c>
      <c r="AX59" s="121">
        <f>'SO 104 - CHODNÍK PARKEM'!J35</f>
        <v>0</v>
      </c>
      <c r="AY59" s="121">
        <f>'SO 104 - CHODNÍK PARKEM'!J36</f>
        <v>0</v>
      </c>
      <c r="AZ59" s="121">
        <f>'SO 104 - CHODNÍK PARKEM'!F33</f>
        <v>0</v>
      </c>
      <c r="BA59" s="121">
        <f>'SO 104 - CHODNÍK PARKEM'!F34</f>
        <v>0</v>
      </c>
      <c r="BB59" s="121">
        <f>'SO 104 - CHODNÍK PARKEM'!F35</f>
        <v>0</v>
      </c>
      <c r="BC59" s="121">
        <f>'SO 104 - CHODNÍK PARKEM'!F36</f>
        <v>0</v>
      </c>
      <c r="BD59" s="123">
        <f>'SO 104 - CHODNÍK PARKEM'!F37</f>
        <v>0</v>
      </c>
      <c r="BE59" s="7"/>
      <c r="BT59" s="124" t="s">
        <v>84</v>
      </c>
      <c r="BV59" s="124" t="s">
        <v>78</v>
      </c>
      <c r="BW59" s="124" t="s">
        <v>99</v>
      </c>
      <c r="BX59" s="124" t="s">
        <v>5</v>
      </c>
      <c r="CL59" s="124" t="s">
        <v>19</v>
      </c>
      <c r="CM59" s="124" t="s">
        <v>86</v>
      </c>
    </row>
    <row r="60" s="7" customFormat="1" ht="16.5" customHeight="1">
      <c r="A60" s="112" t="s">
        <v>80</v>
      </c>
      <c r="B60" s="113"/>
      <c r="C60" s="114"/>
      <c r="D60" s="115" t="s">
        <v>100</v>
      </c>
      <c r="E60" s="115"/>
      <c r="F60" s="115"/>
      <c r="G60" s="115"/>
      <c r="H60" s="115"/>
      <c r="I60" s="116"/>
      <c r="J60" s="115" t="s">
        <v>101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105 - CHODNÍK U STÁVAJ...'!J30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89</v>
      </c>
      <c r="AR60" s="119"/>
      <c r="AS60" s="120">
        <v>0</v>
      </c>
      <c r="AT60" s="121">
        <f>ROUND(SUM(AV60:AW60),2)</f>
        <v>0</v>
      </c>
      <c r="AU60" s="122">
        <f>'SO 105 - CHODNÍK U STÁVAJ...'!P86</f>
        <v>0</v>
      </c>
      <c r="AV60" s="121">
        <f>'SO 105 - CHODNÍK U STÁVAJ...'!J33</f>
        <v>0</v>
      </c>
      <c r="AW60" s="121">
        <f>'SO 105 - CHODNÍK U STÁVAJ...'!J34</f>
        <v>0</v>
      </c>
      <c r="AX60" s="121">
        <f>'SO 105 - CHODNÍK U STÁVAJ...'!J35</f>
        <v>0</v>
      </c>
      <c r="AY60" s="121">
        <f>'SO 105 - CHODNÍK U STÁVAJ...'!J36</f>
        <v>0</v>
      </c>
      <c r="AZ60" s="121">
        <f>'SO 105 - CHODNÍK U STÁVAJ...'!F33</f>
        <v>0</v>
      </c>
      <c r="BA60" s="121">
        <f>'SO 105 - CHODNÍK U STÁVAJ...'!F34</f>
        <v>0</v>
      </c>
      <c r="BB60" s="121">
        <f>'SO 105 - CHODNÍK U STÁVAJ...'!F35</f>
        <v>0</v>
      </c>
      <c r="BC60" s="121">
        <f>'SO 105 - CHODNÍK U STÁVAJ...'!F36</f>
        <v>0</v>
      </c>
      <c r="BD60" s="123">
        <f>'SO 105 - CHODNÍK U STÁVAJ...'!F37</f>
        <v>0</v>
      </c>
      <c r="BE60" s="7"/>
      <c r="BT60" s="124" t="s">
        <v>84</v>
      </c>
      <c r="BV60" s="124" t="s">
        <v>78</v>
      </c>
      <c r="BW60" s="124" t="s">
        <v>102</v>
      </c>
      <c r="BX60" s="124" t="s">
        <v>5</v>
      </c>
      <c r="CL60" s="124" t="s">
        <v>19</v>
      </c>
      <c r="CM60" s="124" t="s">
        <v>86</v>
      </c>
    </row>
    <row r="61" s="7" customFormat="1" ht="16.5" customHeight="1">
      <c r="A61" s="112" t="s">
        <v>80</v>
      </c>
      <c r="B61" s="113"/>
      <c r="C61" s="114"/>
      <c r="D61" s="115" t="s">
        <v>103</v>
      </c>
      <c r="E61" s="115"/>
      <c r="F61" s="115"/>
      <c r="G61" s="115"/>
      <c r="H61" s="115"/>
      <c r="I61" s="116"/>
      <c r="J61" s="115" t="s">
        <v>104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 106 - KOMUNIKACE, ZAST...'!J30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89</v>
      </c>
      <c r="AR61" s="119"/>
      <c r="AS61" s="120">
        <v>0</v>
      </c>
      <c r="AT61" s="121">
        <f>ROUND(SUM(AV61:AW61),2)</f>
        <v>0</v>
      </c>
      <c r="AU61" s="122">
        <f>'SO 106 - KOMUNIKACE, ZAST...'!P87</f>
        <v>0</v>
      </c>
      <c r="AV61" s="121">
        <f>'SO 106 - KOMUNIKACE, ZAST...'!J33</f>
        <v>0</v>
      </c>
      <c r="AW61" s="121">
        <f>'SO 106 - KOMUNIKACE, ZAST...'!J34</f>
        <v>0</v>
      </c>
      <c r="AX61" s="121">
        <f>'SO 106 - KOMUNIKACE, ZAST...'!J35</f>
        <v>0</v>
      </c>
      <c r="AY61" s="121">
        <f>'SO 106 - KOMUNIKACE, ZAST...'!J36</f>
        <v>0</v>
      </c>
      <c r="AZ61" s="121">
        <f>'SO 106 - KOMUNIKACE, ZAST...'!F33</f>
        <v>0</v>
      </c>
      <c r="BA61" s="121">
        <f>'SO 106 - KOMUNIKACE, ZAST...'!F34</f>
        <v>0</v>
      </c>
      <c r="BB61" s="121">
        <f>'SO 106 - KOMUNIKACE, ZAST...'!F35</f>
        <v>0</v>
      </c>
      <c r="BC61" s="121">
        <f>'SO 106 - KOMUNIKACE, ZAST...'!F36</f>
        <v>0</v>
      </c>
      <c r="BD61" s="123">
        <f>'SO 106 - KOMUNIKACE, ZAST...'!F37</f>
        <v>0</v>
      </c>
      <c r="BE61" s="7"/>
      <c r="BT61" s="124" t="s">
        <v>84</v>
      </c>
      <c r="BV61" s="124" t="s">
        <v>78</v>
      </c>
      <c r="BW61" s="124" t="s">
        <v>105</v>
      </c>
      <c r="BX61" s="124" t="s">
        <v>5</v>
      </c>
      <c r="CL61" s="124" t="s">
        <v>19</v>
      </c>
      <c r="CM61" s="124" t="s">
        <v>86</v>
      </c>
    </row>
    <row r="62" s="7" customFormat="1" ht="16.5" customHeight="1">
      <c r="A62" s="112" t="s">
        <v>80</v>
      </c>
      <c r="B62" s="113"/>
      <c r="C62" s="114"/>
      <c r="D62" s="115" t="s">
        <v>106</v>
      </c>
      <c r="E62" s="115"/>
      <c r="F62" s="115"/>
      <c r="G62" s="115"/>
      <c r="H62" s="115"/>
      <c r="I62" s="116"/>
      <c r="J62" s="115" t="s">
        <v>107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'SO 107 - VEŘEJNÉ OSVĚTLENÍ'!J30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89</v>
      </c>
      <c r="AR62" s="119"/>
      <c r="AS62" s="125">
        <v>0</v>
      </c>
      <c r="AT62" s="126">
        <f>ROUND(SUM(AV62:AW62),2)</f>
        <v>0</v>
      </c>
      <c r="AU62" s="127">
        <f>'SO 107 - VEŘEJNÉ OSVĚTLENÍ'!P118</f>
        <v>0</v>
      </c>
      <c r="AV62" s="126">
        <f>'SO 107 - VEŘEJNÉ OSVĚTLENÍ'!J33</f>
        <v>0</v>
      </c>
      <c r="AW62" s="126">
        <f>'SO 107 - VEŘEJNÉ OSVĚTLENÍ'!J34</f>
        <v>0</v>
      </c>
      <c r="AX62" s="126">
        <f>'SO 107 - VEŘEJNÉ OSVĚTLENÍ'!J35</f>
        <v>0</v>
      </c>
      <c r="AY62" s="126">
        <f>'SO 107 - VEŘEJNÉ OSVĚTLENÍ'!J36</f>
        <v>0</v>
      </c>
      <c r="AZ62" s="126">
        <f>'SO 107 - VEŘEJNÉ OSVĚTLENÍ'!F33</f>
        <v>0</v>
      </c>
      <c r="BA62" s="126">
        <f>'SO 107 - VEŘEJNÉ OSVĚTLENÍ'!F34</f>
        <v>0</v>
      </c>
      <c r="BB62" s="126">
        <f>'SO 107 - VEŘEJNÉ OSVĚTLENÍ'!F35</f>
        <v>0</v>
      </c>
      <c r="BC62" s="126">
        <f>'SO 107 - VEŘEJNÉ OSVĚTLENÍ'!F36</f>
        <v>0</v>
      </c>
      <c r="BD62" s="128">
        <f>'SO 107 - VEŘEJNÉ OSVĚTLENÍ'!F37</f>
        <v>0</v>
      </c>
      <c r="BE62" s="7"/>
      <c r="BT62" s="124" t="s">
        <v>84</v>
      </c>
      <c r="BV62" s="124" t="s">
        <v>78</v>
      </c>
      <c r="BW62" s="124" t="s">
        <v>108</v>
      </c>
      <c r="BX62" s="124" t="s">
        <v>5</v>
      </c>
      <c r="CL62" s="124" t="s">
        <v>19</v>
      </c>
      <c r="CM62" s="124" t="s">
        <v>86</v>
      </c>
    </row>
    <row r="63" s="2" customFormat="1" ht="30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</sheetData>
  <sheetProtection sheet="1" formatColumns="0" formatRows="0" objects="1" scenarios="1" spinCount="100000" saltValue="LndvISkM3BQ9w1dDTGrBpUkwH0gpBAdXzOt8oMOXhFZD3nYYKAdF61xr7ffq1z8KLLQ83cYbYl/jzz8VcSsM4Q==" hashValue="bmxZ0ml+oWUj1fO0LcDOwvmLjMkRTmuZVCQ+CaloXMHdmoHKaMSxroO4fesjs0qCq6DhMsXV6Z8CS0zJGqBOdw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01 - VEDLEJŠÍ ROZPOČT...'!C2" display="/"/>
    <hyperlink ref="A56" location="'SO 101 - CHODNÍK U NOVÉ Z...'!C2" display="/"/>
    <hyperlink ref="A57" location="'SO 102 - SCHODIŠTĚ'!C2" display="/"/>
    <hyperlink ref="A58" location="'SO 103 - CHODNÍK POD MOSTEM'!C2" display="/"/>
    <hyperlink ref="A59" location="'SO 104 - CHODNÍK PARKEM'!C2" display="/"/>
    <hyperlink ref="A60" location="'SO 105 - CHODNÍK U STÁVAJ...'!C2" display="/"/>
    <hyperlink ref="A61" location="'SO 106 - KOMUNIKACE, ZAST...'!C2" display="/"/>
    <hyperlink ref="A62" location="'SO 107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PÁROVÁ ZASTÁVKA K ZASTÁVCE MHD KOSOVSKÁ - ZOO, JIHLAVA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14. 6. 2023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39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ROUND((SUM(BE86:BE130)),  2)</f>
        <v>0</v>
      </c>
      <c r="G33" s="39"/>
      <c r="H33" s="39"/>
      <c r="I33" s="149">
        <v>0.20999999999999999</v>
      </c>
      <c r="J33" s="148">
        <f>ROUND(((SUM(BE86:BE130))*I33),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ROUND((SUM(BF86:BF130)),  2)</f>
        <v>0</v>
      </c>
      <c r="G34" s="39"/>
      <c r="H34" s="39"/>
      <c r="I34" s="149">
        <v>0.14999999999999999</v>
      </c>
      <c r="J34" s="148">
        <f>ROUND(((SUM(BF86:BF130))*I34),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ROUND((SUM(BG86:BG130)),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ROUND((SUM(BH86:BH130)),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ROUND((SUM(BI86:BI130)),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PÁROVÁ ZASTÁVKA K ZASTÁVCE MHD KOSOVSKÁ - ZOO, JIHLAVA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001 -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14. 6. 2023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Jihlava</v>
      </c>
      <c r="G54" s="41"/>
      <c r="H54" s="41"/>
      <c r="I54" s="33" t="s">
        <v>33</v>
      </c>
      <c r="J54" s="37" t="str">
        <f>E21</f>
        <v>PROfi Jihlava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Zbytovská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116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117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118</v>
      </c>
      <c r="E62" s="175"/>
      <c r="F62" s="175"/>
      <c r="G62" s="175"/>
      <c r="H62" s="175"/>
      <c r="I62" s="175"/>
      <c r="J62" s="176">
        <f>J101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119</v>
      </c>
      <c r="E63" s="175"/>
      <c r="F63" s="175"/>
      <c r="G63" s="175"/>
      <c r="H63" s="175"/>
      <c r="I63" s="175"/>
      <c r="J63" s="176">
        <f>J111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120</v>
      </c>
      <c r="E64" s="175"/>
      <c r="F64" s="175"/>
      <c r="G64" s="175"/>
      <c r="H64" s="175"/>
      <c r="I64" s="175"/>
      <c r="J64" s="176">
        <f>J118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121</v>
      </c>
      <c r="E65" s="175"/>
      <c r="F65" s="175"/>
      <c r="G65" s="175"/>
      <c r="H65" s="175"/>
      <c r="I65" s="175"/>
      <c r="J65" s="176">
        <f>J122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122</v>
      </c>
      <c r="E66" s="175"/>
      <c r="F66" s="175"/>
      <c r="G66" s="175"/>
      <c r="H66" s="175"/>
      <c r="I66" s="175"/>
      <c r="J66" s="176">
        <f>J126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123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PÁROVÁ ZASTÁVKA K ZASTÁVCE MHD KOSOVSKÁ - ZOO, JIHLAVA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110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001 - VEDLEJŠÍ ROZPOČTOVÉ NÁKLADY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14. 6. 2023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25</v>
      </c>
      <c r="D82" s="41"/>
      <c r="E82" s="41"/>
      <c r="F82" s="28" t="str">
        <f>E15</f>
        <v>Statutární město Jihlava</v>
      </c>
      <c r="G82" s="41"/>
      <c r="H82" s="41"/>
      <c r="I82" s="33" t="s">
        <v>33</v>
      </c>
      <c r="J82" s="37" t="str">
        <f>E21</f>
        <v>PROfi Jihlava spol. s r.o.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38</v>
      </c>
      <c r="J83" s="37" t="str">
        <f>E24</f>
        <v>Zbytovská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124</v>
      </c>
      <c r="D85" s="181" t="s">
        <v>61</v>
      </c>
      <c r="E85" s="181" t="s">
        <v>57</v>
      </c>
      <c r="F85" s="181" t="s">
        <v>58</v>
      </c>
      <c r="G85" s="181" t="s">
        <v>125</v>
      </c>
      <c r="H85" s="181" t="s">
        <v>126</v>
      </c>
      <c r="I85" s="181" t="s">
        <v>127</v>
      </c>
      <c r="J85" s="181" t="s">
        <v>114</v>
      </c>
      <c r="K85" s="182" t="s">
        <v>128</v>
      </c>
      <c r="L85" s="183"/>
      <c r="M85" s="93" t="s">
        <v>19</v>
      </c>
      <c r="N85" s="94" t="s">
        <v>46</v>
      </c>
      <c r="O85" s="94" t="s">
        <v>129</v>
      </c>
      <c r="P85" s="94" t="s">
        <v>130</v>
      </c>
      <c r="Q85" s="94" t="s">
        <v>131</v>
      </c>
      <c r="R85" s="94" t="s">
        <v>132</v>
      </c>
      <c r="S85" s="94" t="s">
        <v>133</v>
      </c>
      <c r="T85" s="95" t="s">
        <v>134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135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0</v>
      </c>
      <c r="S86" s="97"/>
      <c r="T86" s="187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115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75</v>
      </c>
      <c r="E87" s="192" t="s">
        <v>136</v>
      </c>
      <c r="F87" s="192" t="s">
        <v>137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P88+P101+P111+P118+P122+P126</f>
        <v>0</v>
      </c>
      <c r="Q87" s="197"/>
      <c r="R87" s="198">
        <f>R88+R101+R111+R118+R122+R126</f>
        <v>0</v>
      </c>
      <c r="S87" s="197"/>
      <c r="T87" s="199">
        <f>T88+T101+T111+T118+T122+T126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138</v>
      </c>
      <c r="AT87" s="201" t="s">
        <v>75</v>
      </c>
      <c r="AU87" s="201" t="s">
        <v>76</v>
      </c>
      <c r="AY87" s="200" t="s">
        <v>139</v>
      </c>
      <c r="BK87" s="202">
        <f>BK88+BK101+BK111+BK118+BK122+BK126</f>
        <v>0</v>
      </c>
    </row>
    <row r="88" s="12" customFormat="1" ht="22.8" customHeight="1">
      <c r="A88" s="12"/>
      <c r="B88" s="189"/>
      <c r="C88" s="190"/>
      <c r="D88" s="191" t="s">
        <v>75</v>
      </c>
      <c r="E88" s="203" t="s">
        <v>140</v>
      </c>
      <c r="F88" s="203" t="s">
        <v>141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SUM(P89:P100)</f>
        <v>0</v>
      </c>
      <c r="Q88" s="197"/>
      <c r="R88" s="198">
        <f>SUM(R89:R100)</f>
        <v>0</v>
      </c>
      <c r="S88" s="197"/>
      <c r="T88" s="199">
        <f>SUM(T89:T100)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138</v>
      </c>
      <c r="AT88" s="201" t="s">
        <v>75</v>
      </c>
      <c r="AU88" s="201" t="s">
        <v>84</v>
      </c>
      <c r="AY88" s="200" t="s">
        <v>139</v>
      </c>
      <c r="BK88" s="202">
        <f>SUM(BK89:BK100)</f>
        <v>0</v>
      </c>
    </row>
    <row r="89" s="2" customFormat="1" ht="16.5" customHeight="1">
      <c r="A89" s="39"/>
      <c r="B89" s="40"/>
      <c r="C89" s="205" t="s">
        <v>84</v>
      </c>
      <c r="D89" s="205" t="s">
        <v>142</v>
      </c>
      <c r="E89" s="206" t="s">
        <v>143</v>
      </c>
      <c r="F89" s="207" t="s">
        <v>144</v>
      </c>
      <c r="G89" s="208" t="s">
        <v>145</v>
      </c>
      <c r="H89" s="209">
        <v>1</v>
      </c>
      <c r="I89" s="210"/>
      <c r="J89" s="211">
        <f>ROUND(I89*H89,2)</f>
        <v>0</v>
      </c>
      <c r="K89" s="207" t="s">
        <v>146</v>
      </c>
      <c r="L89" s="45"/>
      <c r="M89" s="212" t="s">
        <v>19</v>
      </c>
      <c r="N89" s="213" t="s">
        <v>47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147</v>
      </c>
      <c r="AT89" s="216" t="s">
        <v>142</v>
      </c>
      <c r="AU89" s="216" t="s">
        <v>86</v>
      </c>
      <c r="AY89" s="18" t="s">
        <v>139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84</v>
      </c>
      <c r="BK89" s="217">
        <f>ROUND(I89*H89,2)</f>
        <v>0</v>
      </c>
      <c r="BL89" s="18" t="s">
        <v>147</v>
      </c>
      <c r="BM89" s="216" t="s">
        <v>148</v>
      </c>
    </row>
    <row r="90" s="2" customFormat="1">
      <c r="A90" s="39"/>
      <c r="B90" s="40"/>
      <c r="C90" s="41"/>
      <c r="D90" s="218" t="s">
        <v>149</v>
      </c>
      <c r="E90" s="41"/>
      <c r="F90" s="219" t="s">
        <v>150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149</v>
      </c>
      <c r="AU90" s="18" t="s">
        <v>86</v>
      </c>
    </row>
    <row r="91" s="2" customFormat="1">
      <c r="A91" s="39"/>
      <c r="B91" s="40"/>
      <c r="C91" s="41"/>
      <c r="D91" s="223" t="s">
        <v>151</v>
      </c>
      <c r="E91" s="41"/>
      <c r="F91" s="224" t="s">
        <v>152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151</v>
      </c>
      <c r="AU91" s="18" t="s">
        <v>86</v>
      </c>
    </row>
    <row r="92" s="2" customFormat="1" ht="16.5" customHeight="1">
      <c r="A92" s="39"/>
      <c r="B92" s="40"/>
      <c r="C92" s="205" t="s">
        <v>86</v>
      </c>
      <c r="D92" s="205" t="s">
        <v>142</v>
      </c>
      <c r="E92" s="206" t="s">
        <v>153</v>
      </c>
      <c r="F92" s="207" t="s">
        <v>154</v>
      </c>
      <c r="G92" s="208" t="s">
        <v>145</v>
      </c>
      <c r="H92" s="209">
        <v>1</v>
      </c>
      <c r="I92" s="210"/>
      <c r="J92" s="211">
        <f>ROUND(I92*H92,2)</f>
        <v>0</v>
      </c>
      <c r="K92" s="207" t="s">
        <v>146</v>
      </c>
      <c r="L92" s="45"/>
      <c r="M92" s="212" t="s">
        <v>19</v>
      </c>
      <c r="N92" s="213" t="s">
        <v>47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147</v>
      </c>
      <c r="AT92" s="216" t="s">
        <v>142</v>
      </c>
      <c r="AU92" s="216" t="s">
        <v>86</v>
      </c>
      <c r="AY92" s="18" t="s">
        <v>139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84</v>
      </c>
      <c r="BK92" s="217">
        <f>ROUND(I92*H92,2)</f>
        <v>0</v>
      </c>
      <c r="BL92" s="18" t="s">
        <v>147</v>
      </c>
      <c r="BM92" s="216" t="s">
        <v>155</v>
      </c>
    </row>
    <row r="93" s="2" customFormat="1">
      <c r="A93" s="39"/>
      <c r="B93" s="40"/>
      <c r="C93" s="41"/>
      <c r="D93" s="218" t="s">
        <v>149</v>
      </c>
      <c r="E93" s="41"/>
      <c r="F93" s="219" t="s">
        <v>156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149</v>
      </c>
      <c r="AU93" s="18" t="s">
        <v>86</v>
      </c>
    </row>
    <row r="94" s="2" customFormat="1">
      <c r="A94" s="39"/>
      <c r="B94" s="40"/>
      <c r="C94" s="41"/>
      <c r="D94" s="223" t="s">
        <v>151</v>
      </c>
      <c r="E94" s="41"/>
      <c r="F94" s="224" t="s">
        <v>157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151</v>
      </c>
      <c r="AU94" s="18" t="s">
        <v>86</v>
      </c>
    </row>
    <row r="95" s="2" customFormat="1" ht="16.5" customHeight="1">
      <c r="A95" s="39"/>
      <c r="B95" s="40"/>
      <c r="C95" s="205" t="s">
        <v>158</v>
      </c>
      <c r="D95" s="205" t="s">
        <v>142</v>
      </c>
      <c r="E95" s="206" t="s">
        <v>159</v>
      </c>
      <c r="F95" s="207" t="s">
        <v>160</v>
      </c>
      <c r="G95" s="208" t="s">
        <v>145</v>
      </c>
      <c r="H95" s="209">
        <v>1</v>
      </c>
      <c r="I95" s="210"/>
      <c r="J95" s="211">
        <f>ROUND(I95*H95,2)</f>
        <v>0</v>
      </c>
      <c r="K95" s="207" t="s">
        <v>146</v>
      </c>
      <c r="L95" s="45"/>
      <c r="M95" s="212" t="s">
        <v>19</v>
      </c>
      <c r="N95" s="213" t="s">
        <v>47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147</v>
      </c>
      <c r="AT95" s="216" t="s">
        <v>142</v>
      </c>
      <c r="AU95" s="216" t="s">
        <v>86</v>
      </c>
      <c r="AY95" s="18" t="s">
        <v>139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84</v>
      </c>
      <c r="BK95" s="217">
        <f>ROUND(I95*H95,2)</f>
        <v>0</v>
      </c>
      <c r="BL95" s="18" t="s">
        <v>147</v>
      </c>
      <c r="BM95" s="216" t="s">
        <v>161</v>
      </c>
    </row>
    <row r="96" s="2" customFormat="1">
      <c r="A96" s="39"/>
      <c r="B96" s="40"/>
      <c r="C96" s="41"/>
      <c r="D96" s="218" t="s">
        <v>149</v>
      </c>
      <c r="E96" s="41"/>
      <c r="F96" s="219" t="s">
        <v>162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149</v>
      </c>
      <c r="AU96" s="18" t="s">
        <v>86</v>
      </c>
    </row>
    <row r="97" s="2" customFormat="1">
      <c r="A97" s="39"/>
      <c r="B97" s="40"/>
      <c r="C97" s="41"/>
      <c r="D97" s="223" t="s">
        <v>151</v>
      </c>
      <c r="E97" s="41"/>
      <c r="F97" s="224" t="s">
        <v>163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151</v>
      </c>
      <c r="AU97" s="18" t="s">
        <v>86</v>
      </c>
    </row>
    <row r="98" s="2" customFormat="1" ht="24.15" customHeight="1">
      <c r="A98" s="39"/>
      <c r="B98" s="40"/>
      <c r="C98" s="205" t="s">
        <v>164</v>
      </c>
      <c r="D98" s="205" t="s">
        <v>142</v>
      </c>
      <c r="E98" s="206" t="s">
        <v>165</v>
      </c>
      <c r="F98" s="207" t="s">
        <v>166</v>
      </c>
      <c r="G98" s="208" t="s">
        <v>145</v>
      </c>
      <c r="H98" s="209">
        <v>1</v>
      </c>
      <c r="I98" s="210"/>
      <c r="J98" s="211">
        <f>ROUND(I98*H98,2)</f>
        <v>0</v>
      </c>
      <c r="K98" s="207" t="s">
        <v>146</v>
      </c>
      <c r="L98" s="45"/>
      <c r="M98" s="212" t="s">
        <v>19</v>
      </c>
      <c r="N98" s="213" t="s">
        <v>47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147</v>
      </c>
      <c r="AT98" s="216" t="s">
        <v>142</v>
      </c>
      <c r="AU98" s="216" t="s">
        <v>86</v>
      </c>
      <c r="AY98" s="18" t="s">
        <v>139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84</v>
      </c>
      <c r="BK98" s="217">
        <f>ROUND(I98*H98,2)</f>
        <v>0</v>
      </c>
      <c r="BL98" s="18" t="s">
        <v>147</v>
      </c>
      <c r="BM98" s="216" t="s">
        <v>167</v>
      </c>
    </row>
    <row r="99" s="2" customFormat="1">
      <c r="A99" s="39"/>
      <c r="B99" s="40"/>
      <c r="C99" s="41"/>
      <c r="D99" s="218" t="s">
        <v>149</v>
      </c>
      <c r="E99" s="41"/>
      <c r="F99" s="219" t="s">
        <v>168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149</v>
      </c>
      <c r="AU99" s="18" t="s">
        <v>86</v>
      </c>
    </row>
    <row r="100" s="2" customFormat="1">
      <c r="A100" s="39"/>
      <c r="B100" s="40"/>
      <c r="C100" s="41"/>
      <c r="D100" s="223" t="s">
        <v>151</v>
      </c>
      <c r="E100" s="41"/>
      <c r="F100" s="224" t="s">
        <v>169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151</v>
      </c>
      <c r="AU100" s="18" t="s">
        <v>86</v>
      </c>
    </row>
    <row r="101" s="12" customFormat="1" ht="22.8" customHeight="1">
      <c r="A101" s="12"/>
      <c r="B101" s="189"/>
      <c r="C101" s="190"/>
      <c r="D101" s="191" t="s">
        <v>75</v>
      </c>
      <c r="E101" s="203" t="s">
        <v>170</v>
      </c>
      <c r="F101" s="203" t="s">
        <v>171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SUM(P102:P110)</f>
        <v>0</v>
      </c>
      <c r="Q101" s="197"/>
      <c r="R101" s="198">
        <f>SUM(R102:R110)</f>
        <v>0</v>
      </c>
      <c r="S101" s="197"/>
      <c r="T101" s="199">
        <f>SUM(T102:T110)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138</v>
      </c>
      <c r="AT101" s="201" t="s">
        <v>75</v>
      </c>
      <c r="AU101" s="201" t="s">
        <v>84</v>
      </c>
      <c r="AY101" s="200" t="s">
        <v>139</v>
      </c>
      <c r="BK101" s="202">
        <f>SUM(BK102:BK110)</f>
        <v>0</v>
      </c>
    </row>
    <row r="102" s="2" customFormat="1" ht="16.5" customHeight="1">
      <c r="A102" s="39"/>
      <c r="B102" s="40"/>
      <c r="C102" s="205" t="s">
        <v>138</v>
      </c>
      <c r="D102" s="205" t="s">
        <v>142</v>
      </c>
      <c r="E102" s="206" t="s">
        <v>172</v>
      </c>
      <c r="F102" s="207" t="s">
        <v>173</v>
      </c>
      <c r="G102" s="208" t="s">
        <v>145</v>
      </c>
      <c r="H102" s="209">
        <v>1</v>
      </c>
      <c r="I102" s="210"/>
      <c r="J102" s="211">
        <f>ROUND(I102*H102,2)</f>
        <v>0</v>
      </c>
      <c r="K102" s="207" t="s">
        <v>146</v>
      </c>
      <c r="L102" s="45"/>
      <c r="M102" s="212" t="s">
        <v>19</v>
      </c>
      <c r="N102" s="213" t="s">
        <v>47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147</v>
      </c>
      <c r="AT102" s="216" t="s">
        <v>142</v>
      </c>
      <c r="AU102" s="216" t="s">
        <v>86</v>
      </c>
      <c r="AY102" s="18" t="s">
        <v>139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84</v>
      </c>
      <c r="BK102" s="217">
        <f>ROUND(I102*H102,2)</f>
        <v>0</v>
      </c>
      <c r="BL102" s="18" t="s">
        <v>147</v>
      </c>
      <c r="BM102" s="216" t="s">
        <v>174</v>
      </c>
    </row>
    <row r="103" s="2" customFormat="1">
      <c r="A103" s="39"/>
      <c r="B103" s="40"/>
      <c r="C103" s="41"/>
      <c r="D103" s="218" t="s">
        <v>149</v>
      </c>
      <c r="E103" s="41"/>
      <c r="F103" s="219" t="s">
        <v>175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149</v>
      </c>
      <c r="AU103" s="18" t="s">
        <v>86</v>
      </c>
    </row>
    <row r="104" s="2" customFormat="1">
      <c r="A104" s="39"/>
      <c r="B104" s="40"/>
      <c r="C104" s="41"/>
      <c r="D104" s="223" t="s">
        <v>151</v>
      </c>
      <c r="E104" s="41"/>
      <c r="F104" s="224" t="s">
        <v>176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151</v>
      </c>
      <c r="AU104" s="18" t="s">
        <v>86</v>
      </c>
    </row>
    <row r="105" s="2" customFormat="1" ht="16.5" customHeight="1">
      <c r="A105" s="39"/>
      <c r="B105" s="40"/>
      <c r="C105" s="205" t="s">
        <v>177</v>
      </c>
      <c r="D105" s="205" t="s">
        <v>142</v>
      </c>
      <c r="E105" s="206" t="s">
        <v>178</v>
      </c>
      <c r="F105" s="207" t="s">
        <v>179</v>
      </c>
      <c r="G105" s="208" t="s">
        <v>145</v>
      </c>
      <c r="H105" s="209">
        <v>1</v>
      </c>
      <c r="I105" s="210"/>
      <c r="J105" s="211">
        <f>ROUND(I105*H105,2)</f>
        <v>0</v>
      </c>
      <c r="K105" s="207" t="s">
        <v>146</v>
      </c>
      <c r="L105" s="45"/>
      <c r="M105" s="212" t="s">
        <v>19</v>
      </c>
      <c r="N105" s="213" t="s">
        <v>47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147</v>
      </c>
      <c r="AT105" s="216" t="s">
        <v>142</v>
      </c>
      <c r="AU105" s="216" t="s">
        <v>86</v>
      </c>
      <c r="AY105" s="18" t="s">
        <v>139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84</v>
      </c>
      <c r="BK105" s="217">
        <f>ROUND(I105*H105,2)</f>
        <v>0</v>
      </c>
      <c r="BL105" s="18" t="s">
        <v>147</v>
      </c>
      <c r="BM105" s="216" t="s">
        <v>180</v>
      </c>
    </row>
    <row r="106" s="2" customFormat="1">
      <c r="A106" s="39"/>
      <c r="B106" s="40"/>
      <c r="C106" s="41"/>
      <c r="D106" s="218" t="s">
        <v>149</v>
      </c>
      <c r="E106" s="41"/>
      <c r="F106" s="219" t="s">
        <v>181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149</v>
      </c>
      <c r="AU106" s="18" t="s">
        <v>86</v>
      </c>
    </row>
    <row r="107" s="2" customFormat="1">
      <c r="A107" s="39"/>
      <c r="B107" s="40"/>
      <c r="C107" s="41"/>
      <c r="D107" s="223" t="s">
        <v>151</v>
      </c>
      <c r="E107" s="41"/>
      <c r="F107" s="224" t="s">
        <v>182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151</v>
      </c>
      <c r="AU107" s="18" t="s">
        <v>86</v>
      </c>
    </row>
    <row r="108" s="2" customFormat="1" ht="16.5" customHeight="1">
      <c r="A108" s="39"/>
      <c r="B108" s="40"/>
      <c r="C108" s="205" t="s">
        <v>183</v>
      </c>
      <c r="D108" s="205" t="s">
        <v>142</v>
      </c>
      <c r="E108" s="206" t="s">
        <v>184</v>
      </c>
      <c r="F108" s="207" t="s">
        <v>185</v>
      </c>
      <c r="G108" s="208" t="s">
        <v>145</v>
      </c>
      <c r="H108" s="209">
        <v>1</v>
      </c>
      <c r="I108" s="210"/>
      <c r="J108" s="211">
        <f>ROUND(I108*H108,2)</f>
        <v>0</v>
      </c>
      <c r="K108" s="207" t="s">
        <v>146</v>
      </c>
      <c r="L108" s="45"/>
      <c r="M108" s="212" t="s">
        <v>19</v>
      </c>
      <c r="N108" s="213" t="s">
        <v>47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147</v>
      </c>
      <c r="AT108" s="216" t="s">
        <v>142</v>
      </c>
      <c r="AU108" s="216" t="s">
        <v>86</v>
      </c>
      <c r="AY108" s="18" t="s">
        <v>139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84</v>
      </c>
      <c r="BK108" s="217">
        <f>ROUND(I108*H108,2)</f>
        <v>0</v>
      </c>
      <c r="BL108" s="18" t="s">
        <v>147</v>
      </c>
      <c r="BM108" s="216" t="s">
        <v>186</v>
      </c>
    </row>
    <row r="109" s="2" customFormat="1">
      <c r="A109" s="39"/>
      <c r="B109" s="40"/>
      <c r="C109" s="41"/>
      <c r="D109" s="218" t="s">
        <v>149</v>
      </c>
      <c r="E109" s="41"/>
      <c r="F109" s="219" t="s">
        <v>187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149</v>
      </c>
      <c r="AU109" s="18" t="s">
        <v>86</v>
      </c>
    </row>
    <row r="110" s="2" customFormat="1">
      <c r="A110" s="39"/>
      <c r="B110" s="40"/>
      <c r="C110" s="41"/>
      <c r="D110" s="223" t="s">
        <v>151</v>
      </c>
      <c r="E110" s="41"/>
      <c r="F110" s="224" t="s">
        <v>188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151</v>
      </c>
      <c r="AU110" s="18" t="s">
        <v>86</v>
      </c>
    </row>
    <row r="111" s="12" customFormat="1" ht="22.8" customHeight="1">
      <c r="A111" s="12"/>
      <c r="B111" s="189"/>
      <c r="C111" s="190"/>
      <c r="D111" s="191" t="s">
        <v>75</v>
      </c>
      <c r="E111" s="203" t="s">
        <v>189</v>
      </c>
      <c r="F111" s="203" t="s">
        <v>190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SUM(P112:P117)</f>
        <v>0</v>
      </c>
      <c r="Q111" s="197"/>
      <c r="R111" s="198">
        <f>SUM(R112:R117)</f>
        <v>0</v>
      </c>
      <c r="S111" s="197"/>
      <c r="T111" s="199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138</v>
      </c>
      <c r="AT111" s="201" t="s">
        <v>75</v>
      </c>
      <c r="AU111" s="201" t="s">
        <v>84</v>
      </c>
      <c r="AY111" s="200" t="s">
        <v>139</v>
      </c>
      <c r="BK111" s="202">
        <f>SUM(BK112:BK117)</f>
        <v>0</v>
      </c>
    </row>
    <row r="112" s="2" customFormat="1" ht="16.5" customHeight="1">
      <c r="A112" s="39"/>
      <c r="B112" s="40"/>
      <c r="C112" s="205" t="s">
        <v>191</v>
      </c>
      <c r="D112" s="205" t="s">
        <v>142</v>
      </c>
      <c r="E112" s="206" t="s">
        <v>192</v>
      </c>
      <c r="F112" s="207" t="s">
        <v>193</v>
      </c>
      <c r="G112" s="208" t="s">
        <v>145</v>
      </c>
      <c r="H112" s="209">
        <v>1</v>
      </c>
      <c r="I112" s="210"/>
      <c r="J112" s="211">
        <f>ROUND(I112*H112,2)</f>
        <v>0</v>
      </c>
      <c r="K112" s="207" t="s">
        <v>146</v>
      </c>
      <c r="L112" s="45"/>
      <c r="M112" s="212" t="s">
        <v>19</v>
      </c>
      <c r="N112" s="213" t="s">
        <v>47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147</v>
      </c>
      <c r="AT112" s="216" t="s">
        <v>142</v>
      </c>
      <c r="AU112" s="216" t="s">
        <v>86</v>
      </c>
      <c r="AY112" s="18" t="s">
        <v>139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84</v>
      </c>
      <c r="BK112" s="217">
        <f>ROUND(I112*H112,2)</f>
        <v>0</v>
      </c>
      <c r="BL112" s="18" t="s">
        <v>147</v>
      </c>
      <c r="BM112" s="216" t="s">
        <v>194</v>
      </c>
    </row>
    <row r="113" s="2" customFormat="1">
      <c r="A113" s="39"/>
      <c r="B113" s="40"/>
      <c r="C113" s="41"/>
      <c r="D113" s="218" t="s">
        <v>149</v>
      </c>
      <c r="E113" s="41"/>
      <c r="F113" s="219" t="s">
        <v>195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149</v>
      </c>
      <c r="AU113" s="18" t="s">
        <v>86</v>
      </c>
    </row>
    <row r="114" s="2" customFormat="1">
      <c r="A114" s="39"/>
      <c r="B114" s="40"/>
      <c r="C114" s="41"/>
      <c r="D114" s="223" t="s">
        <v>151</v>
      </c>
      <c r="E114" s="41"/>
      <c r="F114" s="224" t="s">
        <v>196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151</v>
      </c>
      <c r="AU114" s="18" t="s">
        <v>86</v>
      </c>
    </row>
    <row r="115" s="2" customFormat="1" ht="16.5" customHeight="1">
      <c r="A115" s="39"/>
      <c r="B115" s="40"/>
      <c r="C115" s="205" t="s">
        <v>197</v>
      </c>
      <c r="D115" s="205" t="s">
        <v>142</v>
      </c>
      <c r="E115" s="206" t="s">
        <v>198</v>
      </c>
      <c r="F115" s="207" t="s">
        <v>199</v>
      </c>
      <c r="G115" s="208" t="s">
        <v>145</v>
      </c>
      <c r="H115" s="209">
        <v>1</v>
      </c>
      <c r="I115" s="210"/>
      <c r="J115" s="211">
        <f>ROUND(I115*H115,2)</f>
        <v>0</v>
      </c>
      <c r="K115" s="207" t="s">
        <v>146</v>
      </c>
      <c r="L115" s="45"/>
      <c r="M115" s="212" t="s">
        <v>19</v>
      </c>
      <c r="N115" s="213" t="s">
        <v>47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147</v>
      </c>
      <c r="AT115" s="216" t="s">
        <v>142</v>
      </c>
      <c r="AU115" s="216" t="s">
        <v>86</v>
      </c>
      <c r="AY115" s="18" t="s">
        <v>139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84</v>
      </c>
      <c r="BK115" s="217">
        <f>ROUND(I115*H115,2)</f>
        <v>0</v>
      </c>
      <c r="BL115" s="18" t="s">
        <v>147</v>
      </c>
      <c r="BM115" s="216" t="s">
        <v>200</v>
      </c>
    </row>
    <row r="116" s="2" customFormat="1">
      <c r="A116" s="39"/>
      <c r="B116" s="40"/>
      <c r="C116" s="41"/>
      <c r="D116" s="218" t="s">
        <v>149</v>
      </c>
      <c r="E116" s="41"/>
      <c r="F116" s="219" t="s">
        <v>201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149</v>
      </c>
      <c r="AU116" s="18" t="s">
        <v>86</v>
      </c>
    </row>
    <row r="117" s="2" customFormat="1">
      <c r="A117" s="39"/>
      <c r="B117" s="40"/>
      <c r="C117" s="41"/>
      <c r="D117" s="223" t="s">
        <v>151</v>
      </c>
      <c r="E117" s="41"/>
      <c r="F117" s="224" t="s">
        <v>202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151</v>
      </c>
      <c r="AU117" s="18" t="s">
        <v>86</v>
      </c>
    </row>
    <row r="118" s="12" customFormat="1" ht="22.8" customHeight="1">
      <c r="A118" s="12"/>
      <c r="B118" s="189"/>
      <c r="C118" s="190"/>
      <c r="D118" s="191" t="s">
        <v>75</v>
      </c>
      <c r="E118" s="203" t="s">
        <v>203</v>
      </c>
      <c r="F118" s="203" t="s">
        <v>204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SUM(P119:P121)</f>
        <v>0</v>
      </c>
      <c r="Q118" s="197"/>
      <c r="R118" s="198">
        <f>SUM(R119:R121)</f>
        <v>0</v>
      </c>
      <c r="S118" s="197"/>
      <c r="T118" s="199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138</v>
      </c>
      <c r="AT118" s="201" t="s">
        <v>75</v>
      </c>
      <c r="AU118" s="201" t="s">
        <v>84</v>
      </c>
      <c r="AY118" s="200" t="s">
        <v>139</v>
      </c>
      <c r="BK118" s="202">
        <f>SUM(BK119:BK121)</f>
        <v>0</v>
      </c>
    </row>
    <row r="119" s="2" customFormat="1" ht="16.5" customHeight="1">
      <c r="A119" s="39"/>
      <c r="B119" s="40"/>
      <c r="C119" s="205" t="s">
        <v>205</v>
      </c>
      <c r="D119" s="205" t="s">
        <v>142</v>
      </c>
      <c r="E119" s="206" t="s">
        <v>206</v>
      </c>
      <c r="F119" s="207" t="s">
        <v>207</v>
      </c>
      <c r="G119" s="208" t="s">
        <v>145</v>
      </c>
      <c r="H119" s="209">
        <v>1</v>
      </c>
      <c r="I119" s="210"/>
      <c r="J119" s="211">
        <f>ROUND(I119*H119,2)</f>
        <v>0</v>
      </c>
      <c r="K119" s="207" t="s">
        <v>146</v>
      </c>
      <c r="L119" s="45"/>
      <c r="M119" s="212" t="s">
        <v>19</v>
      </c>
      <c r="N119" s="213" t="s">
        <v>47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147</v>
      </c>
      <c r="AT119" s="216" t="s">
        <v>142</v>
      </c>
      <c r="AU119" s="216" t="s">
        <v>86</v>
      </c>
      <c r="AY119" s="18" t="s">
        <v>139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84</v>
      </c>
      <c r="BK119" s="217">
        <f>ROUND(I119*H119,2)</f>
        <v>0</v>
      </c>
      <c r="BL119" s="18" t="s">
        <v>147</v>
      </c>
      <c r="BM119" s="216" t="s">
        <v>208</v>
      </c>
    </row>
    <row r="120" s="2" customFormat="1">
      <c r="A120" s="39"/>
      <c r="B120" s="40"/>
      <c r="C120" s="41"/>
      <c r="D120" s="218" t="s">
        <v>149</v>
      </c>
      <c r="E120" s="41"/>
      <c r="F120" s="219" t="s">
        <v>209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149</v>
      </c>
      <c r="AU120" s="18" t="s">
        <v>86</v>
      </c>
    </row>
    <row r="121" s="2" customFormat="1">
      <c r="A121" s="39"/>
      <c r="B121" s="40"/>
      <c r="C121" s="41"/>
      <c r="D121" s="223" t="s">
        <v>151</v>
      </c>
      <c r="E121" s="41"/>
      <c r="F121" s="224" t="s">
        <v>210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151</v>
      </c>
      <c r="AU121" s="18" t="s">
        <v>86</v>
      </c>
    </row>
    <row r="122" s="12" customFormat="1" ht="22.8" customHeight="1">
      <c r="A122" s="12"/>
      <c r="B122" s="189"/>
      <c r="C122" s="190"/>
      <c r="D122" s="191" t="s">
        <v>75</v>
      </c>
      <c r="E122" s="203" t="s">
        <v>211</v>
      </c>
      <c r="F122" s="203" t="s">
        <v>212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SUM(P123:P125)</f>
        <v>0</v>
      </c>
      <c r="Q122" s="197"/>
      <c r="R122" s="198">
        <f>SUM(R123:R125)</f>
        <v>0</v>
      </c>
      <c r="S122" s="197"/>
      <c r="T122" s="199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138</v>
      </c>
      <c r="AT122" s="201" t="s">
        <v>75</v>
      </c>
      <c r="AU122" s="201" t="s">
        <v>84</v>
      </c>
      <c r="AY122" s="200" t="s">
        <v>139</v>
      </c>
      <c r="BK122" s="202">
        <f>SUM(BK123:BK125)</f>
        <v>0</v>
      </c>
    </row>
    <row r="123" s="2" customFormat="1" ht="16.5" customHeight="1">
      <c r="A123" s="39"/>
      <c r="B123" s="40"/>
      <c r="C123" s="205" t="s">
        <v>213</v>
      </c>
      <c r="D123" s="205" t="s">
        <v>142</v>
      </c>
      <c r="E123" s="206" t="s">
        <v>214</v>
      </c>
      <c r="F123" s="207" t="s">
        <v>215</v>
      </c>
      <c r="G123" s="208" t="s">
        <v>145</v>
      </c>
      <c r="H123" s="209">
        <v>1</v>
      </c>
      <c r="I123" s="210"/>
      <c r="J123" s="211">
        <f>ROUND(I123*H123,2)</f>
        <v>0</v>
      </c>
      <c r="K123" s="207" t="s">
        <v>146</v>
      </c>
      <c r="L123" s="45"/>
      <c r="M123" s="212" t="s">
        <v>19</v>
      </c>
      <c r="N123" s="213" t="s">
        <v>47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147</v>
      </c>
      <c r="AT123" s="216" t="s">
        <v>142</v>
      </c>
      <c r="AU123" s="216" t="s">
        <v>86</v>
      </c>
      <c r="AY123" s="18" t="s">
        <v>139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84</v>
      </c>
      <c r="BK123" s="217">
        <f>ROUND(I123*H123,2)</f>
        <v>0</v>
      </c>
      <c r="BL123" s="18" t="s">
        <v>147</v>
      </c>
      <c r="BM123" s="216" t="s">
        <v>216</v>
      </c>
    </row>
    <row r="124" s="2" customFormat="1">
      <c r="A124" s="39"/>
      <c r="B124" s="40"/>
      <c r="C124" s="41"/>
      <c r="D124" s="218" t="s">
        <v>149</v>
      </c>
      <c r="E124" s="41"/>
      <c r="F124" s="219" t="s">
        <v>217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149</v>
      </c>
      <c r="AU124" s="18" t="s">
        <v>86</v>
      </c>
    </row>
    <row r="125" s="2" customFormat="1">
      <c r="A125" s="39"/>
      <c r="B125" s="40"/>
      <c r="C125" s="41"/>
      <c r="D125" s="223" t="s">
        <v>151</v>
      </c>
      <c r="E125" s="41"/>
      <c r="F125" s="224" t="s">
        <v>218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151</v>
      </c>
      <c r="AU125" s="18" t="s">
        <v>86</v>
      </c>
    </row>
    <row r="126" s="12" customFormat="1" ht="22.8" customHeight="1">
      <c r="A126" s="12"/>
      <c r="B126" s="189"/>
      <c r="C126" s="190"/>
      <c r="D126" s="191" t="s">
        <v>75</v>
      </c>
      <c r="E126" s="203" t="s">
        <v>219</v>
      </c>
      <c r="F126" s="203" t="s">
        <v>220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SUM(P127:P130)</f>
        <v>0</v>
      </c>
      <c r="Q126" s="197"/>
      <c r="R126" s="198">
        <f>SUM(R127:R130)</f>
        <v>0</v>
      </c>
      <c r="S126" s="197"/>
      <c r="T126" s="199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138</v>
      </c>
      <c r="AT126" s="201" t="s">
        <v>75</v>
      </c>
      <c r="AU126" s="201" t="s">
        <v>84</v>
      </c>
      <c r="AY126" s="200" t="s">
        <v>139</v>
      </c>
      <c r="BK126" s="202">
        <f>SUM(BK127:BK130)</f>
        <v>0</v>
      </c>
    </row>
    <row r="127" s="2" customFormat="1" ht="16.5" customHeight="1">
      <c r="A127" s="39"/>
      <c r="B127" s="40"/>
      <c r="C127" s="205" t="s">
        <v>221</v>
      </c>
      <c r="D127" s="205" t="s">
        <v>142</v>
      </c>
      <c r="E127" s="206" t="s">
        <v>222</v>
      </c>
      <c r="F127" s="207" t="s">
        <v>223</v>
      </c>
      <c r="G127" s="208" t="s">
        <v>145</v>
      </c>
      <c r="H127" s="209">
        <v>1</v>
      </c>
      <c r="I127" s="210"/>
      <c r="J127" s="211">
        <f>ROUND(I127*H127,2)</f>
        <v>0</v>
      </c>
      <c r="K127" s="207" t="s">
        <v>146</v>
      </c>
      <c r="L127" s="45"/>
      <c r="M127" s="212" t="s">
        <v>19</v>
      </c>
      <c r="N127" s="213" t="s">
        <v>47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147</v>
      </c>
      <c r="AT127" s="216" t="s">
        <v>142</v>
      </c>
      <c r="AU127" s="216" t="s">
        <v>86</v>
      </c>
      <c r="AY127" s="18" t="s">
        <v>139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84</v>
      </c>
      <c r="BK127" s="217">
        <f>ROUND(I127*H127,2)</f>
        <v>0</v>
      </c>
      <c r="BL127" s="18" t="s">
        <v>147</v>
      </c>
      <c r="BM127" s="216" t="s">
        <v>224</v>
      </c>
    </row>
    <row r="128" s="2" customFormat="1">
      <c r="A128" s="39"/>
      <c r="B128" s="40"/>
      <c r="C128" s="41"/>
      <c r="D128" s="218" t="s">
        <v>149</v>
      </c>
      <c r="E128" s="41"/>
      <c r="F128" s="219" t="s">
        <v>225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149</v>
      </c>
      <c r="AU128" s="18" t="s">
        <v>86</v>
      </c>
    </row>
    <row r="129" s="2" customFormat="1">
      <c r="A129" s="39"/>
      <c r="B129" s="40"/>
      <c r="C129" s="41"/>
      <c r="D129" s="223" t="s">
        <v>151</v>
      </c>
      <c r="E129" s="41"/>
      <c r="F129" s="224" t="s">
        <v>226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151</v>
      </c>
      <c r="AU129" s="18" t="s">
        <v>86</v>
      </c>
    </row>
    <row r="130" s="13" customFormat="1">
      <c r="A130" s="13"/>
      <c r="B130" s="225"/>
      <c r="C130" s="226"/>
      <c r="D130" s="223" t="s">
        <v>227</v>
      </c>
      <c r="E130" s="227" t="s">
        <v>19</v>
      </c>
      <c r="F130" s="228" t="s">
        <v>228</v>
      </c>
      <c r="G130" s="226"/>
      <c r="H130" s="229">
        <v>1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227</v>
      </c>
      <c r="AU130" s="235" t="s">
        <v>86</v>
      </c>
      <c r="AV130" s="13" t="s">
        <v>86</v>
      </c>
      <c r="AW130" s="13" t="s">
        <v>37</v>
      </c>
      <c r="AX130" s="13" t="s">
        <v>84</v>
      </c>
      <c r="AY130" s="235" t="s">
        <v>139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5e7dG/kXFmaSCUtQp7sRpWFK7FBwwtQEjiZx2TN8EAXcZa0H0dBWJWKqM0CWjiaFynWE5sEIfxd8wWRbH+Regg==" hashValue="e6iPkyBJ86YgIPPail6aT4KINpD45tFBgNmzYYy6wBEgwoUI8DNH/Z+Xsh7OtTgwOLP212/Ga6ZCAq1NDG+UYQ==" algorithmName="SHA-512" password="CC35"/>
  <autoFilter ref="C85:K13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012103000"/>
    <hyperlink ref="F93" r:id="rId2" display="https://podminky.urs.cz/item/CS_URS_2023_01/012203000"/>
    <hyperlink ref="F96" r:id="rId3" display="https://podminky.urs.cz/item/CS_URS_2023_01/012303000"/>
    <hyperlink ref="F99" r:id="rId4" display="https://podminky.urs.cz/item/CS_URS_2023_01/013254000"/>
    <hyperlink ref="F103" r:id="rId5" display="https://podminky.urs.cz/item/CS_URS_2023_01/032002000"/>
    <hyperlink ref="F106" r:id="rId6" display="https://podminky.urs.cz/item/CS_URS_2023_01/034002000"/>
    <hyperlink ref="F109" r:id="rId7" display="https://podminky.urs.cz/item/CS_URS_2023_01/039002000"/>
    <hyperlink ref="F113" r:id="rId8" display="https://podminky.urs.cz/item/CS_URS_2023_01/042503000"/>
    <hyperlink ref="F116" r:id="rId9" display="https://podminky.urs.cz/item/CS_URS_2023_01/043103000"/>
    <hyperlink ref="F120" r:id="rId10" display="https://podminky.urs.cz/item/CS_URS_2023_01/062303000"/>
    <hyperlink ref="F124" r:id="rId11" display="https://podminky.urs.cz/item/CS_URS_2023_01/072002001"/>
    <hyperlink ref="F128" r:id="rId12" display="https://podminky.urs.cz/item/CS_URS_2023_01/09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PÁROVÁ ZASTÁVKA K ZASTÁVCE MHD KOSOVSKÁ - ZOO, JIHLAVA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229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14. 6. 2023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39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ROUND((SUM(BE88:BE229)),  2)</f>
        <v>0</v>
      </c>
      <c r="G33" s="39"/>
      <c r="H33" s="39"/>
      <c r="I33" s="149">
        <v>0.20999999999999999</v>
      </c>
      <c r="J33" s="148">
        <f>ROUND(((SUM(BE88:BE229))*I33),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ROUND((SUM(BF88:BF229)),  2)</f>
        <v>0</v>
      </c>
      <c r="G34" s="39"/>
      <c r="H34" s="39"/>
      <c r="I34" s="149">
        <v>0.14999999999999999</v>
      </c>
      <c r="J34" s="148">
        <f>ROUND(((SUM(BF88:BF229))*I34),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ROUND((SUM(BG88:BG229)),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ROUND((SUM(BH88:BH229)),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ROUND((SUM(BI88:BI229)),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PÁROVÁ ZASTÁVKA K ZASTÁVCE MHD KOSOVSKÁ - ZOO, JIHLAVA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CHODNÍK U NOVÉ ZASTÁVKY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14. 6. 2023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Jihlava</v>
      </c>
      <c r="G54" s="41"/>
      <c r="H54" s="41"/>
      <c r="I54" s="33" t="s">
        <v>33</v>
      </c>
      <c r="J54" s="37" t="str">
        <f>E21</f>
        <v>PROfi Jihlava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Zbytovská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230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231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232</v>
      </c>
      <c r="E62" s="175"/>
      <c r="F62" s="175"/>
      <c r="G62" s="175"/>
      <c r="H62" s="175"/>
      <c r="I62" s="175"/>
      <c r="J62" s="176">
        <f>J125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233</v>
      </c>
      <c r="E63" s="175"/>
      <c r="F63" s="175"/>
      <c r="G63" s="175"/>
      <c r="H63" s="175"/>
      <c r="I63" s="175"/>
      <c r="J63" s="176">
        <f>J139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234</v>
      </c>
      <c r="E64" s="175"/>
      <c r="F64" s="175"/>
      <c r="G64" s="175"/>
      <c r="H64" s="175"/>
      <c r="I64" s="175"/>
      <c r="J64" s="176">
        <f>J166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235</v>
      </c>
      <c r="E65" s="175"/>
      <c r="F65" s="175"/>
      <c r="G65" s="175"/>
      <c r="H65" s="175"/>
      <c r="I65" s="175"/>
      <c r="J65" s="176">
        <f>J198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236</v>
      </c>
      <c r="E66" s="175"/>
      <c r="F66" s="175"/>
      <c r="G66" s="175"/>
      <c r="H66" s="175"/>
      <c r="I66" s="175"/>
      <c r="J66" s="176">
        <f>J207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237</v>
      </c>
      <c r="E67" s="169"/>
      <c r="F67" s="169"/>
      <c r="G67" s="169"/>
      <c r="H67" s="169"/>
      <c r="I67" s="169"/>
      <c r="J67" s="170">
        <f>J210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238</v>
      </c>
      <c r="E68" s="175"/>
      <c r="F68" s="175"/>
      <c r="G68" s="175"/>
      <c r="H68" s="175"/>
      <c r="I68" s="175"/>
      <c r="J68" s="176">
        <f>J211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123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PÁROVÁ ZASTÁVKA K ZASTÁVCE MHD KOSOVSKÁ - ZOO, JIHLAVA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110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101 - CHODNÍK U NOVÉ ZASTÁVKY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14. 6. 2023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25</v>
      </c>
      <c r="D84" s="41"/>
      <c r="E84" s="41"/>
      <c r="F84" s="28" t="str">
        <f>E15</f>
        <v>Statutární město Jihlava</v>
      </c>
      <c r="G84" s="41"/>
      <c r="H84" s="41"/>
      <c r="I84" s="33" t="s">
        <v>33</v>
      </c>
      <c r="J84" s="37" t="str">
        <f>E21</f>
        <v>PROfi Jihlava spol. s r.o.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31</v>
      </c>
      <c r="D85" s="41"/>
      <c r="E85" s="41"/>
      <c r="F85" s="28" t="str">
        <f>IF(E18="","",E18)</f>
        <v>Vyplň údaj</v>
      </c>
      <c r="G85" s="41"/>
      <c r="H85" s="41"/>
      <c r="I85" s="33" t="s">
        <v>38</v>
      </c>
      <c r="J85" s="37" t="str">
        <f>E24</f>
        <v>Zbytovská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124</v>
      </c>
      <c r="D87" s="181" t="s">
        <v>61</v>
      </c>
      <c r="E87" s="181" t="s">
        <v>57</v>
      </c>
      <c r="F87" s="181" t="s">
        <v>58</v>
      </c>
      <c r="G87" s="181" t="s">
        <v>125</v>
      </c>
      <c r="H87" s="181" t="s">
        <v>126</v>
      </c>
      <c r="I87" s="181" t="s">
        <v>127</v>
      </c>
      <c r="J87" s="181" t="s">
        <v>114</v>
      </c>
      <c r="K87" s="182" t="s">
        <v>128</v>
      </c>
      <c r="L87" s="183"/>
      <c r="M87" s="93" t="s">
        <v>19</v>
      </c>
      <c r="N87" s="94" t="s">
        <v>46</v>
      </c>
      <c r="O87" s="94" t="s">
        <v>129</v>
      </c>
      <c r="P87" s="94" t="s">
        <v>130</v>
      </c>
      <c r="Q87" s="94" t="s">
        <v>131</v>
      </c>
      <c r="R87" s="94" t="s">
        <v>132</v>
      </c>
      <c r="S87" s="94" t="s">
        <v>133</v>
      </c>
      <c r="T87" s="95" t="s">
        <v>134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135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P89+P210</f>
        <v>0</v>
      </c>
      <c r="Q88" s="97"/>
      <c r="R88" s="186">
        <f>R89+R210</f>
        <v>94.139469800000001</v>
      </c>
      <c r="S88" s="97"/>
      <c r="T88" s="187">
        <f>T89+T210</f>
        <v>32.480000000000004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115</v>
      </c>
      <c r="BK88" s="188">
        <f>BK89+BK210</f>
        <v>0</v>
      </c>
    </row>
    <row r="89" s="12" customFormat="1" ht="25.92" customHeight="1">
      <c r="A89" s="12"/>
      <c r="B89" s="189"/>
      <c r="C89" s="190"/>
      <c r="D89" s="191" t="s">
        <v>75</v>
      </c>
      <c r="E89" s="192" t="s">
        <v>239</v>
      </c>
      <c r="F89" s="192" t="s">
        <v>240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P90+P125+P139+P166+P198+P207</f>
        <v>0</v>
      </c>
      <c r="Q89" s="197"/>
      <c r="R89" s="198">
        <f>R90+R125+R139+R166+R198+R207</f>
        <v>94.103719800000007</v>
      </c>
      <c r="S89" s="197"/>
      <c r="T89" s="199">
        <f>T90+T125+T139+T166+T198+T207</f>
        <v>32.480000000000004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84</v>
      </c>
      <c r="AT89" s="201" t="s">
        <v>75</v>
      </c>
      <c r="AU89" s="201" t="s">
        <v>76</v>
      </c>
      <c r="AY89" s="200" t="s">
        <v>139</v>
      </c>
      <c r="BK89" s="202">
        <f>BK90+BK125+BK139+BK166+BK198+BK207</f>
        <v>0</v>
      </c>
    </row>
    <row r="90" s="12" customFormat="1" ht="22.8" customHeight="1">
      <c r="A90" s="12"/>
      <c r="B90" s="189"/>
      <c r="C90" s="190"/>
      <c r="D90" s="191" t="s">
        <v>75</v>
      </c>
      <c r="E90" s="203" t="s">
        <v>84</v>
      </c>
      <c r="F90" s="203" t="s">
        <v>241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SUM(P91:P124)</f>
        <v>0</v>
      </c>
      <c r="Q90" s="197"/>
      <c r="R90" s="198">
        <f>SUM(R91:R124)</f>
        <v>0.00035</v>
      </c>
      <c r="S90" s="197"/>
      <c r="T90" s="199">
        <f>SUM(T91:T124)</f>
        <v>32.200000000000003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84</v>
      </c>
      <c r="AT90" s="201" t="s">
        <v>75</v>
      </c>
      <c r="AU90" s="201" t="s">
        <v>84</v>
      </c>
      <c r="AY90" s="200" t="s">
        <v>139</v>
      </c>
      <c r="BK90" s="202">
        <f>SUM(BK91:BK124)</f>
        <v>0</v>
      </c>
    </row>
    <row r="91" s="2" customFormat="1" ht="37.8" customHeight="1">
      <c r="A91" s="39"/>
      <c r="B91" s="40"/>
      <c r="C91" s="205" t="s">
        <v>84</v>
      </c>
      <c r="D91" s="205" t="s">
        <v>142</v>
      </c>
      <c r="E91" s="206" t="s">
        <v>242</v>
      </c>
      <c r="F91" s="207" t="s">
        <v>243</v>
      </c>
      <c r="G91" s="208" t="s">
        <v>244</v>
      </c>
      <c r="H91" s="209">
        <v>70</v>
      </c>
      <c r="I91" s="210"/>
      <c r="J91" s="211">
        <f>ROUND(I91*H91,2)</f>
        <v>0</v>
      </c>
      <c r="K91" s="207" t="s">
        <v>146</v>
      </c>
      <c r="L91" s="45"/>
      <c r="M91" s="212" t="s">
        <v>19</v>
      </c>
      <c r="N91" s="213" t="s">
        <v>47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0.255</v>
      </c>
      <c r="T91" s="215">
        <f>S91*H91</f>
        <v>17.850000000000001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164</v>
      </c>
      <c r="AT91" s="216" t="s">
        <v>142</v>
      </c>
      <c r="AU91" s="216" t="s">
        <v>86</v>
      </c>
      <c r="AY91" s="18" t="s">
        <v>139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84</v>
      </c>
      <c r="BK91" s="217">
        <f>ROUND(I91*H91,2)</f>
        <v>0</v>
      </c>
      <c r="BL91" s="18" t="s">
        <v>164</v>
      </c>
      <c r="BM91" s="216" t="s">
        <v>245</v>
      </c>
    </row>
    <row r="92" s="2" customFormat="1">
      <c r="A92" s="39"/>
      <c r="B92" s="40"/>
      <c r="C92" s="41"/>
      <c r="D92" s="218" t="s">
        <v>149</v>
      </c>
      <c r="E92" s="41"/>
      <c r="F92" s="219" t="s">
        <v>246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149</v>
      </c>
      <c r="AU92" s="18" t="s">
        <v>86</v>
      </c>
    </row>
    <row r="93" s="2" customFormat="1" ht="24.15" customHeight="1">
      <c r="A93" s="39"/>
      <c r="B93" s="40"/>
      <c r="C93" s="205" t="s">
        <v>86</v>
      </c>
      <c r="D93" s="205" t="s">
        <v>142</v>
      </c>
      <c r="E93" s="206" t="s">
        <v>247</v>
      </c>
      <c r="F93" s="207" t="s">
        <v>248</v>
      </c>
      <c r="G93" s="208" t="s">
        <v>249</v>
      </c>
      <c r="H93" s="209">
        <v>70</v>
      </c>
      <c r="I93" s="210"/>
      <c r="J93" s="211">
        <f>ROUND(I93*H93,2)</f>
        <v>0</v>
      </c>
      <c r="K93" s="207" t="s">
        <v>146</v>
      </c>
      <c r="L93" s="45"/>
      <c r="M93" s="212" t="s">
        <v>19</v>
      </c>
      <c r="N93" s="213" t="s">
        <v>47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0.20499999999999999</v>
      </c>
      <c r="T93" s="215">
        <f>S93*H93</f>
        <v>14.35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164</v>
      </c>
      <c r="AT93" s="216" t="s">
        <v>142</v>
      </c>
      <c r="AU93" s="216" t="s">
        <v>86</v>
      </c>
      <c r="AY93" s="18" t="s">
        <v>139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84</v>
      </c>
      <c r="BK93" s="217">
        <f>ROUND(I93*H93,2)</f>
        <v>0</v>
      </c>
      <c r="BL93" s="18" t="s">
        <v>164</v>
      </c>
      <c r="BM93" s="216" t="s">
        <v>250</v>
      </c>
    </row>
    <row r="94" s="2" customFormat="1">
      <c r="A94" s="39"/>
      <c r="B94" s="40"/>
      <c r="C94" s="41"/>
      <c r="D94" s="218" t="s">
        <v>149</v>
      </c>
      <c r="E94" s="41"/>
      <c r="F94" s="219" t="s">
        <v>251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149</v>
      </c>
      <c r="AU94" s="18" t="s">
        <v>86</v>
      </c>
    </row>
    <row r="95" s="13" customFormat="1">
      <c r="A95" s="13"/>
      <c r="B95" s="225"/>
      <c r="C95" s="226"/>
      <c r="D95" s="223" t="s">
        <v>227</v>
      </c>
      <c r="E95" s="227" t="s">
        <v>19</v>
      </c>
      <c r="F95" s="228" t="s">
        <v>252</v>
      </c>
      <c r="G95" s="226"/>
      <c r="H95" s="229">
        <v>35</v>
      </c>
      <c r="I95" s="230"/>
      <c r="J95" s="226"/>
      <c r="K95" s="226"/>
      <c r="L95" s="231"/>
      <c r="M95" s="236"/>
      <c r="N95" s="237"/>
      <c r="O95" s="237"/>
      <c r="P95" s="237"/>
      <c r="Q95" s="237"/>
      <c r="R95" s="237"/>
      <c r="S95" s="237"/>
      <c r="T95" s="23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227</v>
      </c>
      <c r="AU95" s="235" t="s">
        <v>86</v>
      </c>
      <c r="AV95" s="13" t="s">
        <v>86</v>
      </c>
      <c r="AW95" s="13" t="s">
        <v>37</v>
      </c>
      <c r="AX95" s="13" t="s">
        <v>76</v>
      </c>
      <c r="AY95" s="235" t="s">
        <v>139</v>
      </c>
    </row>
    <row r="96" s="13" customFormat="1">
      <c r="A96" s="13"/>
      <c r="B96" s="225"/>
      <c r="C96" s="226"/>
      <c r="D96" s="223" t="s">
        <v>227</v>
      </c>
      <c r="E96" s="227" t="s">
        <v>19</v>
      </c>
      <c r="F96" s="228" t="s">
        <v>253</v>
      </c>
      <c r="G96" s="226"/>
      <c r="H96" s="229">
        <v>35</v>
      </c>
      <c r="I96" s="230"/>
      <c r="J96" s="226"/>
      <c r="K96" s="226"/>
      <c r="L96" s="231"/>
      <c r="M96" s="236"/>
      <c r="N96" s="237"/>
      <c r="O96" s="237"/>
      <c r="P96" s="237"/>
      <c r="Q96" s="237"/>
      <c r="R96" s="237"/>
      <c r="S96" s="237"/>
      <c r="T96" s="23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227</v>
      </c>
      <c r="AU96" s="235" t="s">
        <v>86</v>
      </c>
      <c r="AV96" s="13" t="s">
        <v>86</v>
      </c>
      <c r="AW96" s="13" t="s">
        <v>37</v>
      </c>
      <c r="AX96" s="13" t="s">
        <v>76</v>
      </c>
      <c r="AY96" s="235" t="s">
        <v>139</v>
      </c>
    </row>
    <row r="97" s="14" customFormat="1">
      <c r="A97" s="14"/>
      <c r="B97" s="239"/>
      <c r="C97" s="240"/>
      <c r="D97" s="223" t="s">
        <v>227</v>
      </c>
      <c r="E97" s="241" t="s">
        <v>19</v>
      </c>
      <c r="F97" s="242" t="s">
        <v>254</v>
      </c>
      <c r="G97" s="240"/>
      <c r="H97" s="243">
        <v>70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9" t="s">
        <v>227</v>
      </c>
      <c r="AU97" s="249" t="s">
        <v>86</v>
      </c>
      <c r="AV97" s="14" t="s">
        <v>164</v>
      </c>
      <c r="AW97" s="14" t="s">
        <v>37</v>
      </c>
      <c r="AX97" s="14" t="s">
        <v>84</v>
      </c>
      <c r="AY97" s="249" t="s">
        <v>139</v>
      </c>
    </row>
    <row r="98" s="2" customFormat="1" ht="21.75" customHeight="1">
      <c r="A98" s="39"/>
      <c r="B98" s="40"/>
      <c r="C98" s="205" t="s">
        <v>158</v>
      </c>
      <c r="D98" s="205" t="s">
        <v>142</v>
      </c>
      <c r="E98" s="206" t="s">
        <v>255</v>
      </c>
      <c r="F98" s="207" t="s">
        <v>256</v>
      </c>
      <c r="G98" s="208" t="s">
        <v>257</v>
      </c>
      <c r="H98" s="209">
        <v>31.5</v>
      </c>
      <c r="I98" s="210"/>
      <c r="J98" s="211">
        <f>ROUND(I98*H98,2)</f>
        <v>0</v>
      </c>
      <c r="K98" s="207" t="s">
        <v>146</v>
      </c>
      <c r="L98" s="45"/>
      <c r="M98" s="212" t="s">
        <v>19</v>
      </c>
      <c r="N98" s="213" t="s">
        <v>47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164</v>
      </c>
      <c r="AT98" s="216" t="s">
        <v>142</v>
      </c>
      <c r="AU98" s="216" t="s">
        <v>86</v>
      </c>
      <c r="AY98" s="18" t="s">
        <v>139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84</v>
      </c>
      <c r="BK98" s="217">
        <f>ROUND(I98*H98,2)</f>
        <v>0</v>
      </c>
      <c r="BL98" s="18" t="s">
        <v>164</v>
      </c>
      <c r="BM98" s="216" t="s">
        <v>258</v>
      </c>
    </row>
    <row r="99" s="2" customFormat="1">
      <c r="A99" s="39"/>
      <c r="B99" s="40"/>
      <c r="C99" s="41"/>
      <c r="D99" s="218" t="s">
        <v>149</v>
      </c>
      <c r="E99" s="41"/>
      <c r="F99" s="219" t="s">
        <v>259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149</v>
      </c>
      <c r="AU99" s="18" t="s">
        <v>86</v>
      </c>
    </row>
    <row r="100" s="2" customFormat="1" ht="24.15" customHeight="1">
      <c r="A100" s="39"/>
      <c r="B100" s="40"/>
      <c r="C100" s="205" t="s">
        <v>164</v>
      </c>
      <c r="D100" s="205" t="s">
        <v>142</v>
      </c>
      <c r="E100" s="206" t="s">
        <v>260</v>
      </c>
      <c r="F100" s="207" t="s">
        <v>261</v>
      </c>
      <c r="G100" s="208" t="s">
        <v>257</v>
      </c>
      <c r="H100" s="209">
        <v>2.694</v>
      </c>
      <c r="I100" s="210"/>
      <c r="J100" s="211">
        <f>ROUND(I100*H100,2)</f>
        <v>0</v>
      </c>
      <c r="K100" s="207" t="s">
        <v>146</v>
      </c>
      <c r="L100" s="45"/>
      <c r="M100" s="212" t="s">
        <v>19</v>
      </c>
      <c r="N100" s="213" t="s">
        <v>47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164</v>
      </c>
      <c r="AT100" s="216" t="s">
        <v>142</v>
      </c>
      <c r="AU100" s="216" t="s">
        <v>86</v>
      </c>
      <c r="AY100" s="18" t="s">
        <v>139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84</v>
      </c>
      <c r="BK100" s="217">
        <f>ROUND(I100*H100,2)</f>
        <v>0</v>
      </c>
      <c r="BL100" s="18" t="s">
        <v>164</v>
      </c>
      <c r="BM100" s="216" t="s">
        <v>262</v>
      </c>
    </row>
    <row r="101" s="2" customFormat="1">
      <c r="A101" s="39"/>
      <c r="B101" s="40"/>
      <c r="C101" s="41"/>
      <c r="D101" s="218" t="s">
        <v>149</v>
      </c>
      <c r="E101" s="41"/>
      <c r="F101" s="219" t="s">
        <v>263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149</v>
      </c>
      <c r="AU101" s="18" t="s">
        <v>86</v>
      </c>
    </row>
    <row r="102" s="13" customFormat="1">
      <c r="A102" s="13"/>
      <c r="B102" s="225"/>
      <c r="C102" s="226"/>
      <c r="D102" s="223" t="s">
        <v>227</v>
      </c>
      <c r="E102" s="227" t="s">
        <v>19</v>
      </c>
      <c r="F102" s="228" t="s">
        <v>264</v>
      </c>
      <c r="G102" s="226"/>
      <c r="H102" s="229">
        <v>2.6219999999999999</v>
      </c>
      <c r="I102" s="230"/>
      <c r="J102" s="226"/>
      <c r="K102" s="226"/>
      <c r="L102" s="231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227</v>
      </c>
      <c r="AU102" s="235" t="s">
        <v>86</v>
      </c>
      <c r="AV102" s="13" t="s">
        <v>86</v>
      </c>
      <c r="AW102" s="13" t="s">
        <v>37</v>
      </c>
      <c r="AX102" s="13" t="s">
        <v>76</v>
      </c>
      <c r="AY102" s="235" t="s">
        <v>139</v>
      </c>
    </row>
    <row r="103" s="13" customFormat="1">
      <c r="A103" s="13"/>
      <c r="B103" s="225"/>
      <c r="C103" s="226"/>
      <c r="D103" s="223" t="s">
        <v>227</v>
      </c>
      <c r="E103" s="227" t="s">
        <v>19</v>
      </c>
      <c r="F103" s="228" t="s">
        <v>265</v>
      </c>
      <c r="G103" s="226"/>
      <c r="H103" s="229">
        <v>0.071999999999999995</v>
      </c>
      <c r="I103" s="230"/>
      <c r="J103" s="226"/>
      <c r="K103" s="226"/>
      <c r="L103" s="231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227</v>
      </c>
      <c r="AU103" s="235" t="s">
        <v>86</v>
      </c>
      <c r="AV103" s="13" t="s">
        <v>86</v>
      </c>
      <c r="AW103" s="13" t="s">
        <v>37</v>
      </c>
      <c r="AX103" s="13" t="s">
        <v>76</v>
      </c>
      <c r="AY103" s="235" t="s">
        <v>139</v>
      </c>
    </row>
    <row r="104" s="14" customFormat="1">
      <c r="A104" s="14"/>
      <c r="B104" s="239"/>
      <c r="C104" s="240"/>
      <c r="D104" s="223" t="s">
        <v>227</v>
      </c>
      <c r="E104" s="241" t="s">
        <v>19</v>
      </c>
      <c r="F104" s="242" t="s">
        <v>254</v>
      </c>
      <c r="G104" s="240"/>
      <c r="H104" s="243">
        <v>2.694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9" t="s">
        <v>227</v>
      </c>
      <c r="AU104" s="249" t="s">
        <v>86</v>
      </c>
      <c r="AV104" s="14" t="s">
        <v>164</v>
      </c>
      <c r="AW104" s="14" t="s">
        <v>37</v>
      </c>
      <c r="AX104" s="14" t="s">
        <v>84</v>
      </c>
      <c r="AY104" s="249" t="s">
        <v>139</v>
      </c>
    </row>
    <row r="105" s="2" customFormat="1" ht="33" customHeight="1">
      <c r="A105" s="39"/>
      <c r="B105" s="40"/>
      <c r="C105" s="205" t="s">
        <v>138</v>
      </c>
      <c r="D105" s="205" t="s">
        <v>142</v>
      </c>
      <c r="E105" s="206" t="s">
        <v>266</v>
      </c>
      <c r="F105" s="207" t="s">
        <v>267</v>
      </c>
      <c r="G105" s="208" t="s">
        <v>257</v>
      </c>
      <c r="H105" s="209">
        <v>34.194000000000003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47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164</v>
      </c>
      <c r="AT105" s="216" t="s">
        <v>142</v>
      </c>
      <c r="AU105" s="216" t="s">
        <v>86</v>
      </c>
      <c r="AY105" s="18" t="s">
        <v>139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84</v>
      </c>
      <c r="BK105" s="217">
        <f>ROUND(I105*H105,2)</f>
        <v>0</v>
      </c>
      <c r="BL105" s="18" t="s">
        <v>164</v>
      </c>
      <c r="BM105" s="216" t="s">
        <v>268</v>
      </c>
    </row>
    <row r="106" s="13" customFormat="1">
      <c r="A106" s="13"/>
      <c r="B106" s="225"/>
      <c r="C106" s="226"/>
      <c r="D106" s="223" t="s">
        <v>227</v>
      </c>
      <c r="E106" s="227" t="s">
        <v>19</v>
      </c>
      <c r="F106" s="228" t="s">
        <v>264</v>
      </c>
      <c r="G106" s="226"/>
      <c r="H106" s="229">
        <v>2.6219999999999999</v>
      </c>
      <c r="I106" s="230"/>
      <c r="J106" s="226"/>
      <c r="K106" s="226"/>
      <c r="L106" s="231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227</v>
      </c>
      <c r="AU106" s="235" t="s">
        <v>86</v>
      </c>
      <c r="AV106" s="13" t="s">
        <v>86</v>
      </c>
      <c r="AW106" s="13" t="s">
        <v>37</v>
      </c>
      <c r="AX106" s="13" t="s">
        <v>76</v>
      </c>
      <c r="AY106" s="235" t="s">
        <v>139</v>
      </c>
    </row>
    <row r="107" s="13" customFormat="1">
      <c r="A107" s="13"/>
      <c r="B107" s="225"/>
      <c r="C107" s="226"/>
      <c r="D107" s="223" t="s">
        <v>227</v>
      </c>
      <c r="E107" s="227" t="s">
        <v>19</v>
      </c>
      <c r="F107" s="228" t="s">
        <v>265</v>
      </c>
      <c r="G107" s="226"/>
      <c r="H107" s="229">
        <v>0.071999999999999995</v>
      </c>
      <c r="I107" s="230"/>
      <c r="J107" s="226"/>
      <c r="K107" s="226"/>
      <c r="L107" s="231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227</v>
      </c>
      <c r="AU107" s="235" t="s">
        <v>86</v>
      </c>
      <c r="AV107" s="13" t="s">
        <v>86</v>
      </c>
      <c r="AW107" s="13" t="s">
        <v>37</v>
      </c>
      <c r="AX107" s="13" t="s">
        <v>76</v>
      </c>
      <c r="AY107" s="235" t="s">
        <v>139</v>
      </c>
    </row>
    <row r="108" s="13" customFormat="1">
      <c r="A108" s="13"/>
      <c r="B108" s="225"/>
      <c r="C108" s="226"/>
      <c r="D108" s="223" t="s">
        <v>227</v>
      </c>
      <c r="E108" s="227" t="s">
        <v>19</v>
      </c>
      <c r="F108" s="228" t="s">
        <v>269</v>
      </c>
      <c r="G108" s="226"/>
      <c r="H108" s="229">
        <v>31.5</v>
      </c>
      <c r="I108" s="230"/>
      <c r="J108" s="226"/>
      <c r="K108" s="226"/>
      <c r="L108" s="231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227</v>
      </c>
      <c r="AU108" s="235" t="s">
        <v>86</v>
      </c>
      <c r="AV108" s="13" t="s">
        <v>86</v>
      </c>
      <c r="AW108" s="13" t="s">
        <v>37</v>
      </c>
      <c r="AX108" s="13" t="s">
        <v>76</v>
      </c>
      <c r="AY108" s="235" t="s">
        <v>139</v>
      </c>
    </row>
    <row r="109" s="14" customFormat="1">
      <c r="A109" s="14"/>
      <c r="B109" s="239"/>
      <c r="C109" s="240"/>
      <c r="D109" s="223" t="s">
        <v>227</v>
      </c>
      <c r="E109" s="241" t="s">
        <v>19</v>
      </c>
      <c r="F109" s="242" t="s">
        <v>254</v>
      </c>
      <c r="G109" s="240"/>
      <c r="H109" s="243">
        <v>34.194000000000003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9" t="s">
        <v>227</v>
      </c>
      <c r="AU109" s="249" t="s">
        <v>86</v>
      </c>
      <c r="AV109" s="14" t="s">
        <v>164</v>
      </c>
      <c r="AW109" s="14" t="s">
        <v>37</v>
      </c>
      <c r="AX109" s="14" t="s">
        <v>84</v>
      </c>
      <c r="AY109" s="249" t="s">
        <v>139</v>
      </c>
    </row>
    <row r="110" s="2" customFormat="1" ht="24.15" customHeight="1">
      <c r="A110" s="39"/>
      <c r="B110" s="40"/>
      <c r="C110" s="205" t="s">
        <v>177</v>
      </c>
      <c r="D110" s="205" t="s">
        <v>142</v>
      </c>
      <c r="E110" s="206" t="s">
        <v>270</v>
      </c>
      <c r="F110" s="207" t="s">
        <v>271</v>
      </c>
      <c r="G110" s="208" t="s">
        <v>257</v>
      </c>
      <c r="H110" s="209">
        <v>34.194000000000003</v>
      </c>
      <c r="I110" s="210"/>
      <c r="J110" s="211">
        <f>ROUND(I110*H110,2)</f>
        <v>0</v>
      </c>
      <c r="K110" s="207" t="s">
        <v>146</v>
      </c>
      <c r="L110" s="45"/>
      <c r="M110" s="212" t="s">
        <v>19</v>
      </c>
      <c r="N110" s="213" t="s">
        <v>47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164</v>
      </c>
      <c r="AT110" s="216" t="s">
        <v>142</v>
      </c>
      <c r="AU110" s="216" t="s">
        <v>86</v>
      </c>
      <c r="AY110" s="18" t="s">
        <v>139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84</v>
      </c>
      <c r="BK110" s="217">
        <f>ROUND(I110*H110,2)</f>
        <v>0</v>
      </c>
      <c r="BL110" s="18" t="s">
        <v>164</v>
      </c>
      <c r="BM110" s="216" t="s">
        <v>272</v>
      </c>
    </row>
    <row r="111" s="2" customFormat="1">
      <c r="A111" s="39"/>
      <c r="B111" s="40"/>
      <c r="C111" s="41"/>
      <c r="D111" s="218" t="s">
        <v>149</v>
      </c>
      <c r="E111" s="41"/>
      <c r="F111" s="219" t="s">
        <v>273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149</v>
      </c>
      <c r="AU111" s="18" t="s">
        <v>86</v>
      </c>
    </row>
    <row r="112" s="2" customFormat="1" ht="24.15" customHeight="1">
      <c r="A112" s="39"/>
      <c r="B112" s="40"/>
      <c r="C112" s="205" t="s">
        <v>183</v>
      </c>
      <c r="D112" s="205" t="s">
        <v>142</v>
      </c>
      <c r="E112" s="206" t="s">
        <v>274</v>
      </c>
      <c r="F112" s="207" t="s">
        <v>275</v>
      </c>
      <c r="G112" s="208" t="s">
        <v>257</v>
      </c>
      <c r="H112" s="209">
        <v>34.194000000000003</v>
      </c>
      <c r="I112" s="210"/>
      <c r="J112" s="211">
        <f>ROUND(I112*H112,2)</f>
        <v>0</v>
      </c>
      <c r="K112" s="207" t="s">
        <v>146</v>
      </c>
      <c r="L112" s="45"/>
      <c r="M112" s="212" t="s">
        <v>19</v>
      </c>
      <c r="N112" s="213" t="s">
        <v>47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164</v>
      </c>
      <c r="AT112" s="216" t="s">
        <v>142</v>
      </c>
      <c r="AU112" s="216" t="s">
        <v>86</v>
      </c>
      <c r="AY112" s="18" t="s">
        <v>139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84</v>
      </c>
      <c r="BK112" s="217">
        <f>ROUND(I112*H112,2)</f>
        <v>0</v>
      </c>
      <c r="BL112" s="18" t="s">
        <v>164</v>
      </c>
      <c r="BM112" s="216" t="s">
        <v>276</v>
      </c>
    </row>
    <row r="113" s="2" customFormat="1">
      <c r="A113" s="39"/>
      <c r="B113" s="40"/>
      <c r="C113" s="41"/>
      <c r="D113" s="218" t="s">
        <v>149</v>
      </c>
      <c r="E113" s="41"/>
      <c r="F113" s="219" t="s">
        <v>277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149</v>
      </c>
      <c r="AU113" s="18" t="s">
        <v>86</v>
      </c>
    </row>
    <row r="114" s="2" customFormat="1" ht="24.15" customHeight="1">
      <c r="A114" s="39"/>
      <c r="B114" s="40"/>
      <c r="C114" s="205" t="s">
        <v>191</v>
      </c>
      <c r="D114" s="205" t="s">
        <v>142</v>
      </c>
      <c r="E114" s="206" t="s">
        <v>278</v>
      </c>
      <c r="F114" s="207" t="s">
        <v>279</v>
      </c>
      <c r="G114" s="208" t="s">
        <v>280</v>
      </c>
      <c r="H114" s="209">
        <v>61.548999999999999</v>
      </c>
      <c r="I114" s="210"/>
      <c r="J114" s="211">
        <f>ROUND(I114*H114,2)</f>
        <v>0</v>
      </c>
      <c r="K114" s="207" t="s">
        <v>146</v>
      </c>
      <c r="L114" s="45"/>
      <c r="M114" s="212" t="s">
        <v>19</v>
      </c>
      <c r="N114" s="213" t="s">
        <v>47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164</v>
      </c>
      <c r="AT114" s="216" t="s">
        <v>142</v>
      </c>
      <c r="AU114" s="216" t="s">
        <v>86</v>
      </c>
      <c r="AY114" s="18" t="s">
        <v>139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84</v>
      </c>
      <c r="BK114" s="217">
        <f>ROUND(I114*H114,2)</f>
        <v>0</v>
      </c>
      <c r="BL114" s="18" t="s">
        <v>164</v>
      </c>
      <c r="BM114" s="216" t="s">
        <v>281</v>
      </c>
    </row>
    <row r="115" s="2" customFormat="1">
      <c r="A115" s="39"/>
      <c r="B115" s="40"/>
      <c r="C115" s="41"/>
      <c r="D115" s="218" t="s">
        <v>149</v>
      </c>
      <c r="E115" s="41"/>
      <c r="F115" s="219" t="s">
        <v>282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149</v>
      </c>
      <c r="AU115" s="18" t="s">
        <v>86</v>
      </c>
    </row>
    <row r="116" s="13" customFormat="1">
      <c r="A116" s="13"/>
      <c r="B116" s="225"/>
      <c r="C116" s="226"/>
      <c r="D116" s="223" t="s">
        <v>227</v>
      </c>
      <c r="E116" s="226"/>
      <c r="F116" s="228" t="s">
        <v>283</v>
      </c>
      <c r="G116" s="226"/>
      <c r="H116" s="229">
        <v>61.548999999999999</v>
      </c>
      <c r="I116" s="230"/>
      <c r="J116" s="226"/>
      <c r="K116" s="226"/>
      <c r="L116" s="231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227</v>
      </c>
      <c r="AU116" s="235" t="s">
        <v>86</v>
      </c>
      <c r="AV116" s="13" t="s">
        <v>86</v>
      </c>
      <c r="AW116" s="13" t="s">
        <v>4</v>
      </c>
      <c r="AX116" s="13" t="s">
        <v>84</v>
      </c>
      <c r="AY116" s="235" t="s">
        <v>139</v>
      </c>
    </row>
    <row r="117" s="2" customFormat="1" ht="33" customHeight="1">
      <c r="A117" s="39"/>
      <c r="B117" s="40"/>
      <c r="C117" s="205" t="s">
        <v>197</v>
      </c>
      <c r="D117" s="205" t="s">
        <v>142</v>
      </c>
      <c r="E117" s="206" t="s">
        <v>284</v>
      </c>
      <c r="F117" s="207" t="s">
        <v>285</v>
      </c>
      <c r="G117" s="208" t="s">
        <v>244</v>
      </c>
      <c r="H117" s="209">
        <v>17.5</v>
      </c>
      <c r="I117" s="210"/>
      <c r="J117" s="211">
        <f>ROUND(I117*H117,2)</f>
        <v>0</v>
      </c>
      <c r="K117" s="207" t="s">
        <v>146</v>
      </c>
      <c r="L117" s="45"/>
      <c r="M117" s="212" t="s">
        <v>19</v>
      </c>
      <c r="N117" s="213" t="s">
        <v>47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164</v>
      </c>
      <c r="AT117" s="216" t="s">
        <v>142</v>
      </c>
      <c r="AU117" s="216" t="s">
        <v>86</v>
      </c>
      <c r="AY117" s="18" t="s">
        <v>139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84</v>
      </c>
      <c r="BK117" s="217">
        <f>ROUND(I117*H117,2)</f>
        <v>0</v>
      </c>
      <c r="BL117" s="18" t="s">
        <v>164</v>
      </c>
      <c r="BM117" s="216" t="s">
        <v>286</v>
      </c>
    </row>
    <row r="118" s="2" customFormat="1">
      <c r="A118" s="39"/>
      <c r="B118" s="40"/>
      <c r="C118" s="41"/>
      <c r="D118" s="218" t="s">
        <v>149</v>
      </c>
      <c r="E118" s="41"/>
      <c r="F118" s="219" t="s">
        <v>287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149</v>
      </c>
      <c r="AU118" s="18" t="s">
        <v>86</v>
      </c>
    </row>
    <row r="119" s="2" customFormat="1" ht="24.15" customHeight="1">
      <c r="A119" s="39"/>
      <c r="B119" s="40"/>
      <c r="C119" s="205" t="s">
        <v>205</v>
      </c>
      <c r="D119" s="205" t="s">
        <v>142</v>
      </c>
      <c r="E119" s="206" t="s">
        <v>288</v>
      </c>
      <c r="F119" s="207" t="s">
        <v>289</v>
      </c>
      <c r="G119" s="208" t="s">
        <v>244</v>
      </c>
      <c r="H119" s="209">
        <v>17.5</v>
      </c>
      <c r="I119" s="210"/>
      <c r="J119" s="211">
        <f>ROUND(I119*H119,2)</f>
        <v>0</v>
      </c>
      <c r="K119" s="207" t="s">
        <v>146</v>
      </c>
      <c r="L119" s="45"/>
      <c r="M119" s="212" t="s">
        <v>19</v>
      </c>
      <c r="N119" s="213" t="s">
        <v>47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164</v>
      </c>
      <c r="AT119" s="216" t="s">
        <v>142</v>
      </c>
      <c r="AU119" s="216" t="s">
        <v>86</v>
      </c>
      <c r="AY119" s="18" t="s">
        <v>139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84</v>
      </c>
      <c r="BK119" s="217">
        <f>ROUND(I119*H119,2)</f>
        <v>0</v>
      </c>
      <c r="BL119" s="18" t="s">
        <v>164</v>
      </c>
      <c r="BM119" s="216" t="s">
        <v>290</v>
      </c>
    </row>
    <row r="120" s="2" customFormat="1">
      <c r="A120" s="39"/>
      <c r="B120" s="40"/>
      <c r="C120" s="41"/>
      <c r="D120" s="218" t="s">
        <v>149</v>
      </c>
      <c r="E120" s="41"/>
      <c r="F120" s="219" t="s">
        <v>291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149</v>
      </c>
      <c r="AU120" s="18" t="s">
        <v>86</v>
      </c>
    </row>
    <row r="121" s="2" customFormat="1" ht="16.5" customHeight="1">
      <c r="A121" s="39"/>
      <c r="B121" s="40"/>
      <c r="C121" s="250" t="s">
        <v>213</v>
      </c>
      <c r="D121" s="250" t="s">
        <v>292</v>
      </c>
      <c r="E121" s="251" t="s">
        <v>293</v>
      </c>
      <c r="F121" s="252" t="s">
        <v>294</v>
      </c>
      <c r="G121" s="253" t="s">
        <v>295</v>
      </c>
      <c r="H121" s="254">
        <v>0.34999999999999998</v>
      </c>
      <c r="I121" s="255"/>
      <c r="J121" s="256">
        <f>ROUND(I121*H121,2)</f>
        <v>0</v>
      </c>
      <c r="K121" s="252" t="s">
        <v>146</v>
      </c>
      <c r="L121" s="257"/>
      <c r="M121" s="258" t="s">
        <v>19</v>
      </c>
      <c r="N121" s="259" t="s">
        <v>47</v>
      </c>
      <c r="O121" s="85"/>
      <c r="P121" s="214">
        <f>O121*H121</f>
        <v>0</v>
      </c>
      <c r="Q121" s="214">
        <v>0.001</v>
      </c>
      <c r="R121" s="214">
        <f>Q121*H121</f>
        <v>0.00035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191</v>
      </c>
      <c r="AT121" s="216" t="s">
        <v>292</v>
      </c>
      <c r="AU121" s="216" t="s">
        <v>86</v>
      </c>
      <c r="AY121" s="18" t="s">
        <v>139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84</v>
      </c>
      <c r="BK121" s="217">
        <f>ROUND(I121*H121,2)</f>
        <v>0</v>
      </c>
      <c r="BL121" s="18" t="s">
        <v>164</v>
      </c>
      <c r="BM121" s="216" t="s">
        <v>296</v>
      </c>
    </row>
    <row r="122" s="13" customFormat="1">
      <c r="A122" s="13"/>
      <c r="B122" s="225"/>
      <c r="C122" s="226"/>
      <c r="D122" s="223" t="s">
        <v>227</v>
      </c>
      <c r="E122" s="226"/>
      <c r="F122" s="228" t="s">
        <v>297</v>
      </c>
      <c r="G122" s="226"/>
      <c r="H122" s="229">
        <v>0.34999999999999998</v>
      </c>
      <c r="I122" s="230"/>
      <c r="J122" s="226"/>
      <c r="K122" s="226"/>
      <c r="L122" s="231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227</v>
      </c>
      <c r="AU122" s="235" t="s">
        <v>86</v>
      </c>
      <c r="AV122" s="13" t="s">
        <v>86</v>
      </c>
      <c r="AW122" s="13" t="s">
        <v>4</v>
      </c>
      <c r="AX122" s="13" t="s">
        <v>84</v>
      </c>
      <c r="AY122" s="235" t="s">
        <v>139</v>
      </c>
    </row>
    <row r="123" s="2" customFormat="1" ht="16.5" customHeight="1">
      <c r="A123" s="39"/>
      <c r="B123" s="40"/>
      <c r="C123" s="205" t="s">
        <v>221</v>
      </c>
      <c r="D123" s="205" t="s">
        <v>142</v>
      </c>
      <c r="E123" s="206" t="s">
        <v>298</v>
      </c>
      <c r="F123" s="207" t="s">
        <v>299</v>
      </c>
      <c r="G123" s="208" t="s">
        <v>244</v>
      </c>
      <c r="H123" s="209">
        <v>70</v>
      </c>
      <c r="I123" s="210"/>
      <c r="J123" s="211">
        <f>ROUND(I123*H123,2)</f>
        <v>0</v>
      </c>
      <c r="K123" s="207" t="s">
        <v>146</v>
      </c>
      <c r="L123" s="45"/>
      <c r="M123" s="212" t="s">
        <v>19</v>
      </c>
      <c r="N123" s="213" t="s">
        <v>47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164</v>
      </c>
      <c r="AT123" s="216" t="s">
        <v>142</v>
      </c>
      <c r="AU123" s="216" t="s">
        <v>86</v>
      </c>
      <c r="AY123" s="18" t="s">
        <v>139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84</v>
      </c>
      <c r="BK123" s="217">
        <f>ROUND(I123*H123,2)</f>
        <v>0</v>
      </c>
      <c r="BL123" s="18" t="s">
        <v>164</v>
      </c>
      <c r="BM123" s="216" t="s">
        <v>300</v>
      </c>
    </row>
    <row r="124" s="2" customFormat="1">
      <c r="A124" s="39"/>
      <c r="B124" s="40"/>
      <c r="C124" s="41"/>
      <c r="D124" s="218" t="s">
        <v>149</v>
      </c>
      <c r="E124" s="41"/>
      <c r="F124" s="219" t="s">
        <v>301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149</v>
      </c>
      <c r="AU124" s="18" t="s">
        <v>86</v>
      </c>
    </row>
    <row r="125" s="12" customFormat="1" ht="22.8" customHeight="1">
      <c r="A125" s="12"/>
      <c r="B125" s="189"/>
      <c r="C125" s="190"/>
      <c r="D125" s="191" t="s">
        <v>75</v>
      </c>
      <c r="E125" s="203" t="s">
        <v>86</v>
      </c>
      <c r="F125" s="203" t="s">
        <v>302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SUM(P126:P138)</f>
        <v>0</v>
      </c>
      <c r="Q125" s="197"/>
      <c r="R125" s="198">
        <f>SUM(R126:R138)</f>
        <v>4.799823599999999</v>
      </c>
      <c r="S125" s="197"/>
      <c r="T125" s="199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84</v>
      </c>
      <c r="AT125" s="201" t="s">
        <v>75</v>
      </c>
      <c r="AU125" s="201" t="s">
        <v>84</v>
      </c>
      <c r="AY125" s="200" t="s">
        <v>139</v>
      </c>
      <c r="BK125" s="202">
        <f>SUM(BK126:BK138)</f>
        <v>0</v>
      </c>
    </row>
    <row r="126" s="2" customFormat="1" ht="16.5" customHeight="1">
      <c r="A126" s="39"/>
      <c r="B126" s="40"/>
      <c r="C126" s="205" t="s">
        <v>303</v>
      </c>
      <c r="D126" s="205" t="s">
        <v>142</v>
      </c>
      <c r="E126" s="206" t="s">
        <v>304</v>
      </c>
      <c r="F126" s="207" t="s">
        <v>305</v>
      </c>
      <c r="G126" s="208" t="s">
        <v>257</v>
      </c>
      <c r="H126" s="209">
        <v>0.27600000000000002</v>
      </c>
      <c r="I126" s="210"/>
      <c r="J126" s="211">
        <f>ROUND(I126*H126,2)</f>
        <v>0</v>
      </c>
      <c r="K126" s="207" t="s">
        <v>146</v>
      </c>
      <c r="L126" s="45"/>
      <c r="M126" s="212" t="s">
        <v>19</v>
      </c>
      <c r="N126" s="213" t="s">
        <v>47</v>
      </c>
      <c r="O126" s="85"/>
      <c r="P126" s="214">
        <f>O126*H126</f>
        <v>0</v>
      </c>
      <c r="Q126" s="214">
        <v>2.1600000000000001</v>
      </c>
      <c r="R126" s="214">
        <f>Q126*H126</f>
        <v>0.59616000000000013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164</v>
      </c>
      <c r="AT126" s="216" t="s">
        <v>142</v>
      </c>
      <c r="AU126" s="216" t="s">
        <v>86</v>
      </c>
      <c r="AY126" s="18" t="s">
        <v>139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84</v>
      </c>
      <c r="BK126" s="217">
        <f>ROUND(I126*H126,2)</f>
        <v>0</v>
      </c>
      <c r="BL126" s="18" t="s">
        <v>164</v>
      </c>
      <c r="BM126" s="216" t="s">
        <v>306</v>
      </c>
    </row>
    <row r="127" s="2" customFormat="1">
      <c r="A127" s="39"/>
      <c r="B127" s="40"/>
      <c r="C127" s="41"/>
      <c r="D127" s="218" t="s">
        <v>149</v>
      </c>
      <c r="E127" s="41"/>
      <c r="F127" s="219" t="s">
        <v>307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149</v>
      </c>
      <c r="AU127" s="18" t="s">
        <v>86</v>
      </c>
    </row>
    <row r="128" s="13" customFormat="1">
      <c r="A128" s="13"/>
      <c r="B128" s="225"/>
      <c r="C128" s="226"/>
      <c r="D128" s="223" t="s">
        <v>227</v>
      </c>
      <c r="E128" s="227" t="s">
        <v>19</v>
      </c>
      <c r="F128" s="228" t="s">
        <v>308</v>
      </c>
      <c r="G128" s="226"/>
      <c r="H128" s="229">
        <v>0.27600000000000002</v>
      </c>
      <c r="I128" s="230"/>
      <c r="J128" s="226"/>
      <c r="K128" s="226"/>
      <c r="L128" s="231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227</v>
      </c>
      <c r="AU128" s="235" t="s">
        <v>86</v>
      </c>
      <c r="AV128" s="13" t="s">
        <v>86</v>
      </c>
      <c r="AW128" s="13" t="s">
        <v>37</v>
      </c>
      <c r="AX128" s="13" t="s">
        <v>84</v>
      </c>
      <c r="AY128" s="235" t="s">
        <v>139</v>
      </c>
    </row>
    <row r="129" s="2" customFormat="1" ht="21.75" customHeight="1">
      <c r="A129" s="39"/>
      <c r="B129" s="40"/>
      <c r="C129" s="205" t="s">
        <v>309</v>
      </c>
      <c r="D129" s="205" t="s">
        <v>142</v>
      </c>
      <c r="E129" s="206" t="s">
        <v>310</v>
      </c>
      <c r="F129" s="207" t="s">
        <v>311</v>
      </c>
      <c r="G129" s="208" t="s">
        <v>257</v>
      </c>
      <c r="H129" s="209">
        <v>1.6559999999999999</v>
      </c>
      <c r="I129" s="210"/>
      <c r="J129" s="211">
        <f>ROUND(I129*H129,2)</f>
        <v>0</v>
      </c>
      <c r="K129" s="207" t="s">
        <v>146</v>
      </c>
      <c r="L129" s="45"/>
      <c r="M129" s="212" t="s">
        <v>19</v>
      </c>
      <c r="N129" s="213" t="s">
        <v>47</v>
      </c>
      <c r="O129" s="85"/>
      <c r="P129" s="214">
        <f>O129*H129</f>
        <v>0</v>
      </c>
      <c r="Q129" s="214">
        <v>2.5018699999999998</v>
      </c>
      <c r="R129" s="214">
        <f>Q129*H129</f>
        <v>4.1430967199999991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164</v>
      </c>
      <c r="AT129" s="216" t="s">
        <v>142</v>
      </c>
      <c r="AU129" s="216" t="s">
        <v>86</v>
      </c>
      <c r="AY129" s="18" t="s">
        <v>139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84</v>
      </c>
      <c r="BK129" s="217">
        <f>ROUND(I129*H129,2)</f>
        <v>0</v>
      </c>
      <c r="BL129" s="18" t="s">
        <v>164</v>
      </c>
      <c r="BM129" s="216" t="s">
        <v>312</v>
      </c>
    </row>
    <row r="130" s="2" customFormat="1">
      <c r="A130" s="39"/>
      <c r="B130" s="40"/>
      <c r="C130" s="41"/>
      <c r="D130" s="218" t="s">
        <v>149</v>
      </c>
      <c r="E130" s="41"/>
      <c r="F130" s="219" t="s">
        <v>313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149</v>
      </c>
      <c r="AU130" s="18" t="s">
        <v>86</v>
      </c>
    </row>
    <row r="131" s="13" customFormat="1">
      <c r="A131" s="13"/>
      <c r="B131" s="225"/>
      <c r="C131" s="226"/>
      <c r="D131" s="223" t="s">
        <v>227</v>
      </c>
      <c r="E131" s="227" t="s">
        <v>19</v>
      </c>
      <c r="F131" s="228" t="s">
        <v>314</v>
      </c>
      <c r="G131" s="226"/>
      <c r="H131" s="229">
        <v>1.6559999999999999</v>
      </c>
      <c r="I131" s="230"/>
      <c r="J131" s="226"/>
      <c r="K131" s="226"/>
      <c r="L131" s="231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227</v>
      </c>
      <c r="AU131" s="235" t="s">
        <v>86</v>
      </c>
      <c r="AV131" s="13" t="s">
        <v>86</v>
      </c>
      <c r="AW131" s="13" t="s">
        <v>37</v>
      </c>
      <c r="AX131" s="13" t="s">
        <v>84</v>
      </c>
      <c r="AY131" s="235" t="s">
        <v>139</v>
      </c>
    </row>
    <row r="132" s="2" customFormat="1" ht="16.5" customHeight="1">
      <c r="A132" s="39"/>
      <c r="B132" s="40"/>
      <c r="C132" s="205" t="s">
        <v>8</v>
      </c>
      <c r="D132" s="205" t="s">
        <v>142</v>
      </c>
      <c r="E132" s="206" t="s">
        <v>315</v>
      </c>
      <c r="F132" s="207" t="s">
        <v>316</v>
      </c>
      <c r="G132" s="208" t="s">
        <v>244</v>
      </c>
      <c r="H132" s="209">
        <v>13.300000000000001</v>
      </c>
      <c r="I132" s="210"/>
      <c r="J132" s="211">
        <f>ROUND(I132*H132,2)</f>
        <v>0</v>
      </c>
      <c r="K132" s="207" t="s">
        <v>146</v>
      </c>
      <c r="L132" s="45"/>
      <c r="M132" s="212" t="s">
        <v>19</v>
      </c>
      <c r="N132" s="213" t="s">
        <v>47</v>
      </c>
      <c r="O132" s="85"/>
      <c r="P132" s="214">
        <f>O132*H132</f>
        <v>0</v>
      </c>
      <c r="Q132" s="214">
        <v>0.00264</v>
      </c>
      <c r="R132" s="214">
        <f>Q132*H132</f>
        <v>0.035112000000000004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164</v>
      </c>
      <c r="AT132" s="216" t="s">
        <v>142</v>
      </c>
      <c r="AU132" s="216" t="s">
        <v>86</v>
      </c>
      <c r="AY132" s="18" t="s">
        <v>139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84</v>
      </c>
      <c r="BK132" s="217">
        <f>ROUND(I132*H132,2)</f>
        <v>0</v>
      </c>
      <c r="BL132" s="18" t="s">
        <v>164</v>
      </c>
      <c r="BM132" s="216" t="s">
        <v>317</v>
      </c>
    </row>
    <row r="133" s="2" customFormat="1">
      <c r="A133" s="39"/>
      <c r="B133" s="40"/>
      <c r="C133" s="41"/>
      <c r="D133" s="218" t="s">
        <v>149</v>
      </c>
      <c r="E133" s="41"/>
      <c r="F133" s="219" t="s">
        <v>318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149</v>
      </c>
      <c r="AU133" s="18" t="s">
        <v>86</v>
      </c>
    </row>
    <row r="134" s="13" customFormat="1">
      <c r="A134" s="13"/>
      <c r="B134" s="225"/>
      <c r="C134" s="226"/>
      <c r="D134" s="223" t="s">
        <v>227</v>
      </c>
      <c r="E134" s="227" t="s">
        <v>19</v>
      </c>
      <c r="F134" s="228" t="s">
        <v>319</v>
      </c>
      <c r="G134" s="226"/>
      <c r="H134" s="229">
        <v>13.300000000000001</v>
      </c>
      <c r="I134" s="230"/>
      <c r="J134" s="226"/>
      <c r="K134" s="226"/>
      <c r="L134" s="231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227</v>
      </c>
      <c r="AU134" s="235" t="s">
        <v>86</v>
      </c>
      <c r="AV134" s="13" t="s">
        <v>86</v>
      </c>
      <c r="AW134" s="13" t="s">
        <v>37</v>
      </c>
      <c r="AX134" s="13" t="s">
        <v>84</v>
      </c>
      <c r="AY134" s="235" t="s">
        <v>139</v>
      </c>
    </row>
    <row r="135" s="2" customFormat="1" ht="16.5" customHeight="1">
      <c r="A135" s="39"/>
      <c r="B135" s="40"/>
      <c r="C135" s="205" t="s">
        <v>320</v>
      </c>
      <c r="D135" s="205" t="s">
        <v>142</v>
      </c>
      <c r="E135" s="206" t="s">
        <v>321</v>
      </c>
      <c r="F135" s="207" t="s">
        <v>322</v>
      </c>
      <c r="G135" s="208" t="s">
        <v>244</v>
      </c>
      <c r="H135" s="209">
        <v>13.300000000000001</v>
      </c>
      <c r="I135" s="210"/>
      <c r="J135" s="211">
        <f>ROUND(I135*H135,2)</f>
        <v>0</v>
      </c>
      <c r="K135" s="207" t="s">
        <v>146</v>
      </c>
      <c r="L135" s="45"/>
      <c r="M135" s="212" t="s">
        <v>19</v>
      </c>
      <c r="N135" s="213" t="s">
        <v>47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164</v>
      </c>
      <c r="AT135" s="216" t="s">
        <v>142</v>
      </c>
      <c r="AU135" s="216" t="s">
        <v>86</v>
      </c>
      <c r="AY135" s="18" t="s">
        <v>139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84</v>
      </c>
      <c r="BK135" s="217">
        <f>ROUND(I135*H135,2)</f>
        <v>0</v>
      </c>
      <c r="BL135" s="18" t="s">
        <v>164</v>
      </c>
      <c r="BM135" s="216" t="s">
        <v>323</v>
      </c>
    </row>
    <row r="136" s="2" customFormat="1">
      <c r="A136" s="39"/>
      <c r="B136" s="40"/>
      <c r="C136" s="41"/>
      <c r="D136" s="218" t="s">
        <v>149</v>
      </c>
      <c r="E136" s="41"/>
      <c r="F136" s="219" t="s">
        <v>324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149</v>
      </c>
      <c r="AU136" s="18" t="s">
        <v>86</v>
      </c>
    </row>
    <row r="137" s="2" customFormat="1" ht="16.5" customHeight="1">
      <c r="A137" s="39"/>
      <c r="B137" s="40"/>
      <c r="C137" s="205" t="s">
        <v>325</v>
      </c>
      <c r="D137" s="205" t="s">
        <v>142</v>
      </c>
      <c r="E137" s="206" t="s">
        <v>326</v>
      </c>
      <c r="F137" s="207" t="s">
        <v>327</v>
      </c>
      <c r="G137" s="208" t="s">
        <v>280</v>
      </c>
      <c r="H137" s="209">
        <v>0.024</v>
      </c>
      <c r="I137" s="210"/>
      <c r="J137" s="211">
        <f>ROUND(I137*H137,2)</f>
        <v>0</v>
      </c>
      <c r="K137" s="207" t="s">
        <v>146</v>
      </c>
      <c r="L137" s="45"/>
      <c r="M137" s="212" t="s">
        <v>19</v>
      </c>
      <c r="N137" s="213" t="s">
        <v>47</v>
      </c>
      <c r="O137" s="85"/>
      <c r="P137" s="214">
        <f>O137*H137</f>
        <v>0</v>
      </c>
      <c r="Q137" s="214">
        <v>1.0606199999999999</v>
      </c>
      <c r="R137" s="214">
        <f>Q137*H137</f>
        <v>0.025454879999999999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164</v>
      </c>
      <c r="AT137" s="216" t="s">
        <v>142</v>
      </c>
      <c r="AU137" s="216" t="s">
        <v>86</v>
      </c>
      <c r="AY137" s="18" t="s">
        <v>139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84</v>
      </c>
      <c r="BK137" s="217">
        <f>ROUND(I137*H137,2)</f>
        <v>0</v>
      </c>
      <c r="BL137" s="18" t="s">
        <v>164</v>
      </c>
      <c r="BM137" s="216" t="s">
        <v>328</v>
      </c>
    </row>
    <row r="138" s="2" customFormat="1">
      <c r="A138" s="39"/>
      <c r="B138" s="40"/>
      <c r="C138" s="41"/>
      <c r="D138" s="218" t="s">
        <v>149</v>
      </c>
      <c r="E138" s="41"/>
      <c r="F138" s="219" t="s">
        <v>329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149</v>
      </c>
      <c r="AU138" s="18" t="s">
        <v>86</v>
      </c>
    </row>
    <row r="139" s="12" customFormat="1" ht="22.8" customHeight="1">
      <c r="A139" s="12"/>
      <c r="B139" s="189"/>
      <c r="C139" s="190"/>
      <c r="D139" s="191" t="s">
        <v>75</v>
      </c>
      <c r="E139" s="203" t="s">
        <v>138</v>
      </c>
      <c r="F139" s="203" t="s">
        <v>330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SUM(P140:P165)</f>
        <v>0</v>
      </c>
      <c r="Q139" s="197"/>
      <c r="R139" s="198">
        <f>SUM(R140:R165)</f>
        <v>72.314776200000011</v>
      </c>
      <c r="S139" s="197"/>
      <c r="T139" s="199">
        <f>SUM(T140:T165)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84</v>
      </c>
      <c r="AT139" s="201" t="s">
        <v>75</v>
      </c>
      <c r="AU139" s="201" t="s">
        <v>84</v>
      </c>
      <c r="AY139" s="200" t="s">
        <v>139</v>
      </c>
      <c r="BK139" s="202">
        <f>SUM(BK140:BK165)</f>
        <v>0</v>
      </c>
    </row>
    <row r="140" s="2" customFormat="1" ht="33" customHeight="1">
      <c r="A140" s="39"/>
      <c r="B140" s="40"/>
      <c r="C140" s="205" t="s">
        <v>331</v>
      </c>
      <c r="D140" s="205" t="s">
        <v>142</v>
      </c>
      <c r="E140" s="206" t="s">
        <v>332</v>
      </c>
      <c r="F140" s="207" t="s">
        <v>333</v>
      </c>
      <c r="G140" s="208" t="s">
        <v>244</v>
      </c>
      <c r="H140" s="209">
        <v>70</v>
      </c>
      <c r="I140" s="210"/>
      <c r="J140" s="211">
        <f>ROUND(I140*H140,2)</f>
        <v>0</v>
      </c>
      <c r="K140" s="207" t="s">
        <v>146</v>
      </c>
      <c r="L140" s="45"/>
      <c r="M140" s="212" t="s">
        <v>19</v>
      </c>
      <c r="N140" s="213" t="s">
        <v>47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164</v>
      </c>
      <c r="AT140" s="216" t="s">
        <v>142</v>
      </c>
      <c r="AU140" s="216" t="s">
        <v>86</v>
      </c>
      <c r="AY140" s="18" t="s">
        <v>139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84</v>
      </c>
      <c r="BK140" s="217">
        <f>ROUND(I140*H140,2)</f>
        <v>0</v>
      </c>
      <c r="BL140" s="18" t="s">
        <v>164</v>
      </c>
      <c r="BM140" s="216" t="s">
        <v>334</v>
      </c>
    </row>
    <row r="141" s="2" customFormat="1">
      <c r="A141" s="39"/>
      <c r="B141" s="40"/>
      <c r="C141" s="41"/>
      <c r="D141" s="218" t="s">
        <v>149</v>
      </c>
      <c r="E141" s="41"/>
      <c r="F141" s="219" t="s">
        <v>335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149</v>
      </c>
      <c r="AU141" s="18" t="s">
        <v>86</v>
      </c>
    </row>
    <row r="142" s="2" customFormat="1" ht="16.5" customHeight="1">
      <c r="A142" s="39"/>
      <c r="B142" s="40"/>
      <c r="C142" s="250" t="s">
        <v>336</v>
      </c>
      <c r="D142" s="250" t="s">
        <v>292</v>
      </c>
      <c r="E142" s="251" t="s">
        <v>337</v>
      </c>
      <c r="F142" s="252" t="s">
        <v>338</v>
      </c>
      <c r="G142" s="253" t="s">
        <v>280</v>
      </c>
      <c r="H142" s="254">
        <v>21</v>
      </c>
      <c r="I142" s="255"/>
      <c r="J142" s="256">
        <f>ROUND(I142*H142,2)</f>
        <v>0</v>
      </c>
      <c r="K142" s="252" t="s">
        <v>146</v>
      </c>
      <c r="L142" s="257"/>
      <c r="M142" s="258" t="s">
        <v>19</v>
      </c>
      <c r="N142" s="259" t="s">
        <v>47</v>
      </c>
      <c r="O142" s="85"/>
      <c r="P142" s="214">
        <f>O142*H142</f>
        <v>0</v>
      </c>
      <c r="Q142" s="214">
        <v>1</v>
      </c>
      <c r="R142" s="214">
        <f>Q142*H142</f>
        <v>21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191</v>
      </c>
      <c r="AT142" s="216" t="s">
        <v>292</v>
      </c>
      <c r="AU142" s="216" t="s">
        <v>86</v>
      </c>
      <c r="AY142" s="18" t="s">
        <v>139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84</v>
      </c>
      <c r="BK142" s="217">
        <f>ROUND(I142*H142,2)</f>
        <v>0</v>
      </c>
      <c r="BL142" s="18" t="s">
        <v>164</v>
      </c>
      <c r="BM142" s="216" t="s">
        <v>339</v>
      </c>
    </row>
    <row r="143" s="13" customFormat="1">
      <c r="A143" s="13"/>
      <c r="B143" s="225"/>
      <c r="C143" s="226"/>
      <c r="D143" s="223" t="s">
        <v>227</v>
      </c>
      <c r="E143" s="227" t="s">
        <v>19</v>
      </c>
      <c r="F143" s="228" t="s">
        <v>340</v>
      </c>
      <c r="G143" s="226"/>
      <c r="H143" s="229">
        <v>10.5</v>
      </c>
      <c r="I143" s="230"/>
      <c r="J143" s="226"/>
      <c r="K143" s="226"/>
      <c r="L143" s="231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227</v>
      </c>
      <c r="AU143" s="235" t="s">
        <v>86</v>
      </c>
      <c r="AV143" s="13" t="s">
        <v>86</v>
      </c>
      <c r="AW143" s="13" t="s">
        <v>37</v>
      </c>
      <c r="AX143" s="13" t="s">
        <v>84</v>
      </c>
      <c r="AY143" s="235" t="s">
        <v>139</v>
      </c>
    </row>
    <row r="144" s="13" customFormat="1">
      <c r="A144" s="13"/>
      <c r="B144" s="225"/>
      <c r="C144" s="226"/>
      <c r="D144" s="223" t="s">
        <v>227</v>
      </c>
      <c r="E144" s="226"/>
      <c r="F144" s="228" t="s">
        <v>341</v>
      </c>
      <c r="G144" s="226"/>
      <c r="H144" s="229">
        <v>21</v>
      </c>
      <c r="I144" s="230"/>
      <c r="J144" s="226"/>
      <c r="K144" s="226"/>
      <c r="L144" s="231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227</v>
      </c>
      <c r="AU144" s="235" t="s">
        <v>86</v>
      </c>
      <c r="AV144" s="13" t="s">
        <v>86</v>
      </c>
      <c r="AW144" s="13" t="s">
        <v>4</v>
      </c>
      <c r="AX144" s="13" t="s">
        <v>84</v>
      </c>
      <c r="AY144" s="235" t="s">
        <v>139</v>
      </c>
    </row>
    <row r="145" s="2" customFormat="1" ht="21.75" customHeight="1">
      <c r="A145" s="39"/>
      <c r="B145" s="40"/>
      <c r="C145" s="205" t="s">
        <v>342</v>
      </c>
      <c r="D145" s="205" t="s">
        <v>142</v>
      </c>
      <c r="E145" s="206" t="s">
        <v>343</v>
      </c>
      <c r="F145" s="207" t="s">
        <v>344</v>
      </c>
      <c r="G145" s="208" t="s">
        <v>244</v>
      </c>
      <c r="H145" s="209">
        <v>70</v>
      </c>
      <c r="I145" s="210"/>
      <c r="J145" s="211">
        <f>ROUND(I145*H145,2)</f>
        <v>0</v>
      </c>
      <c r="K145" s="207" t="s">
        <v>146</v>
      </c>
      <c r="L145" s="45"/>
      <c r="M145" s="212" t="s">
        <v>19</v>
      </c>
      <c r="N145" s="213" t="s">
        <v>47</v>
      </c>
      <c r="O145" s="85"/>
      <c r="P145" s="214">
        <f>O145*H145</f>
        <v>0</v>
      </c>
      <c r="Q145" s="214">
        <v>0.46000000000000002</v>
      </c>
      <c r="R145" s="214">
        <f>Q145*H145</f>
        <v>32.200000000000003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164</v>
      </c>
      <c r="AT145" s="216" t="s">
        <v>142</v>
      </c>
      <c r="AU145" s="216" t="s">
        <v>86</v>
      </c>
      <c r="AY145" s="18" t="s">
        <v>139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84</v>
      </c>
      <c r="BK145" s="217">
        <f>ROUND(I145*H145,2)</f>
        <v>0</v>
      </c>
      <c r="BL145" s="18" t="s">
        <v>164</v>
      </c>
      <c r="BM145" s="216" t="s">
        <v>345</v>
      </c>
    </row>
    <row r="146" s="2" customFormat="1">
      <c r="A146" s="39"/>
      <c r="B146" s="40"/>
      <c r="C146" s="41"/>
      <c r="D146" s="218" t="s">
        <v>149</v>
      </c>
      <c r="E146" s="41"/>
      <c r="F146" s="219" t="s">
        <v>346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149</v>
      </c>
      <c r="AU146" s="18" t="s">
        <v>86</v>
      </c>
    </row>
    <row r="147" s="2" customFormat="1" ht="33" customHeight="1">
      <c r="A147" s="39"/>
      <c r="B147" s="40"/>
      <c r="C147" s="205" t="s">
        <v>7</v>
      </c>
      <c r="D147" s="205" t="s">
        <v>142</v>
      </c>
      <c r="E147" s="206" t="s">
        <v>347</v>
      </c>
      <c r="F147" s="207" t="s">
        <v>348</v>
      </c>
      <c r="G147" s="208" t="s">
        <v>244</v>
      </c>
      <c r="H147" s="209">
        <v>57.740000000000002</v>
      </c>
      <c r="I147" s="210"/>
      <c r="J147" s="211">
        <f>ROUND(I147*H147,2)</f>
        <v>0</v>
      </c>
      <c r="K147" s="207" t="s">
        <v>146</v>
      </c>
      <c r="L147" s="45"/>
      <c r="M147" s="212" t="s">
        <v>19</v>
      </c>
      <c r="N147" s="213" t="s">
        <v>47</v>
      </c>
      <c r="O147" s="85"/>
      <c r="P147" s="214">
        <f>O147*H147</f>
        <v>0</v>
      </c>
      <c r="Q147" s="214">
        <v>0.16703000000000001</v>
      </c>
      <c r="R147" s="214">
        <f>Q147*H147</f>
        <v>9.6443122000000017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164</v>
      </c>
      <c r="AT147" s="216" t="s">
        <v>142</v>
      </c>
      <c r="AU147" s="216" t="s">
        <v>86</v>
      </c>
      <c r="AY147" s="18" t="s">
        <v>139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84</v>
      </c>
      <c r="BK147" s="217">
        <f>ROUND(I147*H147,2)</f>
        <v>0</v>
      </c>
      <c r="BL147" s="18" t="s">
        <v>164</v>
      </c>
      <c r="BM147" s="216" t="s">
        <v>349</v>
      </c>
    </row>
    <row r="148" s="2" customFormat="1">
      <c r="A148" s="39"/>
      <c r="B148" s="40"/>
      <c r="C148" s="41"/>
      <c r="D148" s="218" t="s">
        <v>149</v>
      </c>
      <c r="E148" s="41"/>
      <c r="F148" s="219" t="s">
        <v>350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149</v>
      </c>
      <c r="AU148" s="18" t="s">
        <v>86</v>
      </c>
    </row>
    <row r="149" s="2" customFormat="1" ht="16.5" customHeight="1">
      <c r="A149" s="39"/>
      <c r="B149" s="40"/>
      <c r="C149" s="250" t="s">
        <v>351</v>
      </c>
      <c r="D149" s="250" t="s">
        <v>292</v>
      </c>
      <c r="E149" s="251" t="s">
        <v>352</v>
      </c>
      <c r="F149" s="252" t="s">
        <v>353</v>
      </c>
      <c r="G149" s="253" t="s">
        <v>244</v>
      </c>
      <c r="H149" s="254">
        <v>59.472000000000001</v>
      </c>
      <c r="I149" s="255"/>
      <c r="J149" s="256">
        <f>ROUND(I149*H149,2)</f>
        <v>0</v>
      </c>
      <c r="K149" s="252" t="s">
        <v>146</v>
      </c>
      <c r="L149" s="257"/>
      <c r="M149" s="258" t="s">
        <v>19</v>
      </c>
      <c r="N149" s="259" t="s">
        <v>47</v>
      </c>
      <c r="O149" s="85"/>
      <c r="P149" s="214">
        <f>O149*H149</f>
        <v>0</v>
      </c>
      <c r="Q149" s="214">
        <v>0.11799999999999999</v>
      </c>
      <c r="R149" s="214">
        <f>Q149*H149</f>
        <v>7.0176959999999999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191</v>
      </c>
      <c r="AT149" s="216" t="s">
        <v>292</v>
      </c>
      <c r="AU149" s="216" t="s">
        <v>86</v>
      </c>
      <c r="AY149" s="18" t="s">
        <v>139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84</v>
      </c>
      <c r="BK149" s="217">
        <f>ROUND(I149*H149,2)</f>
        <v>0</v>
      </c>
      <c r="BL149" s="18" t="s">
        <v>164</v>
      </c>
      <c r="BM149" s="216" t="s">
        <v>354</v>
      </c>
    </row>
    <row r="150" s="13" customFormat="1">
      <c r="A150" s="13"/>
      <c r="B150" s="225"/>
      <c r="C150" s="226"/>
      <c r="D150" s="223" t="s">
        <v>227</v>
      </c>
      <c r="E150" s="227" t="s">
        <v>19</v>
      </c>
      <c r="F150" s="228" t="s">
        <v>355</v>
      </c>
      <c r="G150" s="226"/>
      <c r="H150" s="229">
        <v>57.740000000000002</v>
      </c>
      <c r="I150" s="230"/>
      <c r="J150" s="226"/>
      <c r="K150" s="226"/>
      <c r="L150" s="231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227</v>
      </c>
      <c r="AU150" s="235" t="s">
        <v>86</v>
      </c>
      <c r="AV150" s="13" t="s">
        <v>86</v>
      </c>
      <c r="AW150" s="13" t="s">
        <v>37</v>
      </c>
      <c r="AX150" s="13" t="s">
        <v>84</v>
      </c>
      <c r="AY150" s="235" t="s">
        <v>139</v>
      </c>
    </row>
    <row r="151" s="13" customFormat="1">
      <c r="A151" s="13"/>
      <c r="B151" s="225"/>
      <c r="C151" s="226"/>
      <c r="D151" s="223" t="s">
        <v>227</v>
      </c>
      <c r="E151" s="226"/>
      <c r="F151" s="228" t="s">
        <v>356</v>
      </c>
      <c r="G151" s="226"/>
      <c r="H151" s="229">
        <v>59.472000000000001</v>
      </c>
      <c r="I151" s="230"/>
      <c r="J151" s="226"/>
      <c r="K151" s="226"/>
      <c r="L151" s="231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227</v>
      </c>
      <c r="AU151" s="235" t="s">
        <v>86</v>
      </c>
      <c r="AV151" s="13" t="s">
        <v>86</v>
      </c>
      <c r="AW151" s="13" t="s">
        <v>4</v>
      </c>
      <c r="AX151" s="13" t="s">
        <v>84</v>
      </c>
      <c r="AY151" s="235" t="s">
        <v>139</v>
      </c>
    </row>
    <row r="152" s="2" customFormat="1" ht="37.8" customHeight="1">
      <c r="A152" s="39"/>
      <c r="B152" s="40"/>
      <c r="C152" s="205" t="s">
        <v>357</v>
      </c>
      <c r="D152" s="205" t="s">
        <v>142</v>
      </c>
      <c r="E152" s="206" t="s">
        <v>358</v>
      </c>
      <c r="F152" s="207" t="s">
        <v>359</v>
      </c>
      <c r="G152" s="208" t="s">
        <v>244</v>
      </c>
      <c r="H152" s="209">
        <v>5</v>
      </c>
      <c r="I152" s="210"/>
      <c r="J152" s="211">
        <f>ROUND(I152*H152,2)</f>
        <v>0</v>
      </c>
      <c r="K152" s="207" t="s">
        <v>146</v>
      </c>
      <c r="L152" s="45"/>
      <c r="M152" s="212" t="s">
        <v>19</v>
      </c>
      <c r="N152" s="213" t="s">
        <v>47</v>
      </c>
      <c r="O152" s="85"/>
      <c r="P152" s="214">
        <f>O152*H152</f>
        <v>0</v>
      </c>
      <c r="Q152" s="214">
        <v>0.10100000000000001</v>
      </c>
      <c r="R152" s="214">
        <f>Q152*H152</f>
        <v>0.505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164</v>
      </c>
      <c r="AT152" s="216" t="s">
        <v>142</v>
      </c>
      <c r="AU152" s="216" t="s">
        <v>86</v>
      </c>
      <c r="AY152" s="18" t="s">
        <v>139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84</v>
      </c>
      <c r="BK152" s="217">
        <f>ROUND(I152*H152,2)</f>
        <v>0</v>
      </c>
      <c r="BL152" s="18" t="s">
        <v>164</v>
      </c>
      <c r="BM152" s="216" t="s">
        <v>360</v>
      </c>
    </row>
    <row r="153" s="2" customFormat="1">
      <c r="A153" s="39"/>
      <c r="B153" s="40"/>
      <c r="C153" s="41"/>
      <c r="D153" s="218" t="s">
        <v>149</v>
      </c>
      <c r="E153" s="41"/>
      <c r="F153" s="219" t="s">
        <v>361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149</v>
      </c>
      <c r="AU153" s="18" t="s">
        <v>86</v>
      </c>
    </row>
    <row r="154" s="2" customFormat="1" ht="16.5" customHeight="1">
      <c r="A154" s="39"/>
      <c r="B154" s="40"/>
      <c r="C154" s="250" t="s">
        <v>362</v>
      </c>
      <c r="D154" s="250" t="s">
        <v>292</v>
      </c>
      <c r="E154" s="251" t="s">
        <v>363</v>
      </c>
      <c r="F154" s="252" t="s">
        <v>364</v>
      </c>
      <c r="G154" s="253" t="s">
        <v>244</v>
      </c>
      <c r="H154" s="254">
        <v>5.1500000000000004</v>
      </c>
      <c r="I154" s="255"/>
      <c r="J154" s="256">
        <f>ROUND(I154*H154,2)</f>
        <v>0</v>
      </c>
      <c r="K154" s="252" t="s">
        <v>19</v>
      </c>
      <c r="L154" s="257"/>
      <c r="M154" s="258" t="s">
        <v>19</v>
      </c>
      <c r="N154" s="259" t="s">
        <v>47</v>
      </c>
      <c r="O154" s="85"/>
      <c r="P154" s="214">
        <f>O154*H154</f>
        <v>0</v>
      </c>
      <c r="Q154" s="214">
        <v>0.057000000000000002</v>
      </c>
      <c r="R154" s="214">
        <f>Q154*H154</f>
        <v>0.29355000000000003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191</v>
      </c>
      <c r="AT154" s="216" t="s">
        <v>292</v>
      </c>
      <c r="AU154" s="216" t="s">
        <v>86</v>
      </c>
      <c r="AY154" s="18" t="s">
        <v>139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84</v>
      </c>
      <c r="BK154" s="217">
        <f>ROUND(I154*H154,2)</f>
        <v>0</v>
      </c>
      <c r="BL154" s="18" t="s">
        <v>164</v>
      </c>
      <c r="BM154" s="216" t="s">
        <v>365</v>
      </c>
    </row>
    <row r="155" s="2" customFormat="1">
      <c r="A155" s="39"/>
      <c r="B155" s="40"/>
      <c r="C155" s="41"/>
      <c r="D155" s="223" t="s">
        <v>151</v>
      </c>
      <c r="E155" s="41"/>
      <c r="F155" s="224" t="s">
        <v>366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151</v>
      </c>
      <c r="AU155" s="18" t="s">
        <v>86</v>
      </c>
    </row>
    <row r="156" s="13" customFormat="1">
      <c r="A156" s="13"/>
      <c r="B156" s="225"/>
      <c r="C156" s="226"/>
      <c r="D156" s="223" t="s">
        <v>227</v>
      </c>
      <c r="E156" s="227" t="s">
        <v>19</v>
      </c>
      <c r="F156" s="228" t="s">
        <v>367</v>
      </c>
      <c r="G156" s="226"/>
      <c r="H156" s="229">
        <v>5</v>
      </c>
      <c r="I156" s="230"/>
      <c r="J156" s="226"/>
      <c r="K156" s="226"/>
      <c r="L156" s="231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227</v>
      </c>
      <c r="AU156" s="235" t="s">
        <v>86</v>
      </c>
      <c r="AV156" s="13" t="s">
        <v>86</v>
      </c>
      <c r="AW156" s="13" t="s">
        <v>37</v>
      </c>
      <c r="AX156" s="13" t="s">
        <v>84</v>
      </c>
      <c r="AY156" s="235" t="s">
        <v>139</v>
      </c>
    </row>
    <row r="157" s="13" customFormat="1">
      <c r="A157" s="13"/>
      <c r="B157" s="225"/>
      <c r="C157" s="226"/>
      <c r="D157" s="223" t="s">
        <v>227</v>
      </c>
      <c r="E157" s="226"/>
      <c r="F157" s="228" t="s">
        <v>368</v>
      </c>
      <c r="G157" s="226"/>
      <c r="H157" s="229">
        <v>5.1500000000000004</v>
      </c>
      <c r="I157" s="230"/>
      <c r="J157" s="226"/>
      <c r="K157" s="226"/>
      <c r="L157" s="231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227</v>
      </c>
      <c r="AU157" s="235" t="s">
        <v>86</v>
      </c>
      <c r="AV157" s="13" t="s">
        <v>86</v>
      </c>
      <c r="AW157" s="13" t="s">
        <v>4</v>
      </c>
      <c r="AX157" s="13" t="s">
        <v>84</v>
      </c>
      <c r="AY157" s="235" t="s">
        <v>139</v>
      </c>
    </row>
    <row r="158" s="2" customFormat="1" ht="37.8" customHeight="1">
      <c r="A158" s="39"/>
      <c r="B158" s="40"/>
      <c r="C158" s="205" t="s">
        <v>369</v>
      </c>
      <c r="D158" s="205" t="s">
        <v>142</v>
      </c>
      <c r="E158" s="206" t="s">
        <v>370</v>
      </c>
      <c r="F158" s="207" t="s">
        <v>371</v>
      </c>
      <c r="G158" s="208" t="s">
        <v>244</v>
      </c>
      <c r="H158" s="209">
        <v>7.2599999999999998</v>
      </c>
      <c r="I158" s="210"/>
      <c r="J158" s="211">
        <f>ROUND(I158*H158,2)</f>
        <v>0</v>
      </c>
      <c r="K158" s="207" t="s">
        <v>146</v>
      </c>
      <c r="L158" s="45"/>
      <c r="M158" s="212" t="s">
        <v>19</v>
      </c>
      <c r="N158" s="213" t="s">
        <v>47</v>
      </c>
      <c r="O158" s="85"/>
      <c r="P158" s="214">
        <f>O158*H158</f>
        <v>0</v>
      </c>
      <c r="Q158" s="214">
        <v>0.088800000000000004</v>
      </c>
      <c r="R158" s="214">
        <f>Q158*H158</f>
        <v>0.64468800000000004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164</v>
      </c>
      <c r="AT158" s="216" t="s">
        <v>142</v>
      </c>
      <c r="AU158" s="216" t="s">
        <v>86</v>
      </c>
      <c r="AY158" s="18" t="s">
        <v>139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84</v>
      </c>
      <c r="BK158" s="217">
        <f>ROUND(I158*H158,2)</f>
        <v>0</v>
      </c>
      <c r="BL158" s="18" t="s">
        <v>164</v>
      </c>
      <c r="BM158" s="216" t="s">
        <v>372</v>
      </c>
    </row>
    <row r="159" s="2" customFormat="1">
      <c r="A159" s="39"/>
      <c r="B159" s="40"/>
      <c r="C159" s="41"/>
      <c r="D159" s="218" t="s">
        <v>149</v>
      </c>
      <c r="E159" s="41"/>
      <c r="F159" s="219" t="s">
        <v>373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149</v>
      </c>
      <c r="AU159" s="18" t="s">
        <v>86</v>
      </c>
    </row>
    <row r="160" s="2" customFormat="1" ht="16.5" customHeight="1">
      <c r="A160" s="39"/>
      <c r="B160" s="40"/>
      <c r="C160" s="250" t="s">
        <v>374</v>
      </c>
      <c r="D160" s="250" t="s">
        <v>292</v>
      </c>
      <c r="E160" s="251" t="s">
        <v>375</v>
      </c>
      <c r="F160" s="252" t="s">
        <v>376</v>
      </c>
      <c r="G160" s="253" t="s">
        <v>244</v>
      </c>
      <c r="H160" s="254">
        <v>4.0170000000000003</v>
      </c>
      <c r="I160" s="255"/>
      <c r="J160" s="256">
        <f>ROUND(I160*H160,2)</f>
        <v>0</v>
      </c>
      <c r="K160" s="252" t="s">
        <v>146</v>
      </c>
      <c r="L160" s="257"/>
      <c r="M160" s="258" t="s">
        <v>19</v>
      </c>
      <c r="N160" s="259" t="s">
        <v>47</v>
      </c>
      <c r="O160" s="85"/>
      <c r="P160" s="214">
        <f>O160*H160</f>
        <v>0</v>
      </c>
      <c r="Q160" s="214">
        <v>0.13500000000000001</v>
      </c>
      <c r="R160" s="214">
        <f>Q160*H160</f>
        <v>0.54229500000000008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191</v>
      </c>
      <c r="AT160" s="216" t="s">
        <v>292</v>
      </c>
      <c r="AU160" s="216" t="s">
        <v>86</v>
      </c>
      <c r="AY160" s="18" t="s">
        <v>139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84</v>
      </c>
      <c r="BK160" s="217">
        <f>ROUND(I160*H160,2)</f>
        <v>0</v>
      </c>
      <c r="BL160" s="18" t="s">
        <v>164</v>
      </c>
      <c r="BM160" s="216" t="s">
        <v>377</v>
      </c>
    </row>
    <row r="161" s="13" customFormat="1">
      <c r="A161" s="13"/>
      <c r="B161" s="225"/>
      <c r="C161" s="226"/>
      <c r="D161" s="223" t="s">
        <v>227</v>
      </c>
      <c r="E161" s="227" t="s">
        <v>19</v>
      </c>
      <c r="F161" s="228" t="s">
        <v>378</v>
      </c>
      <c r="G161" s="226"/>
      <c r="H161" s="229">
        <v>3.8999999999999999</v>
      </c>
      <c r="I161" s="230"/>
      <c r="J161" s="226"/>
      <c r="K161" s="226"/>
      <c r="L161" s="231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227</v>
      </c>
      <c r="AU161" s="235" t="s">
        <v>86</v>
      </c>
      <c r="AV161" s="13" t="s">
        <v>86</v>
      </c>
      <c r="AW161" s="13" t="s">
        <v>37</v>
      </c>
      <c r="AX161" s="13" t="s">
        <v>84</v>
      </c>
      <c r="AY161" s="235" t="s">
        <v>139</v>
      </c>
    </row>
    <row r="162" s="13" customFormat="1">
      <c r="A162" s="13"/>
      <c r="B162" s="225"/>
      <c r="C162" s="226"/>
      <c r="D162" s="223" t="s">
        <v>227</v>
      </c>
      <c r="E162" s="226"/>
      <c r="F162" s="228" t="s">
        <v>379</v>
      </c>
      <c r="G162" s="226"/>
      <c r="H162" s="229">
        <v>4.0170000000000003</v>
      </c>
      <c r="I162" s="230"/>
      <c r="J162" s="226"/>
      <c r="K162" s="226"/>
      <c r="L162" s="231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227</v>
      </c>
      <c r="AU162" s="235" t="s">
        <v>86</v>
      </c>
      <c r="AV162" s="13" t="s">
        <v>86</v>
      </c>
      <c r="AW162" s="13" t="s">
        <v>4</v>
      </c>
      <c r="AX162" s="13" t="s">
        <v>84</v>
      </c>
      <c r="AY162" s="235" t="s">
        <v>139</v>
      </c>
    </row>
    <row r="163" s="2" customFormat="1" ht="16.5" customHeight="1">
      <c r="A163" s="39"/>
      <c r="B163" s="40"/>
      <c r="C163" s="250" t="s">
        <v>380</v>
      </c>
      <c r="D163" s="250" t="s">
        <v>292</v>
      </c>
      <c r="E163" s="251" t="s">
        <v>381</v>
      </c>
      <c r="F163" s="252" t="s">
        <v>382</v>
      </c>
      <c r="G163" s="253" t="s">
        <v>244</v>
      </c>
      <c r="H163" s="254">
        <v>3.4609999999999999</v>
      </c>
      <c r="I163" s="255"/>
      <c r="J163" s="256">
        <f>ROUND(I163*H163,2)</f>
        <v>0</v>
      </c>
      <c r="K163" s="252" t="s">
        <v>146</v>
      </c>
      <c r="L163" s="257"/>
      <c r="M163" s="258" t="s">
        <v>19</v>
      </c>
      <c r="N163" s="259" t="s">
        <v>47</v>
      </c>
      <c r="O163" s="85"/>
      <c r="P163" s="214">
        <f>O163*H163</f>
        <v>0</v>
      </c>
      <c r="Q163" s="214">
        <v>0.13500000000000001</v>
      </c>
      <c r="R163" s="214">
        <f>Q163*H163</f>
        <v>0.46723500000000001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191</v>
      </c>
      <c r="AT163" s="216" t="s">
        <v>292</v>
      </c>
      <c r="AU163" s="216" t="s">
        <v>86</v>
      </c>
      <c r="AY163" s="18" t="s">
        <v>139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84</v>
      </c>
      <c r="BK163" s="217">
        <f>ROUND(I163*H163,2)</f>
        <v>0</v>
      </c>
      <c r="BL163" s="18" t="s">
        <v>164</v>
      </c>
      <c r="BM163" s="216" t="s">
        <v>383</v>
      </c>
    </row>
    <row r="164" s="13" customFormat="1">
      <c r="A164" s="13"/>
      <c r="B164" s="225"/>
      <c r="C164" s="226"/>
      <c r="D164" s="223" t="s">
        <v>227</v>
      </c>
      <c r="E164" s="227" t="s">
        <v>19</v>
      </c>
      <c r="F164" s="228" t="s">
        <v>384</v>
      </c>
      <c r="G164" s="226"/>
      <c r="H164" s="229">
        <v>3.3599999999999999</v>
      </c>
      <c r="I164" s="230"/>
      <c r="J164" s="226"/>
      <c r="K164" s="226"/>
      <c r="L164" s="231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227</v>
      </c>
      <c r="AU164" s="235" t="s">
        <v>86</v>
      </c>
      <c r="AV164" s="13" t="s">
        <v>86</v>
      </c>
      <c r="AW164" s="13" t="s">
        <v>37</v>
      </c>
      <c r="AX164" s="13" t="s">
        <v>84</v>
      </c>
      <c r="AY164" s="235" t="s">
        <v>139</v>
      </c>
    </row>
    <row r="165" s="13" customFormat="1">
      <c r="A165" s="13"/>
      <c r="B165" s="225"/>
      <c r="C165" s="226"/>
      <c r="D165" s="223" t="s">
        <v>227</v>
      </c>
      <c r="E165" s="226"/>
      <c r="F165" s="228" t="s">
        <v>385</v>
      </c>
      <c r="G165" s="226"/>
      <c r="H165" s="229">
        <v>3.4609999999999999</v>
      </c>
      <c r="I165" s="230"/>
      <c r="J165" s="226"/>
      <c r="K165" s="226"/>
      <c r="L165" s="231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227</v>
      </c>
      <c r="AU165" s="235" t="s">
        <v>86</v>
      </c>
      <c r="AV165" s="13" t="s">
        <v>86</v>
      </c>
      <c r="AW165" s="13" t="s">
        <v>4</v>
      </c>
      <c r="AX165" s="13" t="s">
        <v>84</v>
      </c>
      <c r="AY165" s="235" t="s">
        <v>139</v>
      </c>
    </row>
    <row r="166" s="12" customFormat="1" ht="22.8" customHeight="1">
      <c r="A166" s="12"/>
      <c r="B166" s="189"/>
      <c r="C166" s="190"/>
      <c r="D166" s="191" t="s">
        <v>75</v>
      </c>
      <c r="E166" s="203" t="s">
        <v>197</v>
      </c>
      <c r="F166" s="203" t="s">
        <v>386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SUM(P167:P197)</f>
        <v>0</v>
      </c>
      <c r="Q166" s="197"/>
      <c r="R166" s="198">
        <f>SUM(R167:R197)</f>
        <v>16.988769999999999</v>
      </c>
      <c r="S166" s="197"/>
      <c r="T166" s="199">
        <f>SUM(T167:T197)</f>
        <v>0.28000000000000003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0" t="s">
        <v>84</v>
      </c>
      <c r="AT166" s="201" t="s">
        <v>75</v>
      </c>
      <c r="AU166" s="201" t="s">
        <v>84</v>
      </c>
      <c r="AY166" s="200" t="s">
        <v>139</v>
      </c>
      <c r="BK166" s="202">
        <f>SUM(BK167:BK197)</f>
        <v>0</v>
      </c>
    </row>
    <row r="167" s="2" customFormat="1" ht="24.15" customHeight="1">
      <c r="A167" s="39"/>
      <c r="B167" s="40"/>
      <c r="C167" s="205" t="s">
        <v>387</v>
      </c>
      <c r="D167" s="205" t="s">
        <v>142</v>
      </c>
      <c r="E167" s="206" t="s">
        <v>388</v>
      </c>
      <c r="F167" s="207" t="s">
        <v>389</v>
      </c>
      <c r="G167" s="208" t="s">
        <v>390</v>
      </c>
      <c r="H167" s="209">
        <v>1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47</v>
      </c>
      <c r="O167" s="85"/>
      <c r="P167" s="214">
        <f>O167*H167</f>
        <v>0</v>
      </c>
      <c r="Q167" s="214">
        <v>0.11276</v>
      </c>
      <c r="R167" s="214">
        <f>Q167*H167</f>
        <v>0.11276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164</v>
      </c>
      <c r="AT167" s="216" t="s">
        <v>142</v>
      </c>
      <c r="AU167" s="216" t="s">
        <v>86</v>
      </c>
      <c r="AY167" s="18" t="s">
        <v>139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84</v>
      </c>
      <c r="BK167" s="217">
        <f>ROUND(I167*H167,2)</f>
        <v>0</v>
      </c>
      <c r="BL167" s="18" t="s">
        <v>164</v>
      </c>
      <c r="BM167" s="216" t="s">
        <v>391</v>
      </c>
    </row>
    <row r="168" s="2" customFormat="1">
      <c r="A168" s="39"/>
      <c r="B168" s="40"/>
      <c r="C168" s="41"/>
      <c r="D168" s="223" t="s">
        <v>151</v>
      </c>
      <c r="E168" s="41"/>
      <c r="F168" s="224" t="s">
        <v>392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151</v>
      </c>
      <c r="AU168" s="18" t="s">
        <v>86</v>
      </c>
    </row>
    <row r="169" s="13" customFormat="1">
      <c r="A169" s="13"/>
      <c r="B169" s="225"/>
      <c r="C169" s="226"/>
      <c r="D169" s="223" t="s">
        <v>227</v>
      </c>
      <c r="E169" s="227" t="s">
        <v>19</v>
      </c>
      <c r="F169" s="228" t="s">
        <v>393</v>
      </c>
      <c r="G169" s="226"/>
      <c r="H169" s="229">
        <v>1</v>
      </c>
      <c r="I169" s="230"/>
      <c r="J169" s="226"/>
      <c r="K169" s="226"/>
      <c r="L169" s="231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227</v>
      </c>
      <c r="AU169" s="235" t="s">
        <v>86</v>
      </c>
      <c r="AV169" s="13" t="s">
        <v>86</v>
      </c>
      <c r="AW169" s="13" t="s">
        <v>37</v>
      </c>
      <c r="AX169" s="13" t="s">
        <v>84</v>
      </c>
      <c r="AY169" s="235" t="s">
        <v>139</v>
      </c>
    </row>
    <row r="170" s="2" customFormat="1" ht="16.5" customHeight="1">
      <c r="A170" s="39"/>
      <c r="B170" s="40"/>
      <c r="C170" s="205" t="s">
        <v>394</v>
      </c>
      <c r="D170" s="205" t="s">
        <v>142</v>
      </c>
      <c r="E170" s="206" t="s">
        <v>395</v>
      </c>
      <c r="F170" s="207" t="s">
        <v>396</v>
      </c>
      <c r="G170" s="208" t="s">
        <v>244</v>
      </c>
      <c r="H170" s="209">
        <v>70</v>
      </c>
      <c r="I170" s="210"/>
      <c r="J170" s="211">
        <f>ROUND(I170*H170,2)</f>
        <v>0</v>
      </c>
      <c r="K170" s="207" t="s">
        <v>146</v>
      </c>
      <c r="L170" s="45"/>
      <c r="M170" s="212" t="s">
        <v>19</v>
      </c>
      <c r="N170" s="213" t="s">
        <v>47</v>
      </c>
      <c r="O170" s="85"/>
      <c r="P170" s="214">
        <f>O170*H170</f>
        <v>0</v>
      </c>
      <c r="Q170" s="214">
        <v>0.00068999999999999997</v>
      </c>
      <c r="R170" s="214">
        <f>Q170*H170</f>
        <v>0.048299999999999996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164</v>
      </c>
      <c r="AT170" s="216" t="s">
        <v>142</v>
      </c>
      <c r="AU170" s="216" t="s">
        <v>86</v>
      </c>
      <c r="AY170" s="18" t="s">
        <v>139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84</v>
      </c>
      <c r="BK170" s="217">
        <f>ROUND(I170*H170,2)</f>
        <v>0</v>
      </c>
      <c r="BL170" s="18" t="s">
        <v>164</v>
      </c>
      <c r="BM170" s="216" t="s">
        <v>397</v>
      </c>
    </row>
    <row r="171" s="2" customFormat="1">
      <c r="A171" s="39"/>
      <c r="B171" s="40"/>
      <c r="C171" s="41"/>
      <c r="D171" s="218" t="s">
        <v>149</v>
      </c>
      <c r="E171" s="41"/>
      <c r="F171" s="219" t="s">
        <v>398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149</v>
      </c>
      <c r="AU171" s="18" t="s">
        <v>86</v>
      </c>
    </row>
    <row r="172" s="2" customFormat="1" ht="16.5" customHeight="1">
      <c r="A172" s="39"/>
      <c r="B172" s="40"/>
      <c r="C172" s="205" t="s">
        <v>399</v>
      </c>
      <c r="D172" s="205" t="s">
        <v>142</v>
      </c>
      <c r="E172" s="206" t="s">
        <v>400</v>
      </c>
      <c r="F172" s="207" t="s">
        <v>401</v>
      </c>
      <c r="G172" s="208" t="s">
        <v>402</v>
      </c>
      <c r="H172" s="209">
        <v>1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47</v>
      </c>
      <c r="O172" s="85"/>
      <c r="P172" s="214">
        <f>O172*H172</f>
        <v>0</v>
      </c>
      <c r="Q172" s="214">
        <v>0.11241</v>
      </c>
      <c r="R172" s="214">
        <f>Q172*H172</f>
        <v>0.11241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164</v>
      </c>
      <c r="AT172" s="216" t="s">
        <v>142</v>
      </c>
      <c r="AU172" s="216" t="s">
        <v>86</v>
      </c>
      <c r="AY172" s="18" t="s">
        <v>139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84</v>
      </c>
      <c r="BK172" s="217">
        <f>ROUND(I172*H172,2)</f>
        <v>0</v>
      </c>
      <c r="BL172" s="18" t="s">
        <v>164</v>
      </c>
      <c r="BM172" s="216" t="s">
        <v>403</v>
      </c>
    </row>
    <row r="173" s="2" customFormat="1">
      <c r="A173" s="39"/>
      <c r="B173" s="40"/>
      <c r="C173" s="41"/>
      <c r="D173" s="223" t="s">
        <v>151</v>
      </c>
      <c r="E173" s="41"/>
      <c r="F173" s="224" t="s">
        <v>404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151</v>
      </c>
      <c r="AU173" s="18" t="s">
        <v>86</v>
      </c>
    </row>
    <row r="174" s="13" customFormat="1">
      <c r="A174" s="13"/>
      <c r="B174" s="225"/>
      <c r="C174" s="226"/>
      <c r="D174" s="223" t="s">
        <v>227</v>
      </c>
      <c r="E174" s="227" t="s">
        <v>19</v>
      </c>
      <c r="F174" s="228" t="s">
        <v>405</v>
      </c>
      <c r="G174" s="226"/>
      <c r="H174" s="229">
        <v>1</v>
      </c>
      <c r="I174" s="230"/>
      <c r="J174" s="226"/>
      <c r="K174" s="226"/>
      <c r="L174" s="231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227</v>
      </c>
      <c r="AU174" s="235" t="s">
        <v>86</v>
      </c>
      <c r="AV174" s="13" t="s">
        <v>86</v>
      </c>
      <c r="AW174" s="13" t="s">
        <v>37</v>
      </c>
      <c r="AX174" s="13" t="s">
        <v>84</v>
      </c>
      <c r="AY174" s="235" t="s">
        <v>139</v>
      </c>
    </row>
    <row r="175" s="2" customFormat="1" ht="16.5" customHeight="1">
      <c r="A175" s="39"/>
      <c r="B175" s="40"/>
      <c r="C175" s="205" t="s">
        <v>406</v>
      </c>
      <c r="D175" s="205" t="s">
        <v>142</v>
      </c>
      <c r="E175" s="206" t="s">
        <v>407</v>
      </c>
      <c r="F175" s="207" t="s">
        <v>408</v>
      </c>
      <c r="G175" s="208" t="s">
        <v>409</v>
      </c>
      <c r="H175" s="209">
        <v>1</v>
      </c>
      <c r="I175" s="210"/>
      <c r="J175" s="211">
        <f>ROUND(I175*H175,2)</f>
        <v>0</v>
      </c>
      <c r="K175" s="207" t="s">
        <v>19</v>
      </c>
      <c r="L175" s="45"/>
      <c r="M175" s="212" t="s">
        <v>19</v>
      </c>
      <c r="N175" s="213" t="s">
        <v>47</v>
      </c>
      <c r="O175" s="85"/>
      <c r="P175" s="214">
        <f>O175*H175</f>
        <v>0</v>
      </c>
      <c r="Q175" s="214">
        <v>0.497</v>
      </c>
      <c r="R175" s="214">
        <f>Q175*H175</f>
        <v>0.497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164</v>
      </c>
      <c r="AT175" s="216" t="s">
        <v>142</v>
      </c>
      <c r="AU175" s="216" t="s">
        <v>86</v>
      </c>
      <c r="AY175" s="18" t="s">
        <v>139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84</v>
      </c>
      <c r="BK175" s="217">
        <f>ROUND(I175*H175,2)</f>
        <v>0</v>
      </c>
      <c r="BL175" s="18" t="s">
        <v>164</v>
      </c>
      <c r="BM175" s="216" t="s">
        <v>410</v>
      </c>
    </row>
    <row r="176" s="2" customFormat="1">
      <c r="A176" s="39"/>
      <c r="B176" s="40"/>
      <c r="C176" s="41"/>
      <c r="D176" s="223" t="s">
        <v>151</v>
      </c>
      <c r="E176" s="41"/>
      <c r="F176" s="224" t="s">
        <v>411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151</v>
      </c>
      <c r="AU176" s="18" t="s">
        <v>86</v>
      </c>
    </row>
    <row r="177" s="13" customFormat="1">
      <c r="A177" s="13"/>
      <c r="B177" s="225"/>
      <c r="C177" s="226"/>
      <c r="D177" s="223" t="s">
        <v>227</v>
      </c>
      <c r="E177" s="227" t="s">
        <v>19</v>
      </c>
      <c r="F177" s="228" t="s">
        <v>412</v>
      </c>
      <c r="G177" s="226"/>
      <c r="H177" s="229">
        <v>1</v>
      </c>
      <c r="I177" s="230"/>
      <c r="J177" s="226"/>
      <c r="K177" s="226"/>
      <c r="L177" s="231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227</v>
      </c>
      <c r="AU177" s="235" t="s">
        <v>86</v>
      </c>
      <c r="AV177" s="13" t="s">
        <v>86</v>
      </c>
      <c r="AW177" s="13" t="s">
        <v>37</v>
      </c>
      <c r="AX177" s="13" t="s">
        <v>84</v>
      </c>
      <c r="AY177" s="235" t="s">
        <v>139</v>
      </c>
    </row>
    <row r="178" s="2" customFormat="1" ht="24.15" customHeight="1">
      <c r="A178" s="39"/>
      <c r="B178" s="40"/>
      <c r="C178" s="205" t="s">
        <v>413</v>
      </c>
      <c r="D178" s="205" t="s">
        <v>142</v>
      </c>
      <c r="E178" s="206" t="s">
        <v>414</v>
      </c>
      <c r="F178" s="207" t="s">
        <v>415</v>
      </c>
      <c r="G178" s="208" t="s">
        <v>249</v>
      </c>
      <c r="H178" s="209">
        <v>20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47</v>
      </c>
      <c r="O178" s="85"/>
      <c r="P178" s="214">
        <f>O178*H178</f>
        <v>0</v>
      </c>
      <c r="Q178" s="214">
        <v>0.14066999999999999</v>
      </c>
      <c r="R178" s="214">
        <f>Q178*H178</f>
        <v>2.8133999999999997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164</v>
      </c>
      <c r="AT178" s="216" t="s">
        <v>142</v>
      </c>
      <c r="AU178" s="216" t="s">
        <v>86</v>
      </c>
      <c r="AY178" s="18" t="s">
        <v>139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84</v>
      </c>
      <c r="BK178" s="217">
        <f>ROUND(I178*H178,2)</f>
        <v>0</v>
      </c>
      <c r="BL178" s="18" t="s">
        <v>164</v>
      </c>
      <c r="BM178" s="216" t="s">
        <v>416</v>
      </c>
    </row>
    <row r="179" s="2" customFormat="1">
      <c r="A179" s="39"/>
      <c r="B179" s="40"/>
      <c r="C179" s="41"/>
      <c r="D179" s="223" t="s">
        <v>151</v>
      </c>
      <c r="E179" s="41"/>
      <c r="F179" s="224" t="s">
        <v>417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151</v>
      </c>
      <c r="AU179" s="18" t="s">
        <v>86</v>
      </c>
    </row>
    <row r="180" s="2" customFormat="1" ht="24.15" customHeight="1">
      <c r="A180" s="39"/>
      <c r="B180" s="40"/>
      <c r="C180" s="205" t="s">
        <v>418</v>
      </c>
      <c r="D180" s="205" t="s">
        <v>142</v>
      </c>
      <c r="E180" s="206" t="s">
        <v>419</v>
      </c>
      <c r="F180" s="207" t="s">
        <v>420</v>
      </c>
      <c r="G180" s="208" t="s">
        <v>249</v>
      </c>
      <c r="H180" s="209">
        <v>35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47</v>
      </c>
      <c r="O180" s="85"/>
      <c r="P180" s="214">
        <f>O180*H180</f>
        <v>0</v>
      </c>
      <c r="Q180" s="214">
        <v>0.14066999999999999</v>
      </c>
      <c r="R180" s="214">
        <f>Q180*H180</f>
        <v>4.9234499999999999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164</v>
      </c>
      <c r="AT180" s="216" t="s">
        <v>142</v>
      </c>
      <c r="AU180" s="216" t="s">
        <v>86</v>
      </c>
      <c r="AY180" s="18" t="s">
        <v>139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84</v>
      </c>
      <c r="BK180" s="217">
        <f>ROUND(I180*H180,2)</f>
        <v>0</v>
      </c>
      <c r="BL180" s="18" t="s">
        <v>164</v>
      </c>
      <c r="BM180" s="216" t="s">
        <v>421</v>
      </c>
    </row>
    <row r="181" s="2" customFormat="1">
      <c r="A181" s="39"/>
      <c r="B181" s="40"/>
      <c r="C181" s="41"/>
      <c r="D181" s="223" t="s">
        <v>151</v>
      </c>
      <c r="E181" s="41"/>
      <c r="F181" s="224" t="s">
        <v>417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151</v>
      </c>
      <c r="AU181" s="18" t="s">
        <v>86</v>
      </c>
    </row>
    <row r="182" s="2" customFormat="1" ht="24.15" customHeight="1">
      <c r="A182" s="39"/>
      <c r="B182" s="40"/>
      <c r="C182" s="205" t="s">
        <v>422</v>
      </c>
      <c r="D182" s="205" t="s">
        <v>142</v>
      </c>
      <c r="E182" s="206" t="s">
        <v>423</v>
      </c>
      <c r="F182" s="207" t="s">
        <v>424</v>
      </c>
      <c r="G182" s="208" t="s">
        <v>249</v>
      </c>
      <c r="H182" s="209">
        <v>15</v>
      </c>
      <c r="I182" s="210"/>
      <c r="J182" s="211">
        <f>ROUND(I182*H182,2)</f>
        <v>0</v>
      </c>
      <c r="K182" s="207" t="s">
        <v>146</v>
      </c>
      <c r="L182" s="45"/>
      <c r="M182" s="212" t="s">
        <v>19</v>
      </c>
      <c r="N182" s="213" t="s">
        <v>47</v>
      </c>
      <c r="O182" s="85"/>
      <c r="P182" s="214">
        <f>O182*H182</f>
        <v>0</v>
      </c>
      <c r="Q182" s="214">
        <v>0.34612999999999999</v>
      </c>
      <c r="R182" s="214">
        <f>Q182*H182</f>
        <v>5.1919500000000003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164</v>
      </c>
      <c r="AT182" s="216" t="s">
        <v>142</v>
      </c>
      <c r="AU182" s="216" t="s">
        <v>86</v>
      </c>
      <c r="AY182" s="18" t="s">
        <v>139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84</v>
      </c>
      <c r="BK182" s="217">
        <f>ROUND(I182*H182,2)</f>
        <v>0</v>
      </c>
      <c r="BL182" s="18" t="s">
        <v>164</v>
      </c>
      <c r="BM182" s="216" t="s">
        <v>425</v>
      </c>
    </row>
    <row r="183" s="2" customFormat="1">
      <c r="A183" s="39"/>
      <c r="B183" s="40"/>
      <c r="C183" s="41"/>
      <c r="D183" s="218" t="s">
        <v>149</v>
      </c>
      <c r="E183" s="41"/>
      <c r="F183" s="219" t="s">
        <v>426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149</v>
      </c>
      <c r="AU183" s="18" t="s">
        <v>86</v>
      </c>
    </row>
    <row r="184" s="2" customFormat="1" ht="16.5" customHeight="1">
      <c r="A184" s="39"/>
      <c r="B184" s="40"/>
      <c r="C184" s="250" t="s">
        <v>427</v>
      </c>
      <c r="D184" s="250" t="s">
        <v>292</v>
      </c>
      <c r="E184" s="251" t="s">
        <v>428</v>
      </c>
      <c r="F184" s="252" t="s">
        <v>429</v>
      </c>
      <c r="G184" s="253" t="s">
        <v>249</v>
      </c>
      <c r="H184" s="254">
        <v>2.04</v>
      </c>
      <c r="I184" s="255"/>
      <c r="J184" s="256">
        <f>ROUND(I184*H184,2)</f>
        <v>0</v>
      </c>
      <c r="K184" s="252" t="s">
        <v>146</v>
      </c>
      <c r="L184" s="257"/>
      <c r="M184" s="258" t="s">
        <v>19</v>
      </c>
      <c r="N184" s="259" t="s">
        <v>47</v>
      </c>
      <c r="O184" s="85"/>
      <c r="P184" s="214">
        <f>O184*H184</f>
        <v>0</v>
      </c>
      <c r="Q184" s="214">
        <v>0.14999999999999999</v>
      </c>
      <c r="R184" s="214">
        <f>Q184*H184</f>
        <v>0.30599999999999999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191</v>
      </c>
      <c r="AT184" s="216" t="s">
        <v>292</v>
      </c>
      <c r="AU184" s="216" t="s">
        <v>86</v>
      </c>
      <c r="AY184" s="18" t="s">
        <v>139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84</v>
      </c>
      <c r="BK184" s="217">
        <f>ROUND(I184*H184,2)</f>
        <v>0</v>
      </c>
      <c r="BL184" s="18" t="s">
        <v>164</v>
      </c>
      <c r="BM184" s="216" t="s">
        <v>430</v>
      </c>
    </row>
    <row r="185" s="13" customFormat="1">
      <c r="A185" s="13"/>
      <c r="B185" s="225"/>
      <c r="C185" s="226"/>
      <c r="D185" s="223" t="s">
        <v>227</v>
      </c>
      <c r="E185" s="226"/>
      <c r="F185" s="228" t="s">
        <v>431</v>
      </c>
      <c r="G185" s="226"/>
      <c r="H185" s="229">
        <v>2.04</v>
      </c>
      <c r="I185" s="230"/>
      <c r="J185" s="226"/>
      <c r="K185" s="226"/>
      <c r="L185" s="231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227</v>
      </c>
      <c r="AU185" s="235" t="s">
        <v>86</v>
      </c>
      <c r="AV185" s="13" t="s">
        <v>86</v>
      </c>
      <c r="AW185" s="13" t="s">
        <v>4</v>
      </c>
      <c r="AX185" s="13" t="s">
        <v>84</v>
      </c>
      <c r="AY185" s="235" t="s">
        <v>139</v>
      </c>
    </row>
    <row r="186" s="2" customFormat="1" ht="16.5" customHeight="1">
      <c r="A186" s="39"/>
      <c r="B186" s="40"/>
      <c r="C186" s="250" t="s">
        <v>432</v>
      </c>
      <c r="D186" s="250" t="s">
        <v>292</v>
      </c>
      <c r="E186" s="251" t="s">
        <v>433</v>
      </c>
      <c r="F186" s="252" t="s">
        <v>434</v>
      </c>
      <c r="G186" s="253" t="s">
        <v>249</v>
      </c>
      <c r="H186" s="254">
        <v>13.26</v>
      </c>
      <c r="I186" s="255"/>
      <c r="J186" s="256">
        <f>ROUND(I186*H186,2)</f>
        <v>0</v>
      </c>
      <c r="K186" s="252" t="s">
        <v>146</v>
      </c>
      <c r="L186" s="257"/>
      <c r="M186" s="258" t="s">
        <v>19</v>
      </c>
      <c r="N186" s="259" t="s">
        <v>47</v>
      </c>
      <c r="O186" s="85"/>
      <c r="P186" s="214">
        <f>O186*H186</f>
        <v>0</v>
      </c>
      <c r="Q186" s="214">
        <v>0.22500000000000001</v>
      </c>
      <c r="R186" s="214">
        <f>Q186*H186</f>
        <v>2.9834999999999998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191</v>
      </c>
      <c r="AT186" s="216" t="s">
        <v>292</v>
      </c>
      <c r="AU186" s="216" t="s">
        <v>86</v>
      </c>
      <c r="AY186" s="18" t="s">
        <v>139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84</v>
      </c>
      <c r="BK186" s="217">
        <f>ROUND(I186*H186,2)</f>
        <v>0</v>
      </c>
      <c r="BL186" s="18" t="s">
        <v>164</v>
      </c>
      <c r="BM186" s="216" t="s">
        <v>435</v>
      </c>
    </row>
    <row r="187" s="13" customFormat="1">
      <c r="A187" s="13"/>
      <c r="B187" s="225"/>
      <c r="C187" s="226"/>
      <c r="D187" s="223" t="s">
        <v>227</v>
      </c>
      <c r="E187" s="226"/>
      <c r="F187" s="228" t="s">
        <v>436</v>
      </c>
      <c r="G187" s="226"/>
      <c r="H187" s="229">
        <v>13.26</v>
      </c>
      <c r="I187" s="230"/>
      <c r="J187" s="226"/>
      <c r="K187" s="226"/>
      <c r="L187" s="231"/>
      <c r="M187" s="236"/>
      <c r="N187" s="237"/>
      <c r="O187" s="237"/>
      <c r="P187" s="237"/>
      <c r="Q187" s="237"/>
      <c r="R187" s="237"/>
      <c r="S187" s="237"/>
      <c r="T187" s="23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227</v>
      </c>
      <c r="AU187" s="235" t="s">
        <v>86</v>
      </c>
      <c r="AV187" s="13" t="s">
        <v>86</v>
      </c>
      <c r="AW187" s="13" t="s">
        <v>4</v>
      </c>
      <c r="AX187" s="13" t="s">
        <v>84</v>
      </c>
      <c r="AY187" s="235" t="s">
        <v>139</v>
      </c>
    </row>
    <row r="188" s="2" customFormat="1" ht="44.25" customHeight="1">
      <c r="A188" s="39"/>
      <c r="B188" s="40"/>
      <c r="C188" s="205" t="s">
        <v>437</v>
      </c>
      <c r="D188" s="205" t="s">
        <v>142</v>
      </c>
      <c r="E188" s="206" t="s">
        <v>438</v>
      </c>
      <c r="F188" s="207" t="s">
        <v>439</v>
      </c>
      <c r="G188" s="208" t="s">
        <v>249</v>
      </c>
      <c r="H188" s="209">
        <v>8</v>
      </c>
      <c r="I188" s="210"/>
      <c r="J188" s="211">
        <f>ROUND(I188*H188,2)</f>
        <v>0</v>
      </c>
      <c r="K188" s="207" t="s">
        <v>146</v>
      </c>
      <c r="L188" s="45"/>
      <c r="M188" s="212" t="s">
        <v>19</v>
      </c>
      <c r="N188" s="213" t="s">
        <v>47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0.035000000000000003</v>
      </c>
      <c r="T188" s="215">
        <f>S188*H188</f>
        <v>0.28000000000000003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164</v>
      </c>
      <c r="AT188" s="216" t="s">
        <v>142</v>
      </c>
      <c r="AU188" s="216" t="s">
        <v>86</v>
      </c>
      <c r="AY188" s="18" t="s">
        <v>139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84</v>
      </c>
      <c r="BK188" s="217">
        <f>ROUND(I188*H188,2)</f>
        <v>0</v>
      </c>
      <c r="BL188" s="18" t="s">
        <v>164</v>
      </c>
      <c r="BM188" s="216" t="s">
        <v>440</v>
      </c>
    </row>
    <row r="189" s="2" customFormat="1">
      <c r="A189" s="39"/>
      <c r="B189" s="40"/>
      <c r="C189" s="41"/>
      <c r="D189" s="218" t="s">
        <v>149</v>
      </c>
      <c r="E189" s="41"/>
      <c r="F189" s="219" t="s">
        <v>441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149</v>
      </c>
      <c r="AU189" s="18" t="s">
        <v>86</v>
      </c>
    </row>
    <row r="190" s="2" customFormat="1" ht="37.8" customHeight="1">
      <c r="A190" s="39"/>
      <c r="B190" s="40"/>
      <c r="C190" s="205" t="s">
        <v>442</v>
      </c>
      <c r="D190" s="205" t="s">
        <v>142</v>
      </c>
      <c r="E190" s="206" t="s">
        <v>443</v>
      </c>
      <c r="F190" s="207" t="s">
        <v>444</v>
      </c>
      <c r="G190" s="208" t="s">
        <v>249</v>
      </c>
      <c r="H190" s="209">
        <v>70</v>
      </c>
      <c r="I190" s="210"/>
      <c r="J190" s="211">
        <f>ROUND(I190*H190,2)</f>
        <v>0</v>
      </c>
      <c r="K190" s="207" t="s">
        <v>146</v>
      </c>
      <c r="L190" s="45"/>
      <c r="M190" s="212" t="s">
        <v>19</v>
      </c>
      <c r="N190" s="213" t="s">
        <v>47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164</v>
      </c>
      <c r="AT190" s="216" t="s">
        <v>142</v>
      </c>
      <c r="AU190" s="216" t="s">
        <v>86</v>
      </c>
      <c r="AY190" s="18" t="s">
        <v>139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84</v>
      </c>
      <c r="BK190" s="217">
        <f>ROUND(I190*H190,2)</f>
        <v>0</v>
      </c>
      <c r="BL190" s="18" t="s">
        <v>164</v>
      </c>
      <c r="BM190" s="216" t="s">
        <v>445</v>
      </c>
    </row>
    <row r="191" s="2" customFormat="1">
      <c r="A191" s="39"/>
      <c r="B191" s="40"/>
      <c r="C191" s="41"/>
      <c r="D191" s="218" t="s">
        <v>149</v>
      </c>
      <c r="E191" s="41"/>
      <c r="F191" s="219" t="s">
        <v>446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149</v>
      </c>
      <c r="AU191" s="18" t="s">
        <v>86</v>
      </c>
    </row>
    <row r="192" s="13" customFormat="1">
      <c r="A192" s="13"/>
      <c r="B192" s="225"/>
      <c r="C192" s="226"/>
      <c r="D192" s="223" t="s">
        <v>227</v>
      </c>
      <c r="E192" s="227" t="s">
        <v>19</v>
      </c>
      <c r="F192" s="228" t="s">
        <v>447</v>
      </c>
      <c r="G192" s="226"/>
      <c r="H192" s="229">
        <v>70</v>
      </c>
      <c r="I192" s="230"/>
      <c r="J192" s="226"/>
      <c r="K192" s="226"/>
      <c r="L192" s="231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227</v>
      </c>
      <c r="AU192" s="235" t="s">
        <v>86</v>
      </c>
      <c r="AV192" s="13" t="s">
        <v>86</v>
      </c>
      <c r="AW192" s="13" t="s">
        <v>37</v>
      </c>
      <c r="AX192" s="13" t="s">
        <v>84</v>
      </c>
      <c r="AY192" s="235" t="s">
        <v>139</v>
      </c>
    </row>
    <row r="193" s="2" customFormat="1" ht="37.8" customHeight="1">
      <c r="A193" s="39"/>
      <c r="B193" s="40"/>
      <c r="C193" s="205" t="s">
        <v>448</v>
      </c>
      <c r="D193" s="205" t="s">
        <v>142</v>
      </c>
      <c r="E193" s="206" t="s">
        <v>449</v>
      </c>
      <c r="F193" s="207" t="s">
        <v>450</v>
      </c>
      <c r="G193" s="208" t="s">
        <v>244</v>
      </c>
      <c r="H193" s="209">
        <v>70</v>
      </c>
      <c r="I193" s="210"/>
      <c r="J193" s="211">
        <f>ROUND(I193*H193,2)</f>
        <v>0</v>
      </c>
      <c r="K193" s="207" t="s">
        <v>146</v>
      </c>
      <c r="L193" s="45"/>
      <c r="M193" s="212" t="s">
        <v>19</v>
      </c>
      <c r="N193" s="213" t="s">
        <v>47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164</v>
      </c>
      <c r="AT193" s="216" t="s">
        <v>142</v>
      </c>
      <c r="AU193" s="216" t="s">
        <v>86</v>
      </c>
      <c r="AY193" s="18" t="s">
        <v>139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84</v>
      </c>
      <c r="BK193" s="217">
        <f>ROUND(I193*H193,2)</f>
        <v>0</v>
      </c>
      <c r="BL193" s="18" t="s">
        <v>164</v>
      </c>
      <c r="BM193" s="216" t="s">
        <v>451</v>
      </c>
    </row>
    <row r="194" s="2" customFormat="1">
      <c r="A194" s="39"/>
      <c r="B194" s="40"/>
      <c r="C194" s="41"/>
      <c r="D194" s="218" t="s">
        <v>149</v>
      </c>
      <c r="E194" s="41"/>
      <c r="F194" s="219" t="s">
        <v>452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149</v>
      </c>
      <c r="AU194" s="18" t="s">
        <v>86</v>
      </c>
    </row>
    <row r="195" s="2" customFormat="1" ht="16.5" customHeight="1">
      <c r="A195" s="39"/>
      <c r="B195" s="40"/>
      <c r="C195" s="205" t="s">
        <v>453</v>
      </c>
      <c r="D195" s="205" t="s">
        <v>142</v>
      </c>
      <c r="E195" s="206" t="s">
        <v>454</v>
      </c>
      <c r="F195" s="207" t="s">
        <v>455</v>
      </c>
      <c r="G195" s="208" t="s">
        <v>244</v>
      </c>
      <c r="H195" s="209">
        <v>70</v>
      </c>
      <c r="I195" s="210"/>
      <c r="J195" s="211">
        <f>ROUND(I195*H195,2)</f>
        <v>0</v>
      </c>
      <c r="K195" s="207" t="s">
        <v>19</v>
      </c>
      <c r="L195" s="45"/>
      <c r="M195" s="212" t="s">
        <v>19</v>
      </c>
      <c r="N195" s="213" t="s">
        <v>47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164</v>
      </c>
      <c r="AT195" s="216" t="s">
        <v>142</v>
      </c>
      <c r="AU195" s="216" t="s">
        <v>86</v>
      </c>
      <c r="AY195" s="18" t="s">
        <v>139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84</v>
      </c>
      <c r="BK195" s="217">
        <f>ROUND(I195*H195,2)</f>
        <v>0</v>
      </c>
      <c r="BL195" s="18" t="s">
        <v>164</v>
      </c>
      <c r="BM195" s="216" t="s">
        <v>456</v>
      </c>
    </row>
    <row r="196" s="2" customFormat="1" ht="16.5" customHeight="1">
      <c r="A196" s="39"/>
      <c r="B196" s="40"/>
      <c r="C196" s="205" t="s">
        <v>457</v>
      </c>
      <c r="D196" s="205" t="s">
        <v>142</v>
      </c>
      <c r="E196" s="206" t="s">
        <v>458</v>
      </c>
      <c r="F196" s="207" t="s">
        <v>459</v>
      </c>
      <c r="G196" s="208" t="s">
        <v>249</v>
      </c>
      <c r="H196" s="209">
        <v>35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47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164</v>
      </c>
      <c r="AT196" s="216" t="s">
        <v>142</v>
      </c>
      <c r="AU196" s="216" t="s">
        <v>86</v>
      </c>
      <c r="AY196" s="18" t="s">
        <v>139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84</v>
      </c>
      <c r="BK196" s="217">
        <f>ROUND(I196*H196,2)</f>
        <v>0</v>
      </c>
      <c r="BL196" s="18" t="s">
        <v>164</v>
      </c>
      <c r="BM196" s="216" t="s">
        <v>460</v>
      </c>
    </row>
    <row r="197" s="2" customFormat="1" ht="16.5" customHeight="1">
      <c r="A197" s="39"/>
      <c r="B197" s="40"/>
      <c r="C197" s="205" t="s">
        <v>461</v>
      </c>
      <c r="D197" s="205" t="s">
        <v>142</v>
      </c>
      <c r="E197" s="206" t="s">
        <v>462</v>
      </c>
      <c r="F197" s="207" t="s">
        <v>463</v>
      </c>
      <c r="G197" s="208" t="s">
        <v>249</v>
      </c>
      <c r="H197" s="209">
        <v>35</v>
      </c>
      <c r="I197" s="210"/>
      <c r="J197" s="211">
        <f>ROUND(I197*H197,2)</f>
        <v>0</v>
      </c>
      <c r="K197" s="207" t="s">
        <v>19</v>
      </c>
      <c r="L197" s="45"/>
      <c r="M197" s="212" t="s">
        <v>19</v>
      </c>
      <c r="N197" s="213" t="s">
        <v>47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164</v>
      </c>
      <c r="AT197" s="216" t="s">
        <v>142</v>
      </c>
      <c r="AU197" s="216" t="s">
        <v>86</v>
      </c>
      <c r="AY197" s="18" t="s">
        <v>139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84</v>
      </c>
      <c r="BK197" s="217">
        <f>ROUND(I197*H197,2)</f>
        <v>0</v>
      </c>
      <c r="BL197" s="18" t="s">
        <v>164</v>
      </c>
      <c r="BM197" s="216" t="s">
        <v>464</v>
      </c>
    </row>
    <row r="198" s="12" customFormat="1" ht="22.8" customHeight="1">
      <c r="A198" s="12"/>
      <c r="B198" s="189"/>
      <c r="C198" s="190"/>
      <c r="D198" s="191" t="s">
        <v>75</v>
      </c>
      <c r="E198" s="203" t="s">
        <v>465</v>
      </c>
      <c r="F198" s="203" t="s">
        <v>466</v>
      </c>
      <c r="G198" s="190"/>
      <c r="H198" s="190"/>
      <c r="I198" s="193"/>
      <c r="J198" s="204">
        <f>BK198</f>
        <v>0</v>
      </c>
      <c r="K198" s="190"/>
      <c r="L198" s="195"/>
      <c r="M198" s="196"/>
      <c r="N198" s="197"/>
      <c r="O198" s="197"/>
      <c r="P198" s="198">
        <f>SUM(P199:P206)</f>
        <v>0</v>
      </c>
      <c r="Q198" s="197"/>
      <c r="R198" s="198">
        <f>SUM(R199:R206)</f>
        <v>0</v>
      </c>
      <c r="S198" s="197"/>
      <c r="T198" s="199">
        <f>SUM(T199:T206)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0" t="s">
        <v>84</v>
      </c>
      <c r="AT198" s="201" t="s">
        <v>75</v>
      </c>
      <c r="AU198" s="201" t="s">
        <v>84</v>
      </c>
      <c r="AY198" s="200" t="s">
        <v>139</v>
      </c>
      <c r="BK198" s="202">
        <f>SUM(BK199:BK206)</f>
        <v>0</v>
      </c>
    </row>
    <row r="199" s="2" customFormat="1" ht="21.75" customHeight="1">
      <c r="A199" s="39"/>
      <c r="B199" s="40"/>
      <c r="C199" s="205" t="s">
        <v>467</v>
      </c>
      <c r="D199" s="205" t="s">
        <v>142</v>
      </c>
      <c r="E199" s="206" t="s">
        <v>468</v>
      </c>
      <c r="F199" s="207" t="s">
        <v>469</v>
      </c>
      <c r="G199" s="208" t="s">
        <v>280</v>
      </c>
      <c r="H199" s="209">
        <v>32.200000000000003</v>
      </c>
      <c r="I199" s="210"/>
      <c r="J199" s="211">
        <f>ROUND(I199*H199,2)</f>
        <v>0</v>
      </c>
      <c r="K199" s="207" t="s">
        <v>19</v>
      </c>
      <c r="L199" s="45"/>
      <c r="M199" s="212" t="s">
        <v>19</v>
      </c>
      <c r="N199" s="213" t="s">
        <v>47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164</v>
      </c>
      <c r="AT199" s="216" t="s">
        <v>142</v>
      </c>
      <c r="AU199" s="216" t="s">
        <v>86</v>
      </c>
      <c r="AY199" s="18" t="s">
        <v>139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84</v>
      </c>
      <c r="BK199" s="217">
        <f>ROUND(I199*H199,2)</f>
        <v>0</v>
      </c>
      <c r="BL199" s="18" t="s">
        <v>164</v>
      </c>
      <c r="BM199" s="216" t="s">
        <v>470</v>
      </c>
    </row>
    <row r="200" s="13" customFormat="1">
      <c r="A200" s="13"/>
      <c r="B200" s="225"/>
      <c r="C200" s="226"/>
      <c r="D200" s="223" t="s">
        <v>227</v>
      </c>
      <c r="E200" s="227" t="s">
        <v>19</v>
      </c>
      <c r="F200" s="228" t="s">
        <v>471</v>
      </c>
      <c r="G200" s="226"/>
      <c r="H200" s="229">
        <v>17.850000000000001</v>
      </c>
      <c r="I200" s="230"/>
      <c r="J200" s="226"/>
      <c r="K200" s="226"/>
      <c r="L200" s="231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227</v>
      </c>
      <c r="AU200" s="235" t="s">
        <v>86</v>
      </c>
      <c r="AV200" s="13" t="s">
        <v>86</v>
      </c>
      <c r="AW200" s="13" t="s">
        <v>37</v>
      </c>
      <c r="AX200" s="13" t="s">
        <v>76</v>
      </c>
      <c r="AY200" s="235" t="s">
        <v>139</v>
      </c>
    </row>
    <row r="201" s="13" customFormat="1">
      <c r="A201" s="13"/>
      <c r="B201" s="225"/>
      <c r="C201" s="226"/>
      <c r="D201" s="223" t="s">
        <v>227</v>
      </c>
      <c r="E201" s="227" t="s">
        <v>19</v>
      </c>
      <c r="F201" s="228" t="s">
        <v>472</v>
      </c>
      <c r="G201" s="226"/>
      <c r="H201" s="229">
        <v>14.35</v>
      </c>
      <c r="I201" s="230"/>
      <c r="J201" s="226"/>
      <c r="K201" s="226"/>
      <c r="L201" s="231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227</v>
      </c>
      <c r="AU201" s="235" t="s">
        <v>86</v>
      </c>
      <c r="AV201" s="13" t="s">
        <v>86</v>
      </c>
      <c r="AW201" s="13" t="s">
        <v>37</v>
      </c>
      <c r="AX201" s="13" t="s">
        <v>76</v>
      </c>
      <c r="AY201" s="235" t="s">
        <v>139</v>
      </c>
    </row>
    <row r="202" s="14" customFormat="1">
      <c r="A202" s="14"/>
      <c r="B202" s="239"/>
      <c r="C202" s="240"/>
      <c r="D202" s="223" t="s">
        <v>227</v>
      </c>
      <c r="E202" s="241" t="s">
        <v>19</v>
      </c>
      <c r="F202" s="242" t="s">
        <v>254</v>
      </c>
      <c r="G202" s="240"/>
      <c r="H202" s="243">
        <v>32.200000000000003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9" t="s">
        <v>227</v>
      </c>
      <c r="AU202" s="249" t="s">
        <v>86</v>
      </c>
      <c r="AV202" s="14" t="s">
        <v>164</v>
      </c>
      <c r="AW202" s="14" t="s">
        <v>37</v>
      </c>
      <c r="AX202" s="14" t="s">
        <v>84</v>
      </c>
      <c r="AY202" s="249" t="s">
        <v>139</v>
      </c>
    </row>
    <row r="203" s="2" customFormat="1" ht="24.15" customHeight="1">
      <c r="A203" s="39"/>
      <c r="B203" s="40"/>
      <c r="C203" s="205" t="s">
        <v>473</v>
      </c>
      <c r="D203" s="205" t="s">
        <v>142</v>
      </c>
      <c r="E203" s="206" t="s">
        <v>474</v>
      </c>
      <c r="F203" s="207" t="s">
        <v>475</v>
      </c>
      <c r="G203" s="208" t="s">
        <v>280</v>
      </c>
      <c r="H203" s="209">
        <v>0.28000000000000003</v>
      </c>
      <c r="I203" s="210"/>
      <c r="J203" s="211">
        <f>ROUND(I203*H203,2)</f>
        <v>0</v>
      </c>
      <c r="K203" s="207" t="s">
        <v>19</v>
      </c>
      <c r="L203" s="45"/>
      <c r="M203" s="212" t="s">
        <v>19</v>
      </c>
      <c r="N203" s="213" t="s">
        <v>47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164</v>
      </c>
      <c r="AT203" s="216" t="s">
        <v>142</v>
      </c>
      <c r="AU203" s="216" t="s">
        <v>86</v>
      </c>
      <c r="AY203" s="18" t="s">
        <v>139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84</v>
      </c>
      <c r="BK203" s="217">
        <f>ROUND(I203*H203,2)</f>
        <v>0</v>
      </c>
      <c r="BL203" s="18" t="s">
        <v>164</v>
      </c>
      <c r="BM203" s="216" t="s">
        <v>476</v>
      </c>
    </row>
    <row r="204" s="13" customFormat="1">
      <c r="A204" s="13"/>
      <c r="B204" s="225"/>
      <c r="C204" s="226"/>
      <c r="D204" s="223" t="s">
        <v>227</v>
      </c>
      <c r="E204" s="227" t="s">
        <v>19</v>
      </c>
      <c r="F204" s="228" t="s">
        <v>477</v>
      </c>
      <c r="G204" s="226"/>
      <c r="H204" s="229">
        <v>0.28000000000000003</v>
      </c>
      <c r="I204" s="230"/>
      <c r="J204" s="226"/>
      <c r="K204" s="226"/>
      <c r="L204" s="231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227</v>
      </c>
      <c r="AU204" s="235" t="s">
        <v>86</v>
      </c>
      <c r="AV204" s="13" t="s">
        <v>86</v>
      </c>
      <c r="AW204" s="13" t="s">
        <v>37</v>
      </c>
      <c r="AX204" s="13" t="s">
        <v>84</v>
      </c>
      <c r="AY204" s="235" t="s">
        <v>139</v>
      </c>
    </row>
    <row r="205" s="2" customFormat="1" ht="16.5" customHeight="1">
      <c r="A205" s="39"/>
      <c r="B205" s="40"/>
      <c r="C205" s="205" t="s">
        <v>478</v>
      </c>
      <c r="D205" s="205" t="s">
        <v>142</v>
      </c>
      <c r="E205" s="206" t="s">
        <v>479</v>
      </c>
      <c r="F205" s="207" t="s">
        <v>480</v>
      </c>
      <c r="G205" s="208" t="s">
        <v>280</v>
      </c>
      <c r="H205" s="209">
        <v>32.479999999999997</v>
      </c>
      <c r="I205" s="210"/>
      <c r="J205" s="211">
        <f>ROUND(I205*H205,2)</f>
        <v>0</v>
      </c>
      <c r="K205" s="207" t="s">
        <v>146</v>
      </c>
      <c r="L205" s="45"/>
      <c r="M205" s="212" t="s">
        <v>19</v>
      </c>
      <c r="N205" s="213" t="s">
        <v>47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164</v>
      </c>
      <c r="AT205" s="216" t="s">
        <v>142</v>
      </c>
      <c r="AU205" s="216" t="s">
        <v>86</v>
      </c>
      <c r="AY205" s="18" t="s">
        <v>139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84</v>
      </c>
      <c r="BK205" s="217">
        <f>ROUND(I205*H205,2)</f>
        <v>0</v>
      </c>
      <c r="BL205" s="18" t="s">
        <v>164</v>
      </c>
      <c r="BM205" s="216" t="s">
        <v>481</v>
      </c>
    </row>
    <row r="206" s="2" customFormat="1">
      <c r="A206" s="39"/>
      <c r="B206" s="40"/>
      <c r="C206" s="41"/>
      <c r="D206" s="218" t="s">
        <v>149</v>
      </c>
      <c r="E206" s="41"/>
      <c r="F206" s="219" t="s">
        <v>482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149</v>
      </c>
      <c r="AU206" s="18" t="s">
        <v>86</v>
      </c>
    </row>
    <row r="207" s="12" customFormat="1" ht="22.8" customHeight="1">
      <c r="A207" s="12"/>
      <c r="B207" s="189"/>
      <c r="C207" s="190"/>
      <c r="D207" s="191" t="s">
        <v>75</v>
      </c>
      <c r="E207" s="203" t="s">
        <v>483</v>
      </c>
      <c r="F207" s="203" t="s">
        <v>484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SUM(P208:P209)</f>
        <v>0</v>
      </c>
      <c r="Q207" s="197"/>
      <c r="R207" s="198">
        <f>SUM(R208:R209)</f>
        <v>0</v>
      </c>
      <c r="S207" s="197"/>
      <c r="T207" s="199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0" t="s">
        <v>84</v>
      </c>
      <c r="AT207" s="201" t="s">
        <v>75</v>
      </c>
      <c r="AU207" s="201" t="s">
        <v>84</v>
      </c>
      <c r="AY207" s="200" t="s">
        <v>139</v>
      </c>
      <c r="BK207" s="202">
        <f>SUM(BK208:BK209)</f>
        <v>0</v>
      </c>
    </row>
    <row r="208" s="2" customFormat="1" ht="24.15" customHeight="1">
      <c r="A208" s="39"/>
      <c r="B208" s="40"/>
      <c r="C208" s="205" t="s">
        <v>485</v>
      </c>
      <c r="D208" s="205" t="s">
        <v>142</v>
      </c>
      <c r="E208" s="206" t="s">
        <v>486</v>
      </c>
      <c r="F208" s="207" t="s">
        <v>487</v>
      </c>
      <c r="G208" s="208" t="s">
        <v>280</v>
      </c>
      <c r="H208" s="209">
        <v>94.103999999999999</v>
      </c>
      <c r="I208" s="210"/>
      <c r="J208" s="211">
        <f>ROUND(I208*H208,2)</f>
        <v>0</v>
      </c>
      <c r="K208" s="207" t="s">
        <v>146</v>
      </c>
      <c r="L208" s="45"/>
      <c r="M208" s="212" t="s">
        <v>19</v>
      </c>
      <c r="N208" s="213" t="s">
        <v>47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164</v>
      </c>
      <c r="AT208" s="216" t="s">
        <v>142</v>
      </c>
      <c r="AU208" s="216" t="s">
        <v>86</v>
      </c>
      <c r="AY208" s="18" t="s">
        <v>139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84</v>
      </c>
      <c r="BK208" s="217">
        <f>ROUND(I208*H208,2)</f>
        <v>0</v>
      </c>
      <c r="BL208" s="18" t="s">
        <v>164</v>
      </c>
      <c r="BM208" s="216" t="s">
        <v>488</v>
      </c>
    </row>
    <row r="209" s="2" customFormat="1">
      <c r="A209" s="39"/>
      <c r="B209" s="40"/>
      <c r="C209" s="41"/>
      <c r="D209" s="218" t="s">
        <v>149</v>
      </c>
      <c r="E209" s="41"/>
      <c r="F209" s="219" t="s">
        <v>489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149</v>
      </c>
      <c r="AU209" s="18" t="s">
        <v>86</v>
      </c>
    </row>
    <row r="210" s="12" customFormat="1" ht="25.92" customHeight="1">
      <c r="A210" s="12"/>
      <c r="B210" s="189"/>
      <c r="C210" s="190"/>
      <c r="D210" s="191" t="s">
        <v>75</v>
      </c>
      <c r="E210" s="192" t="s">
        <v>490</v>
      </c>
      <c r="F210" s="192" t="s">
        <v>491</v>
      </c>
      <c r="G210" s="190"/>
      <c r="H210" s="190"/>
      <c r="I210" s="193"/>
      <c r="J210" s="194">
        <f>BK210</f>
        <v>0</v>
      </c>
      <c r="K210" s="190"/>
      <c r="L210" s="195"/>
      <c r="M210" s="196"/>
      <c r="N210" s="197"/>
      <c r="O210" s="197"/>
      <c r="P210" s="198">
        <f>P211</f>
        <v>0</v>
      </c>
      <c r="Q210" s="197"/>
      <c r="R210" s="198">
        <f>R211</f>
        <v>0.035749999999999997</v>
      </c>
      <c r="S210" s="197"/>
      <c r="T210" s="199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0" t="s">
        <v>86</v>
      </c>
      <c r="AT210" s="201" t="s">
        <v>75</v>
      </c>
      <c r="AU210" s="201" t="s">
        <v>76</v>
      </c>
      <c r="AY210" s="200" t="s">
        <v>139</v>
      </c>
      <c r="BK210" s="202">
        <f>BK211</f>
        <v>0</v>
      </c>
    </row>
    <row r="211" s="12" customFormat="1" ht="22.8" customHeight="1">
      <c r="A211" s="12"/>
      <c r="B211" s="189"/>
      <c r="C211" s="190"/>
      <c r="D211" s="191" t="s">
        <v>75</v>
      </c>
      <c r="E211" s="203" t="s">
        <v>492</v>
      </c>
      <c r="F211" s="203" t="s">
        <v>493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SUM(P212:P229)</f>
        <v>0</v>
      </c>
      <c r="Q211" s="197"/>
      <c r="R211" s="198">
        <f>SUM(R212:R229)</f>
        <v>0.035749999999999997</v>
      </c>
      <c r="S211" s="197"/>
      <c r="T211" s="199">
        <f>SUM(T212:T229)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86</v>
      </c>
      <c r="AT211" s="201" t="s">
        <v>75</v>
      </c>
      <c r="AU211" s="201" t="s">
        <v>84</v>
      </c>
      <c r="AY211" s="200" t="s">
        <v>139</v>
      </c>
      <c r="BK211" s="202">
        <f>SUM(BK212:BK229)</f>
        <v>0</v>
      </c>
    </row>
    <row r="212" s="2" customFormat="1" ht="16.5" customHeight="1">
      <c r="A212" s="39"/>
      <c r="B212" s="40"/>
      <c r="C212" s="205" t="s">
        <v>494</v>
      </c>
      <c r="D212" s="205" t="s">
        <v>142</v>
      </c>
      <c r="E212" s="206" t="s">
        <v>495</v>
      </c>
      <c r="F212" s="207" t="s">
        <v>496</v>
      </c>
      <c r="G212" s="208" t="s">
        <v>244</v>
      </c>
      <c r="H212" s="209">
        <v>65</v>
      </c>
      <c r="I212" s="210"/>
      <c r="J212" s="211">
        <f>ROUND(I212*H212,2)</f>
        <v>0</v>
      </c>
      <c r="K212" s="207" t="s">
        <v>146</v>
      </c>
      <c r="L212" s="45"/>
      <c r="M212" s="212" t="s">
        <v>19</v>
      </c>
      <c r="N212" s="213" t="s">
        <v>47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320</v>
      </c>
      <c r="AT212" s="216" t="s">
        <v>142</v>
      </c>
      <c r="AU212" s="216" t="s">
        <v>86</v>
      </c>
      <c r="AY212" s="18" t="s">
        <v>139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84</v>
      </c>
      <c r="BK212" s="217">
        <f>ROUND(I212*H212,2)</f>
        <v>0</v>
      </c>
      <c r="BL212" s="18" t="s">
        <v>320</v>
      </c>
      <c r="BM212" s="216" t="s">
        <v>497</v>
      </c>
    </row>
    <row r="213" s="2" customFormat="1">
      <c r="A213" s="39"/>
      <c r="B213" s="40"/>
      <c r="C213" s="41"/>
      <c r="D213" s="218" t="s">
        <v>149</v>
      </c>
      <c r="E213" s="41"/>
      <c r="F213" s="219" t="s">
        <v>498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149</v>
      </c>
      <c r="AU213" s="18" t="s">
        <v>86</v>
      </c>
    </row>
    <row r="214" s="13" customFormat="1">
      <c r="A214" s="13"/>
      <c r="B214" s="225"/>
      <c r="C214" s="226"/>
      <c r="D214" s="223" t="s">
        <v>227</v>
      </c>
      <c r="E214" s="227" t="s">
        <v>19</v>
      </c>
      <c r="F214" s="228" t="s">
        <v>499</v>
      </c>
      <c r="G214" s="226"/>
      <c r="H214" s="229">
        <v>65</v>
      </c>
      <c r="I214" s="230"/>
      <c r="J214" s="226"/>
      <c r="K214" s="226"/>
      <c r="L214" s="231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227</v>
      </c>
      <c r="AU214" s="235" t="s">
        <v>86</v>
      </c>
      <c r="AV214" s="13" t="s">
        <v>86</v>
      </c>
      <c r="AW214" s="13" t="s">
        <v>37</v>
      </c>
      <c r="AX214" s="13" t="s">
        <v>84</v>
      </c>
      <c r="AY214" s="235" t="s">
        <v>139</v>
      </c>
    </row>
    <row r="215" s="2" customFormat="1" ht="21.75" customHeight="1">
      <c r="A215" s="39"/>
      <c r="B215" s="40"/>
      <c r="C215" s="205" t="s">
        <v>500</v>
      </c>
      <c r="D215" s="205" t="s">
        <v>142</v>
      </c>
      <c r="E215" s="206" t="s">
        <v>501</v>
      </c>
      <c r="F215" s="207" t="s">
        <v>502</v>
      </c>
      <c r="G215" s="208" t="s">
        <v>244</v>
      </c>
      <c r="H215" s="209">
        <v>65</v>
      </c>
      <c r="I215" s="210"/>
      <c r="J215" s="211">
        <f>ROUND(I215*H215,2)</f>
        <v>0</v>
      </c>
      <c r="K215" s="207" t="s">
        <v>146</v>
      </c>
      <c r="L215" s="45"/>
      <c r="M215" s="212" t="s">
        <v>19</v>
      </c>
      <c r="N215" s="213" t="s">
        <v>47</v>
      </c>
      <c r="O215" s="85"/>
      <c r="P215" s="214">
        <f>O215*H215</f>
        <v>0</v>
      </c>
      <c r="Q215" s="214">
        <v>6.9999999999999994E-05</v>
      </c>
      <c r="R215" s="214">
        <f>Q215*H215</f>
        <v>0.0045499999999999994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320</v>
      </c>
      <c r="AT215" s="216" t="s">
        <v>142</v>
      </c>
      <c r="AU215" s="216" t="s">
        <v>86</v>
      </c>
      <c r="AY215" s="18" t="s">
        <v>139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84</v>
      </c>
      <c r="BK215" s="217">
        <f>ROUND(I215*H215,2)</f>
        <v>0</v>
      </c>
      <c r="BL215" s="18" t="s">
        <v>320</v>
      </c>
      <c r="BM215" s="216" t="s">
        <v>503</v>
      </c>
    </row>
    <row r="216" s="2" customFormat="1">
      <c r="A216" s="39"/>
      <c r="B216" s="40"/>
      <c r="C216" s="41"/>
      <c r="D216" s="218" t="s">
        <v>149</v>
      </c>
      <c r="E216" s="41"/>
      <c r="F216" s="219" t="s">
        <v>504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149</v>
      </c>
      <c r="AU216" s="18" t="s">
        <v>86</v>
      </c>
    </row>
    <row r="217" s="13" customFormat="1">
      <c r="A217" s="13"/>
      <c r="B217" s="225"/>
      <c r="C217" s="226"/>
      <c r="D217" s="223" t="s">
        <v>227</v>
      </c>
      <c r="E217" s="227" t="s">
        <v>19</v>
      </c>
      <c r="F217" s="228" t="s">
        <v>499</v>
      </c>
      <c r="G217" s="226"/>
      <c r="H217" s="229">
        <v>65</v>
      </c>
      <c r="I217" s="230"/>
      <c r="J217" s="226"/>
      <c r="K217" s="226"/>
      <c r="L217" s="231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227</v>
      </c>
      <c r="AU217" s="235" t="s">
        <v>86</v>
      </c>
      <c r="AV217" s="13" t="s">
        <v>86</v>
      </c>
      <c r="AW217" s="13" t="s">
        <v>37</v>
      </c>
      <c r="AX217" s="13" t="s">
        <v>84</v>
      </c>
      <c r="AY217" s="235" t="s">
        <v>139</v>
      </c>
    </row>
    <row r="218" s="2" customFormat="1" ht="21.75" customHeight="1">
      <c r="A218" s="39"/>
      <c r="B218" s="40"/>
      <c r="C218" s="205" t="s">
        <v>505</v>
      </c>
      <c r="D218" s="205" t="s">
        <v>142</v>
      </c>
      <c r="E218" s="206" t="s">
        <v>506</v>
      </c>
      <c r="F218" s="207" t="s">
        <v>507</v>
      </c>
      <c r="G218" s="208" t="s">
        <v>244</v>
      </c>
      <c r="H218" s="209">
        <v>65</v>
      </c>
      <c r="I218" s="210"/>
      <c r="J218" s="211">
        <f>ROUND(I218*H218,2)</f>
        <v>0</v>
      </c>
      <c r="K218" s="207" t="s">
        <v>146</v>
      </c>
      <c r="L218" s="45"/>
      <c r="M218" s="212" t="s">
        <v>19</v>
      </c>
      <c r="N218" s="213" t="s">
        <v>47</v>
      </c>
      <c r="O218" s="85"/>
      <c r="P218" s="214">
        <f>O218*H218</f>
        <v>0</v>
      </c>
      <c r="Q218" s="214">
        <v>6.9999999999999994E-05</v>
      </c>
      <c r="R218" s="214">
        <f>Q218*H218</f>
        <v>0.0045499999999999994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320</v>
      </c>
      <c r="AT218" s="216" t="s">
        <v>142</v>
      </c>
      <c r="AU218" s="216" t="s">
        <v>86</v>
      </c>
      <c r="AY218" s="18" t="s">
        <v>139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84</v>
      </c>
      <c r="BK218" s="217">
        <f>ROUND(I218*H218,2)</f>
        <v>0</v>
      </c>
      <c r="BL218" s="18" t="s">
        <v>320</v>
      </c>
      <c r="BM218" s="216" t="s">
        <v>508</v>
      </c>
    </row>
    <row r="219" s="2" customFormat="1">
      <c r="A219" s="39"/>
      <c r="B219" s="40"/>
      <c r="C219" s="41"/>
      <c r="D219" s="218" t="s">
        <v>149</v>
      </c>
      <c r="E219" s="41"/>
      <c r="F219" s="219" t="s">
        <v>509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149</v>
      </c>
      <c r="AU219" s="18" t="s">
        <v>86</v>
      </c>
    </row>
    <row r="220" s="13" customFormat="1">
      <c r="A220" s="13"/>
      <c r="B220" s="225"/>
      <c r="C220" s="226"/>
      <c r="D220" s="223" t="s">
        <v>227</v>
      </c>
      <c r="E220" s="227" t="s">
        <v>19</v>
      </c>
      <c r="F220" s="228" t="s">
        <v>499</v>
      </c>
      <c r="G220" s="226"/>
      <c r="H220" s="229">
        <v>65</v>
      </c>
      <c r="I220" s="230"/>
      <c r="J220" s="226"/>
      <c r="K220" s="226"/>
      <c r="L220" s="231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227</v>
      </c>
      <c r="AU220" s="235" t="s">
        <v>86</v>
      </c>
      <c r="AV220" s="13" t="s">
        <v>86</v>
      </c>
      <c r="AW220" s="13" t="s">
        <v>37</v>
      </c>
      <c r="AX220" s="13" t="s">
        <v>84</v>
      </c>
      <c r="AY220" s="235" t="s">
        <v>139</v>
      </c>
    </row>
    <row r="221" s="2" customFormat="1" ht="16.5" customHeight="1">
      <c r="A221" s="39"/>
      <c r="B221" s="40"/>
      <c r="C221" s="205" t="s">
        <v>510</v>
      </c>
      <c r="D221" s="205" t="s">
        <v>142</v>
      </c>
      <c r="E221" s="206" t="s">
        <v>511</v>
      </c>
      <c r="F221" s="207" t="s">
        <v>512</v>
      </c>
      <c r="G221" s="208" t="s">
        <v>244</v>
      </c>
      <c r="H221" s="209">
        <v>65</v>
      </c>
      <c r="I221" s="210"/>
      <c r="J221" s="211">
        <f>ROUND(I221*H221,2)</f>
        <v>0</v>
      </c>
      <c r="K221" s="207" t="s">
        <v>146</v>
      </c>
      <c r="L221" s="45"/>
      <c r="M221" s="212" t="s">
        <v>19</v>
      </c>
      <c r="N221" s="213" t="s">
        <v>47</v>
      </c>
      <c r="O221" s="85"/>
      <c r="P221" s="214">
        <f>O221*H221</f>
        <v>0</v>
      </c>
      <c r="Q221" s="214">
        <v>0.00017000000000000001</v>
      </c>
      <c r="R221" s="214">
        <f>Q221*H221</f>
        <v>0.011050000000000001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320</v>
      </c>
      <c r="AT221" s="216" t="s">
        <v>142</v>
      </c>
      <c r="AU221" s="216" t="s">
        <v>86</v>
      </c>
      <c r="AY221" s="18" t="s">
        <v>139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84</v>
      </c>
      <c r="BK221" s="217">
        <f>ROUND(I221*H221,2)</f>
        <v>0</v>
      </c>
      <c r="BL221" s="18" t="s">
        <v>320</v>
      </c>
      <c r="BM221" s="216" t="s">
        <v>513</v>
      </c>
    </row>
    <row r="222" s="2" customFormat="1">
      <c r="A222" s="39"/>
      <c r="B222" s="40"/>
      <c r="C222" s="41"/>
      <c r="D222" s="218" t="s">
        <v>149</v>
      </c>
      <c r="E222" s="41"/>
      <c r="F222" s="219" t="s">
        <v>514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149</v>
      </c>
      <c r="AU222" s="18" t="s">
        <v>86</v>
      </c>
    </row>
    <row r="223" s="13" customFormat="1">
      <c r="A223" s="13"/>
      <c r="B223" s="225"/>
      <c r="C223" s="226"/>
      <c r="D223" s="223" t="s">
        <v>227</v>
      </c>
      <c r="E223" s="227" t="s">
        <v>19</v>
      </c>
      <c r="F223" s="228" t="s">
        <v>499</v>
      </c>
      <c r="G223" s="226"/>
      <c r="H223" s="229">
        <v>65</v>
      </c>
      <c r="I223" s="230"/>
      <c r="J223" s="226"/>
      <c r="K223" s="226"/>
      <c r="L223" s="231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227</v>
      </c>
      <c r="AU223" s="235" t="s">
        <v>86</v>
      </c>
      <c r="AV223" s="13" t="s">
        <v>86</v>
      </c>
      <c r="AW223" s="13" t="s">
        <v>37</v>
      </c>
      <c r="AX223" s="13" t="s">
        <v>84</v>
      </c>
      <c r="AY223" s="235" t="s">
        <v>139</v>
      </c>
    </row>
    <row r="224" s="2" customFormat="1" ht="16.5" customHeight="1">
      <c r="A224" s="39"/>
      <c r="B224" s="40"/>
      <c r="C224" s="205" t="s">
        <v>515</v>
      </c>
      <c r="D224" s="205" t="s">
        <v>142</v>
      </c>
      <c r="E224" s="206" t="s">
        <v>516</v>
      </c>
      <c r="F224" s="207" t="s">
        <v>517</v>
      </c>
      <c r="G224" s="208" t="s">
        <v>244</v>
      </c>
      <c r="H224" s="209">
        <v>65</v>
      </c>
      <c r="I224" s="210"/>
      <c r="J224" s="211">
        <f>ROUND(I224*H224,2)</f>
        <v>0</v>
      </c>
      <c r="K224" s="207" t="s">
        <v>146</v>
      </c>
      <c r="L224" s="45"/>
      <c r="M224" s="212" t="s">
        <v>19</v>
      </c>
      <c r="N224" s="213" t="s">
        <v>47</v>
      </c>
      <c r="O224" s="85"/>
      <c r="P224" s="214">
        <f>O224*H224</f>
        <v>0</v>
      </c>
      <c r="Q224" s="214">
        <v>0.00012</v>
      </c>
      <c r="R224" s="214">
        <f>Q224*H224</f>
        <v>0.0078000000000000005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320</v>
      </c>
      <c r="AT224" s="216" t="s">
        <v>142</v>
      </c>
      <c r="AU224" s="216" t="s">
        <v>86</v>
      </c>
      <c r="AY224" s="18" t="s">
        <v>139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84</v>
      </c>
      <c r="BK224" s="217">
        <f>ROUND(I224*H224,2)</f>
        <v>0</v>
      </c>
      <c r="BL224" s="18" t="s">
        <v>320</v>
      </c>
      <c r="BM224" s="216" t="s">
        <v>518</v>
      </c>
    </row>
    <row r="225" s="2" customFormat="1">
      <c r="A225" s="39"/>
      <c r="B225" s="40"/>
      <c r="C225" s="41"/>
      <c r="D225" s="218" t="s">
        <v>149</v>
      </c>
      <c r="E225" s="41"/>
      <c r="F225" s="219" t="s">
        <v>519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149</v>
      </c>
      <c r="AU225" s="18" t="s">
        <v>86</v>
      </c>
    </row>
    <row r="226" s="13" customFormat="1">
      <c r="A226" s="13"/>
      <c r="B226" s="225"/>
      <c r="C226" s="226"/>
      <c r="D226" s="223" t="s">
        <v>227</v>
      </c>
      <c r="E226" s="227" t="s">
        <v>19</v>
      </c>
      <c r="F226" s="228" t="s">
        <v>499</v>
      </c>
      <c r="G226" s="226"/>
      <c r="H226" s="229">
        <v>65</v>
      </c>
      <c r="I226" s="230"/>
      <c r="J226" s="226"/>
      <c r="K226" s="226"/>
      <c r="L226" s="231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227</v>
      </c>
      <c r="AU226" s="235" t="s">
        <v>86</v>
      </c>
      <c r="AV226" s="13" t="s">
        <v>86</v>
      </c>
      <c r="AW226" s="13" t="s">
        <v>37</v>
      </c>
      <c r="AX226" s="13" t="s">
        <v>84</v>
      </c>
      <c r="AY226" s="235" t="s">
        <v>139</v>
      </c>
    </row>
    <row r="227" s="2" customFormat="1" ht="16.5" customHeight="1">
      <c r="A227" s="39"/>
      <c r="B227" s="40"/>
      <c r="C227" s="205" t="s">
        <v>520</v>
      </c>
      <c r="D227" s="205" t="s">
        <v>142</v>
      </c>
      <c r="E227" s="206" t="s">
        <v>521</v>
      </c>
      <c r="F227" s="207" t="s">
        <v>522</v>
      </c>
      <c r="G227" s="208" t="s">
        <v>244</v>
      </c>
      <c r="H227" s="209">
        <v>65</v>
      </c>
      <c r="I227" s="210"/>
      <c r="J227" s="211">
        <f>ROUND(I227*H227,2)</f>
        <v>0</v>
      </c>
      <c r="K227" s="207" t="s">
        <v>146</v>
      </c>
      <c r="L227" s="45"/>
      <c r="M227" s="212" t="s">
        <v>19</v>
      </c>
      <c r="N227" s="213" t="s">
        <v>47</v>
      </c>
      <c r="O227" s="85"/>
      <c r="P227" s="214">
        <f>O227*H227</f>
        <v>0</v>
      </c>
      <c r="Q227" s="214">
        <v>0.00012</v>
      </c>
      <c r="R227" s="214">
        <f>Q227*H227</f>
        <v>0.0078000000000000005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320</v>
      </c>
      <c r="AT227" s="216" t="s">
        <v>142</v>
      </c>
      <c r="AU227" s="216" t="s">
        <v>86</v>
      </c>
      <c r="AY227" s="18" t="s">
        <v>139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84</v>
      </c>
      <c r="BK227" s="217">
        <f>ROUND(I227*H227,2)</f>
        <v>0</v>
      </c>
      <c r="BL227" s="18" t="s">
        <v>320</v>
      </c>
      <c r="BM227" s="216" t="s">
        <v>523</v>
      </c>
    </row>
    <row r="228" s="2" customFormat="1">
      <c r="A228" s="39"/>
      <c r="B228" s="40"/>
      <c r="C228" s="41"/>
      <c r="D228" s="218" t="s">
        <v>149</v>
      </c>
      <c r="E228" s="41"/>
      <c r="F228" s="219" t="s">
        <v>524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149</v>
      </c>
      <c r="AU228" s="18" t="s">
        <v>86</v>
      </c>
    </row>
    <row r="229" s="13" customFormat="1">
      <c r="A229" s="13"/>
      <c r="B229" s="225"/>
      <c r="C229" s="226"/>
      <c r="D229" s="223" t="s">
        <v>227</v>
      </c>
      <c r="E229" s="227" t="s">
        <v>19</v>
      </c>
      <c r="F229" s="228" t="s">
        <v>499</v>
      </c>
      <c r="G229" s="226"/>
      <c r="H229" s="229">
        <v>65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227</v>
      </c>
      <c r="AU229" s="235" t="s">
        <v>86</v>
      </c>
      <c r="AV229" s="13" t="s">
        <v>86</v>
      </c>
      <c r="AW229" s="13" t="s">
        <v>37</v>
      </c>
      <c r="AX229" s="13" t="s">
        <v>84</v>
      </c>
      <c r="AY229" s="235" t="s">
        <v>139</v>
      </c>
    </row>
    <row r="230" s="2" customFormat="1" ht="6.96" customHeight="1">
      <c r="A230" s="39"/>
      <c r="B230" s="60"/>
      <c r="C230" s="61"/>
      <c r="D230" s="61"/>
      <c r="E230" s="61"/>
      <c r="F230" s="61"/>
      <c r="G230" s="61"/>
      <c r="H230" s="61"/>
      <c r="I230" s="61"/>
      <c r="J230" s="61"/>
      <c r="K230" s="61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tzASFroiv6fcoCn+wP0cQZGMKOydSXzZe5V44WzyYJIKgWUGkIXZKPAxrevIIHBKPqattXVejxXe/y9S46rBaw==" hashValue="u76kwFB42W0GbX63Qr6RJv8TFqubkAO8LRJtXoz/+BuGibTbmaWVbd3ChHZc76nPmHPJXu/mvdcIqGyaTpvYrw==" algorithmName="SHA-512" password="CC35"/>
  <autoFilter ref="C87:K22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1/113106121"/>
    <hyperlink ref="F94" r:id="rId2" display="https://podminky.urs.cz/item/CS_URS_2023_01/113202111"/>
    <hyperlink ref="F99" r:id="rId3" display="https://podminky.urs.cz/item/CS_URS_2023_01/122351102"/>
    <hyperlink ref="F101" r:id="rId4" display="https://podminky.urs.cz/item/CS_URS_2023_01/131313711"/>
    <hyperlink ref="F111" r:id="rId5" display="https://podminky.urs.cz/item/CS_URS_2023_01/167151102"/>
    <hyperlink ref="F113" r:id="rId6" display="https://podminky.urs.cz/item/CS_URS_2023_01/171251201"/>
    <hyperlink ref="F115" r:id="rId7" display="https://podminky.urs.cz/item/CS_URS_2023_01/171201221"/>
    <hyperlink ref="F118" r:id="rId8" display="https://podminky.urs.cz/item/CS_URS_2023_01/181111121"/>
    <hyperlink ref="F120" r:id="rId9" display="https://podminky.urs.cz/item/CS_URS_2023_01/181411131"/>
    <hyperlink ref="F124" r:id="rId10" display="https://podminky.urs.cz/item/CS_URS_2023_01/181152302"/>
    <hyperlink ref="F127" r:id="rId11" display="https://podminky.urs.cz/item/CS_URS_2023_01/213311151"/>
    <hyperlink ref="F130" r:id="rId12" display="https://podminky.urs.cz/item/CS_URS_2023_01/275321411"/>
    <hyperlink ref="F133" r:id="rId13" display="https://podminky.urs.cz/item/CS_URS_2023_01/275351121"/>
    <hyperlink ref="F136" r:id="rId14" display="https://podminky.urs.cz/item/CS_URS_2023_01/275351122"/>
    <hyperlink ref="F138" r:id="rId15" display="https://podminky.urs.cz/item/CS_URS_2023_01/275361821"/>
    <hyperlink ref="F141" r:id="rId16" display="https://podminky.urs.cz/item/CS_URS_2023_01/561121111"/>
    <hyperlink ref="F146" r:id="rId17" display="https://podminky.urs.cz/item/CS_URS_2023_01/564861011"/>
    <hyperlink ref="F148" r:id="rId18" display="https://podminky.urs.cz/item/CS_URS_2023_01/591412111"/>
    <hyperlink ref="F153" r:id="rId19" display="https://podminky.urs.cz/item/CS_URS_2023_01/596811120"/>
    <hyperlink ref="F159" r:id="rId20" display="https://podminky.urs.cz/item/CS_URS_2023_01/596811311"/>
    <hyperlink ref="F171" r:id="rId21" display="https://podminky.urs.cz/item/CS_URS_2023_01/919726123"/>
    <hyperlink ref="F183" r:id="rId22" display="https://podminky.urs.cz/item/CS_URS_2023_01/916431112"/>
    <hyperlink ref="F189" r:id="rId23" display="https://podminky.urs.cz/item/CS_URS_2023_01/966005111"/>
    <hyperlink ref="F191" r:id="rId24" display="https://podminky.urs.cz/item/CS_URS_2023_01/979024443"/>
    <hyperlink ref="F194" r:id="rId25" display="https://podminky.urs.cz/item/CS_URS_2023_01/979054441"/>
    <hyperlink ref="F206" r:id="rId26" display="https://podminky.urs.cz/item/CS_URS_2023_01/997221612"/>
    <hyperlink ref="F209" r:id="rId27" display="https://podminky.urs.cz/item/CS_URS_2023_01/998223011"/>
    <hyperlink ref="F213" r:id="rId28" display="https://podminky.urs.cz/item/CS_URS_2023_01/783301401"/>
    <hyperlink ref="F216" r:id="rId29" display="https://podminky.urs.cz/item/CS_URS_2023_01/783301303"/>
    <hyperlink ref="F219" r:id="rId30" display="https://podminky.urs.cz/item/CS_URS_2023_01/783301313"/>
    <hyperlink ref="F222" r:id="rId31" display="https://podminky.urs.cz/item/CS_URS_2023_01/783314201"/>
    <hyperlink ref="F225" r:id="rId32" display="https://podminky.urs.cz/item/CS_URS_2023_01/783315101"/>
    <hyperlink ref="F228" r:id="rId33" display="https://podminky.urs.cz/item/CS_URS_2023_01/7833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PÁROVÁ ZASTÁVKA K ZASTÁVCE MHD KOSOVSKÁ - ZOO, JIHLAVA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525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14. 6. 2023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39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ROUND((SUM(BE86:BE157)),  2)</f>
        <v>0</v>
      </c>
      <c r="G33" s="39"/>
      <c r="H33" s="39"/>
      <c r="I33" s="149">
        <v>0.20999999999999999</v>
      </c>
      <c r="J33" s="148">
        <f>ROUND(((SUM(BE86:BE157))*I33),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ROUND((SUM(BF86:BF157)),  2)</f>
        <v>0</v>
      </c>
      <c r="G34" s="39"/>
      <c r="H34" s="39"/>
      <c r="I34" s="149">
        <v>0.14999999999999999</v>
      </c>
      <c r="J34" s="148">
        <f>ROUND(((SUM(BF86:BF157))*I34),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ROUND((SUM(BG86:BG157)),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ROUND((SUM(BH86:BH157)),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ROUND((SUM(BI86:BI157)),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PÁROVÁ ZASTÁVKA K ZASTÁVCE MHD KOSOVSKÁ - ZOO, JIHLAVA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102 - SCHODIŠTĚ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14. 6. 2023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Jihlava</v>
      </c>
      <c r="G54" s="41"/>
      <c r="H54" s="41"/>
      <c r="I54" s="33" t="s">
        <v>33</v>
      </c>
      <c r="J54" s="37" t="str">
        <f>E21</f>
        <v>PROfi Jihlava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Zbytovská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230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231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232</v>
      </c>
      <c r="E62" s="175"/>
      <c r="F62" s="175"/>
      <c r="G62" s="175"/>
      <c r="H62" s="175"/>
      <c r="I62" s="175"/>
      <c r="J62" s="176">
        <f>J134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526</v>
      </c>
      <c r="E63" s="175"/>
      <c r="F63" s="175"/>
      <c r="G63" s="175"/>
      <c r="H63" s="175"/>
      <c r="I63" s="175"/>
      <c r="J63" s="176">
        <f>J148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236</v>
      </c>
      <c r="E64" s="175"/>
      <c r="F64" s="175"/>
      <c r="G64" s="175"/>
      <c r="H64" s="175"/>
      <c r="I64" s="175"/>
      <c r="J64" s="176">
        <f>J149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237</v>
      </c>
      <c r="E65" s="169"/>
      <c r="F65" s="169"/>
      <c r="G65" s="169"/>
      <c r="H65" s="169"/>
      <c r="I65" s="169"/>
      <c r="J65" s="170">
        <f>J152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527</v>
      </c>
      <c r="E66" s="175"/>
      <c r="F66" s="175"/>
      <c r="G66" s="175"/>
      <c r="H66" s="175"/>
      <c r="I66" s="175"/>
      <c r="J66" s="176">
        <f>J153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123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PÁROVÁ ZASTÁVKA K ZASTÁVCE MHD KOSOVSKÁ - ZOO, JIHLAVA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110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102 - SCHODIŠTĚ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14. 6. 2023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25</v>
      </c>
      <c r="D82" s="41"/>
      <c r="E82" s="41"/>
      <c r="F82" s="28" t="str">
        <f>E15</f>
        <v>Statutární město Jihlava</v>
      </c>
      <c r="G82" s="41"/>
      <c r="H82" s="41"/>
      <c r="I82" s="33" t="s">
        <v>33</v>
      </c>
      <c r="J82" s="37" t="str">
        <f>E21</f>
        <v>PROfi Jihlava spol. s r.o.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38</v>
      </c>
      <c r="J83" s="37" t="str">
        <f>E24</f>
        <v>Zbytovská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124</v>
      </c>
      <c r="D85" s="181" t="s">
        <v>61</v>
      </c>
      <c r="E85" s="181" t="s">
        <v>57</v>
      </c>
      <c r="F85" s="181" t="s">
        <v>58</v>
      </c>
      <c r="G85" s="181" t="s">
        <v>125</v>
      </c>
      <c r="H85" s="181" t="s">
        <v>126</v>
      </c>
      <c r="I85" s="181" t="s">
        <v>127</v>
      </c>
      <c r="J85" s="181" t="s">
        <v>114</v>
      </c>
      <c r="K85" s="182" t="s">
        <v>128</v>
      </c>
      <c r="L85" s="183"/>
      <c r="M85" s="93" t="s">
        <v>19</v>
      </c>
      <c r="N85" s="94" t="s">
        <v>46</v>
      </c>
      <c r="O85" s="94" t="s">
        <v>129</v>
      </c>
      <c r="P85" s="94" t="s">
        <v>130</v>
      </c>
      <c r="Q85" s="94" t="s">
        <v>131</v>
      </c>
      <c r="R85" s="94" t="s">
        <v>132</v>
      </c>
      <c r="S85" s="94" t="s">
        <v>133</v>
      </c>
      <c r="T85" s="95" t="s">
        <v>134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135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P87+P152</f>
        <v>0</v>
      </c>
      <c r="Q86" s="97"/>
      <c r="R86" s="186">
        <f>R87+R152</f>
        <v>13.035960809999997</v>
      </c>
      <c r="S86" s="97"/>
      <c r="T86" s="187">
        <f>T87+T152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115</v>
      </c>
      <c r="BK86" s="188">
        <f>BK87+BK152</f>
        <v>0</v>
      </c>
    </row>
    <row r="87" s="12" customFormat="1" ht="25.92" customHeight="1">
      <c r="A87" s="12"/>
      <c r="B87" s="189"/>
      <c r="C87" s="190"/>
      <c r="D87" s="191" t="s">
        <v>75</v>
      </c>
      <c r="E87" s="192" t="s">
        <v>239</v>
      </c>
      <c r="F87" s="192" t="s">
        <v>240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P88+P134+P148+P149</f>
        <v>0</v>
      </c>
      <c r="Q87" s="197"/>
      <c r="R87" s="198">
        <f>R88+R134+R148+R149</f>
        <v>13.035960809999997</v>
      </c>
      <c r="S87" s="197"/>
      <c r="T87" s="199">
        <f>T88+T134+T148+T149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84</v>
      </c>
      <c r="AT87" s="201" t="s">
        <v>75</v>
      </c>
      <c r="AU87" s="201" t="s">
        <v>76</v>
      </c>
      <c r="AY87" s="200" t="s">
        <v>139</v>
      </c>
      <c r="BK87" s="202">
        <f>BK88+BK134+BK148+BK149</f>
        <v>0</v>
      </c>
    </row>
    <row r="88" s="12" customFormat="1" ht="22.8" customHeight="1">
      <c r="A88" s="12"/>
      <c r="B88" s="189"/>
      <c r="C88" s="190"/>
      <c r="D88" s="191" t="s">
        <v>75</v>
      </c>
      <c r="E88" s="203" t="s">
        <v>84</v>
      </c>
      <c r="F88" s="203" t="s">
        <v>241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SUM(P89:P133)</f>
        <v>0</v>
      </c>
      <c r="Q88" s="197"/>
      <c r="R88" s="198">
        <f>SUM(R89:R133)</f>
        <v>0.001</v>
      </c>
      <c r="S88" s="197"/>
      <c r="T88" s="199">
        <f>SUM(T89:T133)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84</v>
      </c>
      <c r="AT88" s="201" t="s">
        <v>75</v>
      </c>
      <c r="AU88" s="201" t="s">
        <v>84</v>
      </c>
      <c r="AY88" s="200" t="s">
        <v>139</v>
      </c>
      <c r="BK88" s="202">
        <f>SUM(BK89:BK133)</f>
        <v>0</v>
      </c>
    </row>
    <row r="89" s="2" customFormat="1" ht="24.15" customHeight="1">
      <c r="A89" s="39"/>
      <c r="B89" s="40"/>
      <c r="C89" s="205" t="s">
        <v>84</v>
      </c>
      <c r="D89" s="205" t="s">
        <v>142</v>
      </c>
      <c r="E89" s="206" t="s">
        <v>528</v>
      </c>
      <c r="F89" s="207" t="s">
        <v>529</v>
      </c>
      <c r="G89" s="208" t="s">
        <v>244</v>
      </c>
      <c r="H89" s="209">
        <v>18</v>
      </c>
      <c r="I89" s="210"/>
      <c r="J89" s="211">
        <f>ROUND(I89*H89,2)</f>
        <v>0</v>
      </c>
      <c r="K89" s="207" t="s">
        <v>146</v>
      </c>
      <c r="L89" s="45"/>
      <c r="M89" s="212" t="s">
        <v>19</v>
      </c>
      <c r="N89" s="213" t="s">
        <v>47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164</v>
      </c>
      <c r="AT89" s="216" t="s">
        <v>142</v>
      </c>
      <c r="AU89" s="216" t="s">
        <v>86</v>
      </c>
      <c r="AY89" s="18" t="s">
        <v>139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84</v>
      </c>
      <c r="BK89" s="217">
        <f>ROUND(I89*H89,2)</f>
        <v>0</v>
      </c>
      <c r="BL89" s="18" t="s">
        <v>164</v>
      </c>
      <c r="BM89" s="216" t="s">
        <v>530</v>
      </c>
    </row>
    <row r="90" s="2" customFormat="1">
      <c r="A90" s="39"/>
      <c r="B90" s="40"/>
      <c r="C90" s="41"/>
      <c r="D90" s="218" t="s">
        <v>149</v>
      </c>
      <c r="E90" s="41"/>
      <c r="F90" s="219" t="s">
        <v>531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149</v>
      </c>
      <c r="AU90" s="18" t="s">
        <v>86</v>
      </c>
    </row>
    <row r="91" s="13" customFormat="1">
      <c r="A91" s="13"/>
      <c r="B91" s="225"/>
      <c r="C91" s="226"/>
      <c r="D91" s="223" t="s">
        <v>227</v>
      </c>
      <c r="E91" s="227" t="s">
        <v>19</v>
      </c>
      <c r="F91" s="228" t="s">
        <v>532</v>
      </c>
      <c r="G91" s="226"/>
      <c r="H91" s="229">
        <v>18</v>
      </c>
      <c r="I91" s="230"/>
      <c r="J91" s="226"/>
      <c r="K91" s="226"/>
      <c r="L91" s="231"/>
      <c r="M91" s="236"/>
      <c r="N91" s="237"/>
      <c r="O91" s="237"/>
      <c r="P91" s="237"/>
      <c r="Q91" s="237"/>
      <c r="R91" s="237"/>
      <c r="S91" s="237"/>
      <c r="T91" s="23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227</v>
      </c>
      <c r="AU91" s="235" t="s">
        <v>86</v>
      </c>
      <c r="AV91" s="13" t="s">
        <v>86</v>
      </c>
      <c r="AW91" s="13" t="s">
        <v>37</v>
      </c>
      <c r="AX91" s="13" t="s">
        <v>84</v>
      </c>
      <c r="AY91" s="235" t="s">
        <v>139</v>
      </c>
    </row>
    <row r="92" s="2" customFormat="1" ht="21.75" customHeight="1">
      <c r="A92" s="39"/>
      <c r="B92" s="40"/>
      <c r="C92" s="205" t="s">
        <v>86</v>
      </c>
      <c r="D92" s="205" t="s">
        <v>142</v>
      </c>
      <c r="E92" s="206" t="s">
        <v>533</v>
      </c>
      <c r="F92" s="207" t="s">
        <v>534</v>
      </c>
      <c r="G92" s="208" t="s">
        <v>244</v>
      </c>
      <c r="H92" s="209">
        <v>18</v>
      </c>
      <c r="I92" s="210"/>
      <c r="J92" s="211">
        <f>ROUND(I92*H92,2)</f>
        <v>0</v>
      </c>
      <c r="K92" s="207" t="s">
        <v>146</v>
      </c>
      <c r="L92" s="45"/>
      <c r="M92" s="212" t="s">
        <v>19</v>
      </c>
      <c r="N92" s="213" t="s">
        <v>47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164</v>
      </c>
      <c r="AT92" s="216" t="s">
        <v>142</v>
      </c>
      <c r="AU92" s="216" t="s">
        <v>86</v>
      </c>
      <c r="AY92" s="18" t="s">
        <v>139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84</v>
      </c>
      <c r="BK92" s="217">
        <f>ROUND(I92*H92,2)</f>
        <v>0</v>
      </c>
      <c r="BL92" s="18" t="s">
        <v>164</v>
      </c>
      <c r="BM92" s="216" t="s">
        <v>535</v>
      </c>
    </row>
    <row r="93" s="2" customFormat="1">
      <c r="A93" s="39"/>
      <c r="B93" s="40"/>
      <c r="C93" s="41"/>
      <c r="D93" s="218" t="s">
        <v>149</v>
      </c>
      <c r="E93" s="41"/>
      <c r="F93" s="219" t="s">
        <v>536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149</v>
      </c>
      <c r="AU93" s="18" t="s">
        <v>86</v>
      </c>
    </row>
    <row r="94" s="2" customFormat="1" ht="24.15" customHeight="1">
      <c r="A94" s="39"/>
      <c r="B94" s="40"/>
      <c r="C94" s="205" t="s">
        <v>158</v>
      </c>
      <c r="D94" s="205" t="s">
        <v>142</v>
      </c>
      <c r="E94" s="206" t="s">
        <v>537</v>
      </c>
      <c r="F94" s="207" t="s">
        <v>538</v>
      </c>
      <c r="G94" s="208" t="s">
        <v>539</v>
      </c>
      <c r="H94" s="209">
        <v>1</v>
      </c>
      <c r="I94" s="210"/>
      <c r="J94" s="211">
        <f>ROUND(I94*H94,2)</f>
        <v>0</v>
      </c>
      <c r="K94" s="207" t="s">
        <v>146</v>
      </c>
      <c r="L94" s="45"/>
      <c r="M94" s="212" t="s">
        <v>19</v>
      </c>
      <c r="N94" s="213" t="s">
        <v>47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164</v>
      </c>
      <c r="AT94" s="216" t="s">
        <v>142</v>
      </c>
      <c r="AU94" s="216" t="s">
        <v>86</v>
      </c>
      <c r="AY94" s="18" t="s">
        <v>139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84</v>
      </c>
      <c r="BK94" s="217">
        <f>ROUND(I94*H94,2)</f>
        <v>0</v>
      </c>
      <c r="BL94" s="18" t="s">
        <v>164</v>
      </c>
      <c r="BM94" s="216" t="s">
        <v>540</v>
      </c>
    </row>
    <row r="95" s="2" customFormat="1">
      <c r="A95" s="39"/>
      <c r="B95" s="40"/>
      <c r="C95" s="41"/>
      <c r="D95" s="218" t="s">
        <v>149</v>
      </c>
      <c r="E95" s="41"/>
      <c r="F95" s="219" t="s">
        <v>541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149</v>
      </c>
      <c r="AU95" s="18" t="s">
        <v>86</v>
      </c>
    </row>
    <row r="96" s="13" customFormat="1">
      <c r="A96" s="13"/>
      <c r="B96" s="225"/>
      <c r="C96" s="226"/>
      <c r="D96" s="223" t="s">
        <v>227</v>
      </c>
      <c r="E96" s="227" t="s">
        <v>19</v>
      </c>
      <c r="F96" s="228" t="s">
        <v>542</v>
      </c>
      <c r="G96" s="226"/>
      <c r="H96" s="229">
        <v>1</v>
      </c>
      <c r="I96" s="230"/>
      <c r="J96" s="226"/>
      <c r="K96" s="226"/>
      <c r="L96" s="231"/>
      <c r="M96" s="236"/>
      <c r="N96" s="237"/>
      <c r="O96" s="237"/>
      <c r="P96" s="237"/>
      <c r="Q96" s="237"/>
      <c r="R96" s="237"/>
      <c r="S96" s="237"/>
      <c r="T96" s="23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227</v>
      </c>
      <c r="AU96" s="235" t="s">
        <v>86</v>
      </c>
      <c r="AV96" s="13" t="s">
        <v>86</v>
      </c>
      <c r="AW96" s="13" t="s">
        <v>37</v>
      </c>
      <c r="AX96" s="13" t="s">
        <v>84</v>
      </c>
      <c r="AY96" s="235" t="s">
        <v>139</v>
      </c>
    </row>
    <row r="97" s="2" customFormat="1" ht="24.15" customHeight="1">
      <c r="A97" s="39"/>
      <c r="B97" s="40"/>
      <c r="C97" s="205" t="s">
        <v>164</v>
      </c>
      <c r="D97" s="205" t="s">
        <v>142</v>
      </c>
      <c r="E97" s="206" t="s">
        <v>543</v>
      </c>
      <c r="F97" s="207" t="s">
        <v>544</v>
      </c>
      <c r="G97" s="208" t="s">
        <v>539</v>
      </c>
      <c r="H97" s="209">
        <v>1</v>
      </c>
      <c r="I97" s="210"/>
      <c r="J97" s="211">
        <f>ROUND(I97*H97,2)</f>
        <v>0</v>
      </c>
      <c r="K97" s="207" t="s">
        <v>146</v>
      </c>
      <c r="L97" s="45"/>
      <c r="M97" s="212" t="s">
        <v>19</v>
      </c>
      <c r="N97" s="213" t="s">
        <v>47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164</v>
      </c>
      <c r="AT97" s="216" t="s">
        <v>142</v>
      </c>
      <c r="AU97" s="216" t="s">
        <v>86</v>
      </c>
      <c r="AY97" s="18" t="s">
        <v>139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84</v>
      </c>
      <c r="BK97" s="217">
        <f>ROUND(I97*H97,2)</f>
        <v>0</v>
      </c>
      <c r="BL97" s="18" t="s">
        <v>164</v>
      </c>
      <c r="BM97" s="216" t="s">
        <v>545</v>
      </c>
    </row>
    <row r="98" s="2" customFormat="1">
      <c r="A98" s="39"/>
      <c r="B98" s="40"/>
      <c r="C98" s="41"/>
      <c r="D98" s="218" t="s">
        <v>149</v>
      </c>
      <c r="E98" s="41"/>
      <c r="F98" s="219" t="s">
        <v>546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149</v>
      </c>
      <c r="AU98" s="18" t="s">
        <v>86</v>
      </c>
    </row>
    <row r="99" s="13" customFormat="1">
      <c r="A99" s="13"/>
      <c r="B99" s="225"/>
      <c r="C99" s="226"/>
      <c r="D99" s="223" t="s">
        <v>227</v>
      </c>
      <c r="E99" s="227" t="s">
        <v>19</v>
      </c>
      <c r="F99" s="228" t="s">
        <v>547</v>
      </c>
      <c r="G99" s="226"/>
      <c r="H99" s="229">
        <v>1</v>
      </c>
      <c r="I99" s="230"/>
      <c r="J99" s="226"/>
      <c r="K99" s="226"/>
      <c r="L99" s="231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227</v>
      </c>
      <c r="AU99" s="235" t="s">
        <v>86</v>
      </c>
      <c r="AV99" s="13" t="s">
        <v>86</v>
      </c>
      <c r="AW99" s="13" t="s">
        <v>37</v>
      </c>
      <c r="AX99" s="13" t="s">
        <v>84</v>
      </c>
      <c r="AY99" s="235" t="s">
        <v>139</v>
      </c>
    </row>
    <row r="100" s="2" customFormat="1" ht="21.75" customHeight="1">
      <c r="A100" s="39"/>
      <c r="B100" s="40"/>
      <c r="C100" s="205" t="s">
        <v>138</v>
      </c>
      <c r="D100" s="205" t="s">
        <v>142</v>
      </c>
      <c r="E100" s="206" t="s">
        <v>548</v>
      </c>
      <c r="F100" s="207" t="s">
        <v>549</v>
      </c>
      <c r="G100" s="208" t="s">
        <v>539</v>
      </c>
      <c r="H100" s="209">
        <v>1</v>
      </c>
      <c r="I100" s="210"/>
      <c r="J100" s="211">
        <f>ROUND(I100*H100,2)</f>
        <v>0</v>
      </c>
      <c r="K100" s="207" t="s">
        <v>146</v>
      </c>
      <c r="L100" s="45"/>
      <c r="M100" s="212" t="s">
        <v>19</v>
      </c>
      <c r="N100" s="213" t="s">
        <v>47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164</v>
      </c>
      <c r="AT100" s="216" t="s">
        <v>142</v>
      </c>
      <c r="AU100" s="216" t="s">
        <v>86</v>
      </c>
      <c r="AY100" s="18" t="s">
        <v>139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84</v>
      </c>
      <c r="BK100" s="217">
        <f>ROUND(I100*H100,2)</f>
        <v>0</v>
      </c>
      <c r="BL100" s="18" t="s">
        <v>164</v>
      </c>
      <c r="BM100" s="216" t="s">
        <v>550</v>
      </c>
    </row>
    <row r="101" s="2" customFormat="1">
      <c r="A101" s="39"/>
      <c r="B101" s="40"/>
      <c r="C101" s="41"/>
      <c r="D101" s="218" t="s">
        <v>149</v>
      </c>
      <c r="E101" s="41"/>
      <c r="F101" s="219" t="s">
        <v>551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149</v>
      </c>
      <c r="AU101" s="18" t="s">
        <v>86</v>
      </c>
    </row>
    <row r="102" s="2" customFormat="1" ht="21.75" customHeight="1">
      <c r="A102" s="39"/>
      <c r="B102" s="40"/>
      <c r="C102" s="205" t="s">
        <v>177</v>
      </c>
      <c r="D102" s="205" t="s">
        <v>142</v>
      </c>
      <c r="E102" s="206" t="s">
        <v>552</v>
      </c>
      <c r="F102" s="207" t="s">
        <v>553</v>
      </c>
      <c r="G102" s="208" t="s">
        <v>539</v>
      </c>
      <c r="H102" s="209">
        <v>1</v>
      </c>
      <c r="I102" s="210"/>
      <c r="J102" s="211">
        <f>ROUND(I102*H102,2)</f>
        <v>0</v>
      </c>
      <c r="K102" s="207" t="s">
        <v>146</v>
      </c>
      <c r="L102" s="45"/>
      <c r="M102" s="212" t="s">
        <v>19</v>
      </c>
      <c r="N102" s="213" t="s">
        <v>47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164</v>
      </c>
      <c r="AT102" s="216" t="s">
        <v>142</v>
      </c>
      <c r="AU102" s="216" t="s">
        <v>86</v>
      </c>
      <c r="AY102" s="18" t="s">
        <v>139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84</v>
      </c>
      <c r="BK102" s="217">
        <f>ROUND(I102*H102,2)</f>
        <v>0</v>
      </c>
      <c r="BL102" s="18" t="s">
        <v>164</v>
      </c>
      <c r="BM102" s="216" t="s">
        <v>554</v>
      </c>
    </row>
    <row r="103" s="2" customFormat="1">
      <c r="A103" s="39"/>
      <c r="B103" s="40"/>
      <c r="C103" s="41"/>
      <c r="D103" s="218" t="s">
        <v>149</v>
      </c>
      <c r="E103" s="41"/>
      <c r="F103" s="219" t="s">
        <v>555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149</v>
      </c>
      <c r="AU103" s="18" t="s">
        <v>86</v>
      </c>
    </row>
    <row r="104" s="2" customFormat="1" ht="24.15" customHeight="1">
      <c r="A104" s="39"/>
      <c r="B104" s="40"/>
      <c r="C104" s="205" t="s">
        <v>183</v>
      </c>
      <c r="D104" s="205" t="s">
        <v>142</v>
      </c>
      <c r="E104" s="206" t="s">
        <v>556</v>
      </c>
      <c r="F104" s="207" t="s">
        <v>557</v>
      </c>
      <c r="G104" s="208" t="s">
        <v>539</v>
      </c>
      <c r="H104" s="209">
        <v>1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47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164</v>
      </c>
      <c r="AT104" s="216" t="s">
        <v>142</v>
      </c>
      <c r="AU104" s="216" t="s">
        <v>86</v>
      </c>
      <c r="AY104" s="18" t="s">
        <v>139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84</v>
      </c>
      <c r="BK104" s="217">
        <f>ROUND(I104*H104,2)</f>
        <v>0</v>
      </c>
      <c r="BL104" s="18" t="s">
        <v>164</v>
      </c>
      <c r="BM104" s="216" t="s">
        <v>558</v>
      </c>
    </row>
    <row r="105" s="2" customFormat="1" ht="24.15" customHeight="1">
      <c r="A105" s="39"/>
      <c r="B105" s="40"/>
      <c r="C105" s="205" t="s">
        <v>191</v>
      </c>
      <c r="D105" s="205" t="s">
        <v>142</v>
      </c>
      <c r="E105" s="206" t="s">
        <v>559</v>
      </c>
      <c r="F105" s="207" t="s">
        <v>560</v>
      </c>
      <c r="G105" s="208" t="s">
        <v>539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47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164</v>
      </c>
      <c r="AT105" s="216" t="s">
        <v>142</v>
      </c>
      <c r="AU105" s="216" t="s">
        <v>86</v>
      </c>
      <c r="AY105" s="18" t="s">
        <v>139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84</v>
      </c>
      <c r="BK105" s="217">
        <f>ROUND(I105*H105,2)</f>
        <v>0</v>
      </c>
      <c r="BL105" s="18" t="s">
        <v>164</v>
      </c>
      <c r="BM105" s="216" t="s">
        <v>561</v>
      </c>
    </row>
    <row r="106" s="2" customFormat="1" ht="24.15" customHeight="1">
      <c r="A106" s="39"/>
      <c r="B106" s="40"/>
      <c r="C106" s="205" t="s">
        <v>197</v>
      </c>
      <c r="D106" s="205" t="s">
        <v>142</v>
      </c>
      <c r="E106" s="206" t="s">
        <v>562</v>
      </c>
      <c r="F106" s="207" t="s">
        <v>563</v>
      </c>
      <c r="G106" s="208" t="s">
        <v>539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47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164</v>
      </c>
      <c r="AT106" s="216" t="s">
        <v>142</v>
      </c>
      <c r="AU106" s="216" t="s">
        <v>86</v>
      </c>
      <c r="AY106" s="18" t="s">
        <v>139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84</v>
      </c>
      <c r="BK106" s="217">
        <f>ROUND(I106*H106,2)</f>
        <v>0</v>
      </c>
      <c r="BL106" s="18" t="s">
        <v>164</v>
      </c>
      <c r="BM106" s="216" t="s">
        <v>564</v>
      </c>
    </row>
    <row r="107" s="2" customFormat="1" ht="24.15" customHeight="1">
      <c r="A107" s="39"/>
      <c r="B107" s="40"/>
      <c r="C107" s="205" t="s">
        <v>205</v>
      </c>
      <c r="D107" s="205" t="s">
        <v>142</v>
      </c>
      <c r="E107" s="206" t="s">
        <v>565</v>
      </c>
      <c r="F107" s="207" t="s">
        <v>566</v>
      </c>
      <c r="G107" s="208" t="s">
        <v>539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47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164</v>
      </c>
      <c r="AT107" s="216" t="s">
        <v>142</v>
      </c>
      <c r="AU107" s="216" t="s">
        <v>86</v>
      </c>
      <c r="AY107" s="18" t="s">
        <v>139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84</v>
      </c>
      <c r="BK107" s="217">
        <f>ROUND(I107*H107,2)</f>
        <v>0</v>
      </c>
      <c r="BL107" s="18" t="s">
        <v>164</v>
      </c>
      <c r="BM107" s="216" t="s">
        <v>567</v>
      </c>
    </row>
    <row r="108" s="2" customFormat="1" ht="24.15" customHeight="1">
      <c r="A108" s="39"/>
      <c r="B108" s="40"/>
      <c r="C108" s="205" t="s">
        <v>213</v>
      </c>
      <c r="D108" s="205" t="s">
        <v>142</v>
      </c>
      <c r="E108" s="206" t="s">
        <v>568</v>
      </c>
      <c r="F108" s="207" t="s">
        <v>569</v>
      </c>
      <c r="G108" s="208" t="s">
        <v>539</v>
      </c>
      <c r="H108" s="209">
        <v>2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47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164</v>
      </c>
      <c r="AT108" s="216" t="s">
        <v>142</v>
      </c>
      <c r="AU108" s="216" t="s">
        <v>86</v>
      </c>
      <c r="AY108" s="18" t="s">
        <v>139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84</v>
      </c>
      <c r="BK108" s="217">
        <f>ROUND(I108*H108,2)</f>
        <v>0</v>
      </c>
      <c r="BL108" s="18" t="s">
        <v>164</v>
      </c>
      <c r="BM108" s="216" t="s">
        <v>570</v>
      </c>
    </row>
    <row r="109" s="2" customFormat="1" ht="24.15" customHeight="1">
      <c r="A109" s="39"/>
      <c r="B109" s="40"/>
      <c r="C109" s="205" t="s">
        <v>221</v>
      </c>
      <c r="D109" s="205" t="s">
        <v>142</v>
      </c>
      <c r="E109" s="206" t="s">
        <v>571</v>
      </c>
      <c r="F109" s="207" t="s">
        <v>572</v>
      </c>
      <c r="G109" s="208" t="s">
        <v>257</v>
      </c>
      <c r="H109" s="209">
        <v>4.9630000000000001</v>
      </c>
      <c r="I109" s="210"/>
      <c r="J109" s="211">
        <f>ROUND(I109*H109,2)</f>
        <v>0</v>
      </c>
      <c r="K109" s="207" t="s">
        <v>146</v>
      </c>
      <c r="L109" s="45"/>
      <c r="M109" s="212" t="s">
        <v>19</v>
      </c>
      <c r="N109" s="213" t="s">
        <v>47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164</v>
      </c>
      <c r="AT109" s="216" t="s">
        <v>142</v>
      </c>
      <c r="AU109" s="216" t="s">
        <v>86</v>
      </c>
      <c r="AY109" s="18" t="s">
        <v>139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84</v>
      </c>
      <c r="BK109" s="217">
        <f>ROUND(I109*H109,2)</f>
        <v>0</v>
      </c>
      <c r="BL109" s="18" t="s">
        <v>164</v>
      </c>
      <c r="BM109" s="216" t="s">
        <v>573</v>
      </c>
    </row>
    <row r="110" s="2" customFormat="1">
      <c r="A110" s="39"/>
      <c r="B110" s="40"/>
      <c r="C110" s="41"/>
      <c r="D110" s="218" t="s">
        <v>149</v>
      </c>
      <c r="E110" s="41"/>
      <c r="F110" s="219" t="s">
        <v>574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149</v>
      </c>
      <c r="AU110" s="18" t="s">
        <v>86</v>
      </c>
    </row>
    <row r="111" s="15" customFormat="1">
      <c r="A111" s="15"/>
      <c r="B111" s="260"/>
      <c r="C111" s="261"/>
      <c r="D111" s="223" t="s">
        <v>227</v>
      </c>
      <c r="E111" s="262" t="s">
        <v>19</v>
      </c>
      <c r="F111" s="263" t="s">
        <v>575</v>
      </c>
      <c r="G111" s="261"/>
      <c r="H111" s="262" t="s">
        <v>19</v>
      </c>
      <c r="I111" s="264"/>
      <c r="J111" s="261"/>
      <c r="K111" s="261"/>
      <c r="L111" s="265"/>
      <c r="M111" s="266"/>
      <c r="N111" s="267"/>
      <c r="O111" s="267"/>
      <c r="P111" s="267"/>
      <c r="Q111" s="267"/>
      <c r="R111" s="267"/>
      <c r="S111" s="267"/>
      <c r="T111" s="268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9" t="s">
        <v>227</v>
      </c>
      <c r="AU111" s="269" t="s">
        <v>86</v>
      </c>
      <c r="AV111" s="15" t="s">
        <v>84</v>
      </c>
      <c r="AW111" s="15" t="s">
        <v>37</v>
      </c>
      <c r="AX111" s="15" t="s">
        <v>76</v>
      </c>
      <c r="AY111" s="269" t="s">
        <v>139</v>
      </c>
    </row>
    <row r="112" s="13" customFormat="1">
      <c r="A112" s="13"/>
      <c r="B112" s="225"/>
      <c r="C112" s="226"/>
      <c r="D112" s="223" t="s">
        <v>227</v>
      </c>
      <c r="E112" s="227" t="s">
        <v>19</v>
      </c>
      <c r="F112" s="228" t="s">
        <v>576</v>
      </c>
      <c r="G112" s="226"/>
      <c r="H112" s="229">
        <v>3.9580000000000002</v>
      </c>
      <c r="I112" s="230"/>
      <c r="J112" s="226"/>
      <c r="K112" s="226"/>
      <c r="L112" s="231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227</v>
      </c>
      <c r="AU112" s="235" t="s">
        <v>86</v>
      </c>
      <c r="AV112" s="13" t="s">
        <v>86</v>
      </c>
      <c r="AW112" s="13" t="s">
        <v>37</v>
      </c>
      <c r="AX112" s="13" t="s">
        <v>76</v>
      </c>
      <c r="AY112" s="235" t="s">
        <v>139</v>
      </c>
    </row>
    <row r="113" s="13" customFormat="1">
      <c r="A113" s="13"/>
      <c r="B113" s="225"/>
      <c r="C113" s="226"/>
      <c r="D113" s="223" t="s">
        <v>227</v>
      </c>
      <c r="E113" s="227" t="s">
        <v>19</v>
      </c>
      <c r="F113" s="228" t="s">
        <v>577</v>
      </c>
      <c r="G113" s="226"/>
      <c r="H113" s="229">
        <v>1.0049999999999999</v>
      </c>
      <c r="I113" s="230"/>
      <c r="J113" s="226"/>
      <c r="K113" s="226"/>
      <c r="L113" s="231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227</v>
      </c>
      <c r="AU113" s="235" t="s">
        <v>86</v>
      </c>
      <c r="AV113" s="13" t="s">
        <v>86</v>
      </c>
      <c r="AW113" s="13" t="s">
        <v>37</v>
      </c>
      <c r="AX113" s="13" t="s">
        <v>76</v>
      </c>
      <c r="AY113" s="235" t="s">
        <v>139</v>
      </c>
    </row>
    <row r="114" s="14" customFormat="1">
      <c r="A114" s="14"/>
      <c r="B114" s="239"/>
      <c r="C114" s="240"/>
      <c r="D114" s="223" t="s">
        <v>227</v>
      </c>
      <c r="E114" s="241" t="s">
        <v>19</v>
      </c>
      <c r="F114" s="242" t="s">
        <v>254</v>
      </c>
      <c r="G114" s="240"/>
      <c r="H114" s="243">
        <v>4.9630000000000001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9" t="s">
        <v>227</v>
      </c>
      <c r="AU114" s="249" t="s">
        <v>86</v>
      </c>
      <c r="AV114" s="14" t="s">
        <v>164</v>
      </c>
      <c r="AW114" s="14" t="s">
        <v>37</v>
      </c>
      <c r="AX114" s="14" t="s">
        <v>84</v>
      </c>
      <c r="AY114" s="249" t="s">
        <v>139</v>
      </c>
    </row>
    <row r="115" s="2" customFormat="1" ht="24.15" customHeight="1">
      <c r="A115" s="39"/>
      <c r="B115" s="40"/>
      <c r="C115" s="205" t="s">
        <v>303</v>
      </c>
      <c r="D115" s="205" t="s">
        <v>142</v>
      </c>
      <c r="E115" s="206" t="s">
        <v>578</v>
      </c>
      <c r="F115" s="207" t="s">
        <v>579</v>
      </c>
      <c r="G115" s="208" t="s">
        <v>257</v>
      </c>
      <c r="H115" s="209">
        <v>4.9630000000000001</v>
      </c>
      <c r="I115" s="210"/>
      <c r="J115" s="211">
        <f>ROUND(I115*H115,2)</f>
        <v>0</v>
      </c>
      <c r="K115" s="207" t="s">
        <v>146</v>
      </c>
      <c r="L115" s="45"/>
      <c r="M115" s="212" t="s">
        <v>19</v>
      </c>
      <c r="N115" s="213" t="s">
        <v>47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164</v>
      </c>
      <c r="AT115" s="216" t="s">
        <v>142</v>
      </c>
      <c r="AU115" s="216" t="s">
        <v>86</v>
      </c>
      <c r="AY115" s="18" t="s">
        <v>139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84</v>
      </c>
      <c r="BK115" s="217">
        <f>ROUND(I115*H115,2)</f>
        <v>0</v>
      </c>
      <c r="BL115" s="18" t="s">
        <v>164</v>
      </c>
      <c r="BM115" s="216" t="s">
        <v>580</v>
      </c>
    </row>
    <row r="116" s="2" customFormat="1">
      <c r="A116" s="39"/>
      <c r="B116" s="40"/>
      <c r="C116" s="41"/>
      <c r="D116" s="218" t="s">
        <v>149</v>
      </c>
      <c r="E116" s="41"/>
      <c r="F116" s="219" t="s">
        <v>581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149</v>
      </c>
      <c r="AU116" s="18" t="s">
        <v>86</v>
      </c>
    </row>
    <row r="117" s="2" customFormat="1" ht="33" customHeight="1">
      <c r="A117" s="39"/>
      <c r="B117" s="40"/>
      <c r="C117" s="205" t="s">
        <v>309</v>
      </c>
      <c r="D117" s="205" t="s">
        <v>142</v>
      </c>
      <c r="E117" s="206" t="s">
        <v>582</v>
      </c>
      <c r="F117" s="207" t="s">
        <v>583</v>
      </c>
      <c r="G117" s="208" t="s">
        <v>257</v>
      </c>
      <c r="H117" s="209">
        <v>19.852</v>
      </c>
      <c r="I117" s="210"/>
      <c r="J117" s="211">
        <f>ROUND(I117*H117,2)</f>
        <v>0</v>
      </c>
      <c r="K117" s="207" t="s">
        <v>146</v>
      </c>
      <c r="L117" s="45"/>
      <c r="M117" s="212" t="s">
        <v>19</v>
      </c>
      <c r="N117" s="213" t="s">
        <v>47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164</v>
      </c>
      <c r="AT117" s="216" t="s">
        <v>142</v>
      </c>
      <c r="AU117" s="216" t="s">
        <v>86</v>
      </c>
      <c r="AY117" s="18" t="s">
        <v>139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84</v>
      </c>
      <c r="BK117" s="217">
        <f>ROUND(I117*H117,2)</f>
        <v>0</v>
      </c>
      <c r="BL117" s="18" t="s">
        <v>164</v>
      </c>
      <c r="BM117" s="216" t="s">
        <v>584</v>
      </c>
    </row>
    <row r="118" s="2" customFormat="1">
      <c r="A118" s="39"/>
      <c r="B118" s="40"/>
      <c r="C118" s="41"/>
      <c r="D118" s="218" t="s">
        <v>149</v>
      </c>
      <c r="E118" s="41"/>
      <c r="F118" s="219" t="s">
        <v>585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149</v>
      </c>
      <c r="AU118" s="18" t="s">
        <v>86</v>
      </c>
    </row>
    <row r="119" s="13" customFormat="1">
      <c r="A119" s="13"/>
      <c r="B119" s="225"/>
      <c r="C119" s="226"/>
      <c r="D119" s="223" t="s">
        <v>227</v>
      </c>
      <c r="E119" s="226"/>
      <c r="F119" s="228" t="s">
        <v>586</v>
      </c>
      <c r="G119" s="226"/>
      <c r="H119" s="229">
        <v>19.852</v>
      </c>
      <c r="I119" s="230"/>
      <c r="J119" s="226"/>
      <c r="K119" s="226"/>
      <c r="L119" s="231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227</v>
      </c>
      <c r="AU119" s="235" t="s">
        <v>86</v>
      </c>
      <c r="AV119" s="13" t="s">
        <v>86</v>
      </c>
      <c r="AW119" s="13" t="s">
        <v>4</v>
      </c>
      <c r="AX119" s="13" t="s">
        <v>84</v>
      </c>
      <c r="AY119" s="235" t="s">
        <v>139</v>
      </c>
    </row>
    <row r="120" s="2" customFormat="1" ht="33" customHeight="1">
      <c r="A120" s="39"/>
      <c r="B120" s="40"/>
      <c r="C120" s="205" t="s">
        <v>8</v>
      </c>
      <c r="D120" s="205" t="s">
        <v>142</v>
      </c>
      <c r="E120" s="206" t="s">
        <v>266</v>
      </c>
      <c r="F120" s="207" t="s">
        <v>267</v>
      </c>
      <c r="G120" s="208" t="s">
        <v>257</v>
      </c>
      <c r="H120" s="209">
        <v>4.9630000000000001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47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164</v>
      </c>
      <c r="AT120" s="216" t="s">
        <v>142</v>
      </c>
      <c r="AU120" s="216" t="s">
        <v>86</v>
      </c>
      <c r="AY120" s="18" t="s">
        <v>139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84</v>
      </c>
      <c r="BK120" s="217">
        <f>ROUND(I120*H120,2)</f>
        <v>0</v>
      </c>
      <c r="BL120" s="18" t="s">
        <v>164</v>
      </c>
      <c r="BM120" s="216" t="s">
        <v>587</v>
      </c>
    </row>
    <row r="121" s="2" customFormat="1" ht="24.15" customHeight="1">
      <c r="A121" s="39"/>
      <c r="B121" s="40"/>
      <c r="C121" s="205" t="s">
        <v>320</v>
      </c>
      <c r="D121" s="205" t="s">
        <v>142</v>
      </c>
      <c r="E121" s="206" t="s">
        <v>270</v>
      </c>
      <c r="F121" s="207" t="s">
        <v>271</v>
      </c>
      <c r="G121" s="208" t="s">
        <v>257</v>
      </c>
      <c r="H121" s="209">
        <v>4.9630000000000001</v>
      </c>
      <c r="I121" s="210"/>
      <c r="J121" s="211">
        <f>ROUND(I121*H121,2)</f>
        <v>0</v>
      </c>
      <c r="K121" s="207" t="s">
        <v>146</v>
      </c>
      <c r="L121" s="45"/>
      <c r="M121" s="212" t="s">
        <v>19</v>
      </c>
      <c r="N121" s="213" t="s">
        <v>47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164</v>
      </c>
      <c r="AT121" s="216" t="s">
        <v>142</v>
      </c>
      <c r="AU121" s="216" t="s">
        <v>86</v>
      </c>
      <c r="AY121" s="18" t="s">
        <v>139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84</v>
      </c>
      <c r="BK121" s="217">
        <f>ROUND(I121*H121,2)</f>
        <v>0</v>
      </c>
      <c r="BL121" s="18" t="s">
        <v>164</v>
      </c>
      <c r="BM121" s="216" t="s">
        <v>588</v>
      </c>
    </row>
    <row r="122" s="2" customFormat="1">
      <c r="A122" s="39"/>
      <c r="B122" s="40"/>
      <c r="C122" s="41"/>
      <c r="D122" s="218" t="s">
        <v>149</v>
      </c>
      <c r="E122" s="41"/>
      <c r="F122" s="219" t="s">
        <v>273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149</v>
      </c>
      <c r="AU122" s="18" t="s">
        <v>86</v>
      </c>
    </row>
    <row r="123" s="2" customFormat="1" ht="24.15" customHeight="1">
      <c r="A123" s="39"/>
      <c r="B123" s="40"/>
      <c r="C123" s="205" t="s">
        <v>325</v>
      </c>
      <c r="D123" s="205" t="s">
        <v>142</v>
      </c>
      <c r="E123" s="206" t="s">
        <v>274</v>
      </c>
      <c r="F123" s="207" t="s">
        <v>275</v>
      </c>
      <c r="G123" s="208" t="s">
        <v>257</v>
      </c>
      <c r="H123" s="209">
        <v>4.9630000000000001</v>
      </c>
      <c r="I123" s="210"/>
      <c r="J123" s="211">
        <f>ROUND(I123*H123,2)</f>
        <v>0</v>
      </c>
      <c r="K123" s="207" t="s">
        <v>146</v>
      </c>
      <c r="L123" s="45"/>
      <c r="M123" s="212" t="s">
        <v>19</v>
      </c>
      <c r="N123" s="213" t="s">
        <v>47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164</v>
      </c>
      <c r="AT123" s="216" t="s">
        <v>142</v>
      </c>
      <c r="AU123" s="216" t="s">
        <v>86</v>
      </c>
      <c r="AY123" s="18" t="s">
        <v>139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84</v>
      </c>
      <c r="BK123" s="217">
        <f>ROUND(I123*H123,2)</f>
        <v>0</v>
      </c>
      <c r="BL123" s="18" t="s">
        <v>164</v>
      </c>
      <c r="BM123" s="216" t="s">
        <v>589</v>
      </c>
    </row>
    <row r="124" s="2" customFormat="1">
      <c r="A124" s="39"/>
      <c r="B124" s="40"/>
      <c r="C124" s="41"/>
      <c r="D124" s="218" t="s">
        <v>149</v>
      </c>
      <c r="E124" s="41"/>
      <c r="F124" s="219" t="s">
        <v>277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149</v>
      </c>
      <c r="AU124" s="18" t="s">
        <v>86</v>
      </c>
    </row>
    <row r="125" s="2" customFormat="1" ht="24.15" customHeight="1">
      <c r="A125" s="39"/>
      <c r="B125" s="40"/>
      <c r="C125" s="205" t="s">
        <v>331</v>
      </c>
      <c r="D125" s="205" t="s">
        <v>142</v>
      </c>
      <c r="E125" s="206" t="s">
        <v>278</v>
      </c>
      <c r="F125" s="207" t="s">
        <v>279</v>
      </c>
      <c r="G125" s="208" t="s">
        <v>280</v>
      </c>
      <c r="H125" s="209">
        <v>8.9329999999999998</v>
      </c>
      <c r="I125" s="210"/>
      <c r="J125" s="211">
        <f>ROUND(I125*H125,2)</f>
        <v>0</v>
      </c>
      <c r="K125" s="207" t="s">
        <v>146</v>
      </c>
      <c r="L125" s="45"/>
      <c r="M125" s="212" t="s">
        <v>19</v>
      </c>
      <c r="N125" s="213" t="s">
        <v>47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164</v>
      </c>
      <c r="AT125" s="216" t="s">
        <v>142</v>
      </c>
      <c r="AU125" s="216" t="s">
        <v>86</v>
      </c>
      <c r="AY125" s="18" t="s">
        <v>139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84</v>
      </c>
      <c r="BK125" s="217">
        <f>ROUND(I125*H125,2)</f>
        <v>0</v>
      </c>
      <c r="BL125" s="18" t="s">
        <v>164</v>
      </c>
      <c r="BM125" s="216" t="s">
        <v>590</v>
      </c>
    </row>
    <row r="126" s="2" customFormat="1">
      <c r="A126" s="39"/>
      <c r="B126" s="40"/>
      <c r="C126" s="41"/>
      <c r="D126" s="218" t="s">
        <v>149</v>
      </c>
      <c r="E126" s="41"/>
      <c r="F126" s="219" t="s">
        <v>282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149</v>
      </c>
      <c r="AU126" s="18" t="s">
        <v>86</v>
      </c>
    </row>
    <row r="127" s="13" customFormat="1">
      <c r="A127" s="13"/>
      <c r="B127" s="225"/>
      <c r="C127" s="226"/>
      <c r="D127" s="223" t="s">
        <v>227</v>
      </c>
      <c r="E127" s="226"/>
      <c r="F127" s="228" t="s">
        <v>591</v>
      </c>
      <c r="G127" s="226"/>
      <c r="H127" s="229">
        <v>8.9329999999999998</v>
      </c>
      <c r="I127" s="230"/>
      <c r="J127" s="226"/>
      <c r="K127" s="226"/>
      <c r="L127" s="231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227</v>
      </c>
      <c r="AU127" s="235" t="s">
        <v>86</v>
      </c>
      <c r="AV127" s="13" t="s">
        <v>86</v>
      </c>
      <c r="AW127" s="13" t="s">
        <v>4</v>
      </c>
      <c r="AX127" s="13" t="s">
        <v>84</v>
      </c>
      <c r="AY127" s="235" t="s">
        <v>139</v>
      </c>
    </row>
    <row r="128" s="2" customFormat="1" ht="33" customHeight="1">
      <c r="A128" s="39"/>
      <c r="B128" s="40"/>
      <c r="C128" s="205" t="s">
        <v>336</v>
      </c>
      <c r="D128" s="205" t="s">
        <v>142</v>
      </c>
      <c r="E128" s="206" t="s">
        <v>284</v>
      </c>
      <c r="F128" s="207" t="s">
        <v>285</v>
      </c>
      <c r="G128" s="208" t="s">
        <v>244</v>
      </c>
      <c r="H128" s="209">
        <v>50</v>
      </c>
      <c r="I128" s="210"/>
      <c r="J128" s="211">
        <f>ROUND(I128*H128,2)</f>
        <v>0</v>
      </c>
      <c r="K128" s="207" t="s">
        <v>146</v>
      </c>
      <c r="L128" s="45"/>
      <c r="M128" s="212" t="s">
        <v>19</v>
      </c>
      <c r="N128" s="213" t="s">
        <v>47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164</v>
      </c>
      <c r="AT128" s="216" t="s">
        <v>142</v>
      </c>
      <c r="AU128" s="216" t="s">
        <v>86</v>
      </c>
      <c r="AY128" s="18" t="s">
        <v>139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84</v>
      </c>
      <c r="BK128" s="217">
        <f>ROUND(I128*H128,2)</f>
        <v>0</v>
      </c>
      <c r="BL128" s="18" t="s">
        <v>164</v>
      </c>
      <c r="BM128" s="216" t="s">
        <v>592</v>
      </c>
    </row>
    <row r="129" s="2" customFormat="1">
      <c r="A129" s="39"/>
      <c r="B129" s="40"/>
      <c r="C129" s="41"/>
      <c r="D129" s="218" t="s">
        <v>149</v>
      </c>
      <c r="E129" s="41"/>
      <c r="F129" s="219" t="s">
        <v>287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149</v>
      </c>
      <c r="AU129" s="18" t="s">
        <v>86</v>
      </c>
    </row>
    <row r="130" s="2" customFormat="1" ht="24.15" customHeight="1">
      <c r="A130" s="39"/>
      <c r="B130" s="40"/>
      <c r="C130" s="205" t="s">
        <v>342</v>
      </c>
      <c r="D130" s="205" t="s">
        <v>142</v>
      </c>
      <c r="E130" s="206" t="s">
        <v>288</v>
      </c>
      <c r="F130" s="207" t="s">
        <v>289</v>
      </c>
      <c r="G130" s="208" t="s">
        <v>244</v>
      </c>
      <c r="H130" s="209">
        <v>50</v>
      </c>
      <c r="I130" s="210"/>
      <c r="J130" s="211">
        <f>ROUND(I130*H130,2)</f>
        <v>0</v>
      </c>
      <c r="K130" s="207" t="s">
        <v>146</v>
      </c>
      <c r="L130" s="45"/>
      <c r="M130" s="212" t="s">
        <v>19</v>
      </c>
      <c r="N130" s="213" t="s">
        <v>47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164</v>
      </c>
      <c r="AT130" s="216" t="s">
        <v>142</v>
      </c>
      <c r="AU130" s="216" t="s">
        <v>86</v>
      </c>
      <c r="AY130" s="18" t="s">
        <v>139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84</v>
      </c>
      <c r="BK130" s="217">
        <f>ROUND(I130*H130,2)</f>
        <v>0</v>
      </c>
      <c r="BL130" s="18" t="s">
        <v>164</v>
      </c>
      <c r="BM130" s="216" t="s">
        <v>593</v>
      </c>
    </row>
    <row r="131" s="2" customFormat="1">
      <c r="A131" s="39"/>
      <c r="B131" s="40"/>
      <c r="C131" s="41"/>
      <c r="D131" s="218" t="s">
        <v>149</v>
      </c>
      <c r="E131" s="41"/>
      <c r="F131" s="219" t="s">
        <v>291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149</v>
      </c>
      <c r="AU131" s="18" t="s">
        <v>86</v>
      </c>
    </row>
    <row r="132" s="2" customFormat="1" ht="16.5" customHeight="1">
      <c r="A132" s="39"/>
      <c r="B132" s="40"/>
      <c r="C132" s="250" t="s">
        <v>7</v>
      </c>
      <c r="D132" s="250" t="s">
        <v>292</v>
      </c>
      <c r="E132" s="251" t="s">
        <v>293</v>
      </c>
      <c r="F132" s="252" t="s">
        <v>294</v>
      </c>
      <c r="G132" s="253" t="s">
        <v>295</v>
      </c>
      <c r="H132" s="254">
        <v>1</v>
      </c>
      <c r="I132" s="255"/>
      <c r="J132" s="256">
        <f>ROUND(I132*H132,2)</f>
        <v>0</v>
      </c>
      <c r="K132" s="252" t="s">
        <v>146</v>
      </c>
      <c r="L132" s="257"/>
      <c r="M132" s="258" t="s">
        <v>19</v>
      </c>
      <c r="N132" s="259" t="s">
        <v>47</v>
      </c>
      <c r="O132" s="85"/>
      <c r="P132" s="214">
        <f>O132*H132</f>
        <v>0</v>
      </c>
      <c r="Q132" s="214">
        <v>0.001</v>
      </c>
      <c r="R132" s="214">
        <f>Q132*H132</f>
        <v>0.001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191</v>
      </c>
      <c r="AT132" s="216" t="s">
        <v>292</v>
      </c>
      <c r="AU132" s="216" t="s">
        <v>86</v>
      </c>
      <c r="AY132" s="18" t="s">
        <v>139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84</v>
      </c>
      <c r="BK132" s="217">
        <f>ROUND(I132*H132,2)</f>
        <v>0</v>
      </c>
      <c r="BL132" s="18" t="s">
        <v>164</v>
      </c>
      <c r="BM132" s="216" t="s">
        <v>594</v>
      </c>
    </row>
    <row r="133" s="13" customFormat="1">
      <c r="A133" s="13"/>
      <c r="B133" s="225"/>
      <c r="C133" s="226"/>
      <c r="D133" s="223" t="s">
        <v>227</v>
      </c>
      <c r="E133" s="226"/>
      <c r="F133" s="228" t="s">
        <v>595</v>
      </c>
      <c r="G133" s="226"/>
      <c r="H133" s="229">
        <v>1</v>
      </c>
      <c r="I133" s="230"/>
      <c r="J133" s="226"/>
      <c r="K133" s="226"/>
      <c r="L133" s="231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227</v>
      </c>
      <c r="AU133" s="235" t="s">
        <v>86</v>
      </c>
      <c r="AV133" s="13" t="s">
        <v>86</v>
      </c>
      <c r="AW133" s="13" t="s">
        <v>4</v>
      </c>
      <c r="AX133" s="13" t="s">
        <v>84</v>
      </c>
      <c r="AY133" s="235" t="s">
        <v>139</v>
      </c>
    </row>
    <row r="134" s="12" customFormat="1" ht="22.8" customHeight="1">
      <c r="A134" s="12"/>
      <c r="B134" s="189"/>
      <c r="C134" s="190"/>
      <c r="D134" s="191" t="s">
        <v>75</v>
      </c>
      <c r="E134" s="203" t="s">
        <v>86</v>
      </c>
      <c r="F134" s="203" t="s">
        <v>302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SUM(P135:P147)</f>
        <v>0</v>
      </c>
      <c r="Q134" s="197"/>
      <c r="R134" s="198">
        <f>SUM(R135:R147)</f>
        <v>13.034960809999998</v>
      </c>
      <c r="S134" s="197"/>
      <c r="T134" s="199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84</v>
      </c>
      <c r="AT134" s="201" t="s">
        <v>75</v>
      </c>
      <c r="AU134" s="201" t="s">
        <v>84</v>
      </c>
      <c r="AY134" s="200" t="s">
        <v>139</v>
      </c>
      <c r="BK134" s="202">
        <f>SUM(BK135:BK147)</f>
        <v>0</v>
      </c>
    </row>
    <row r="135" s="2" customFormat="1" ht="16.5" customHeight="1">
      <c r="A135" s="39"/>
      <c r="B135" s="40"/>
      <c r="C135" s="205" t="s">
        <v>351</v>
      </c>
      <c r="D135" s="205" t="s">
        <v>142</v>
      </c>
      <c r="E135" s="206" t="s">
        <v>596</v>
      </c>
      <c r="F135" s="207" t="s">
        <v>597</v>
      </c>
      <c r="G135" s="208" t="s">
        <v>257</v>
      </c>
      <c r="H135" s="209">
        <v>4.9630000000000001</v>
      </c>
      <c r="I135" s="210"/>
      <c r="J135" s="211">
        <f>ROUND(I135*H135,2)</f>
        <v>0</v>
      </c>
      <c r="K135" s="207" t="s">
        <v>146</v>
      </c>
      <c r="L135" s="45"/>
      <c r="M135" s="212" t="s">
        <v>19</v>
      </c>
      <c r="N135" s="213" t="s">
        <v>47</v>
      </c>
      <c r="O135" s="85"/>
      <c r="P135" s="214">
        <f>O135*H135</f>
        <v>0</v>
      </c>
      <c r="Q135" s="214">
        <v>2.5018699999999998</v>
      </c>
      <c r="R135" s="214">
        <f>Q135*H135</f>
        <v>12.416780809999999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164</v>
      </c>
      <c r="AT135" s="216" t="s">
        <v>142</v>
      </c>
      <c r="AU135" s="216" t="s">
        <v>86</v>
      </c>
      <c r="AY135" s="18" t="s">
        <v>139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84</v>
      </c>
      <c r="BK135" s="217">
        <f>ROUND(I135*H135,2)</f>
        <v>0</v>
      </c>
      <c r="BL135" s="18" t="s">
        <v>164</v>
      </c>
      <c r="BM135" s="216" t="s">
        <v>598</v>
      </c>
    </row>
    <row r="136" s="2" customFormat="1">
      <c r="A136" s="39"/>
      <c r="B136" s="40"/>
      <c r="C136" s="41"/>
      <c r="D136" s="218" t="s">
        <v>149</v>
      </c>
      <c r="E136" s="41"/>
      <c r="F136" s="219" t="s">
        <v>599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149</v>
      </c>
      <c r="AU136" s="18" t="s">
        <v>86</v>
      </c>
    </row>
    <row r="137" s="15" customFormat="1">
      <c r="A137" s="15"/>
      <c r="B137" s="260"/>
      <c r="C137" s="261"/>
      <c r="D137" s="223" t="s">
        <v>227</v>
      </c>
      <c r="E137" s="262" t="s">
        <v>19</v>
      </c>
      <c r="F137" s="263" t="s">
        <v>600</v>
      </c>
      <c r="G137" s="261"/>
      <c r="H137" s="262" t="s">
        <v>19</v>
      </c>
      <c r="I137" s="264"/>
      <c r="J137" s="261"/>
      <c r="K137" s="261"/>
      <c r="L137" s="265"/>
      <c r="M137" s="266"/>
      <c r="N137" s="267"/>
      <c r="O137" s="267"/>
      <c r="P137" s="267"/>
      <c r="Q137" s="267"/>
      <c r="R137" s="267"/>
      <c r="S137" s="267"/>
      <c r="T137" s="26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9" t="s">
        <v>227</v>
      </c>
      <c r="AU137" s="269" t="s">
        <v>86</v>
      </c>
      <c r="AV137" s="15" t="s">
        <v>84</v>
      </c>
      <c r="AW137" s="15" t="s">
        <v>37</v>
      </c>
      <c r="AX137" s="15" t="s">
        <v>76</v>
      </c>
      <c r="AY137" s="269" t="s">
        <v>139</v>
      </c>
    </row>
    <row r="138" s="13" customFormat="1">
      <c r="A138" s="13"/>
      <c r="B138" s="225"/>
      <c r="C138" s="226"/>
      <c r="D138" s="223" t="s">
        <v>227</v>
      </c>
      <c r="E138" s="227" t="s">
        <v>19</v>
      </c>
      <c r="F138" s="228" t="s">
        <v>576</v>
      </c>
      <c r="G138" s="226"/>
      <c r="H138" s="229">
        <v>3.9580000000000002</v>
      </c>
      <c r="I138" s="230"/>
      <c r="J138" s="226"/>
      <c r="K138" s="226"/>
      <c r="L138" s="231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227</v>
      </c>
      <c r="AU138" s="235" t="s">
        <v>86</v>
      </c>
      <c r="AV138" s="13" t="s">
        <v>86</v>
      </c>
      <c r="AW138" s="13" t="s">
        <v>37</v>
      </c>
      <c r="AX138" s="13" t="s">
        <v>76</v>
      </c>
      <c r="AY138" s="235" t="s">
        <v>139</v>
      </c>
    </row>
    <row r="139" s="13" customFormat="1">
      <c r="A139" s="13"/>
      <c r="B139" s="225"/>
      <c r="C139" s="226"/>
      <c r="D139" s="223" t="s">
        <v>227</v>
      </c>
      <c r="E139" s="227" t="s">
        <v>19</v>
      </c>
      <c r="F139" s="228" t="s">
        <v>577</v>
      </c>
      <c r="G139" s="226"/>
      <c r="H139" s="229">
        <v>1.0049999999999999</v>
      </c>
      <c r="I139" s="230"/>
      <c r="J139" s="226"/>
      <c r="K139" s="226"/>
      <c r="L139" s="231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227</v>
      </c>
      <c r="AU139" s="235" t="s">
        <v>86</v>
      </c>
      <c r="AV139" s="13" t="s">
        <v>86</v>
      </c>
      <c r="AW139" s="13" t="s">
        <v>37</v>
      </c>
      <c r="AX139" s="13" t="s">
        <v>76</v>
      </c>
      <c r="AY139" s="235" t="s">
        <v>139</v>
      </c>
    </row>
    <row r="140" s="14" customFormat="1">
      <c r="A140" s="14"/>
      <c r="B140" s="239"/>
      <c r="C140" s="240"/>
      <c r="D140" s="223" t="s">
        <v>227</v>
      </c>
      <c r="E140" s="241" t="s">
        <v>19</v>
      </c>
      <c r="F140" s="242" t="s">
        <v>254</v>
      </c>
      <c r="G140" s="240"/>
      <c r="H140" s="243">
        <v>4.9630000000000001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227</v>
      </c>
      <c r="AU140" s="249" t="s">
        <v>86</v>
      </c>
      <c r="AV140" s="14" t="s">
        <v>164</v>
      </c>
      <c r="AW140" s="14" t="s">
        <v>37</v>
      </c>
      <c r="AX140" s="14" t="s">
        <v>84</v>
      </c>
      <c r="AY140" s="249" t="s">
        <v>139</v>
      </c>
    </row>
    <row r="141" s="2" customFormat="1" ht="16.5" customHeight="1">
      <c r="A141" s="39"/>
      <c r="B141" s="40"/>
      <c r="C141" s="205" t="s">
        <v>357</v>
      </c>
      <c r="D141" s="205" t="s">
        <v>142</v>
      </c>
      <c r="E141" s="206" t="s">
        <v>601</v>
      </c>
      <c r="F141" s="207" t="s">
        <v>602</v>
      </c>
      <c r="G141" s="208" t="s">
        <v>539</v>
      </c>
      <c r="H141" s="209">
        <v>16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47</v>
      </c>
      <c r="O141" s="85"/>
      <c r="P141" s="214">
        <f>O141*H141</f>
        <v>0</v>
      </c>
      <c r="Q141" s="214">
        <v>0.01762</v>
      </c>
      <c r="R141" s="214">
        <f>Q141*H141</f>
        <v>0.28192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164</v>
      </c>
      <c r="AT141" s="216" t="s">
        <v>142</v>
      </c>
      <c r="AU141" s="216" t="s">
        <v>86</v>
      </c>
      <c r="AY141" s="18" t="s">
        <v>139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84</v>
      </c>
      <c r="BK141" s="217">
        <f>ROUND(I141*H141,2)</f>
        <v>0</v>
      </c>
      <c r="BL141" s="18" t="s">
        <v>164</v>
      </c>
      <c r="BM141" s="216" t="s">
        <v>603</v>
      </c>
    </row>
    <row r="142" s="15" customFormat="1">
      <c r="A142" s="15"/>
      <c r="B142" s="260"/>
      <c r="C142" s="261"/>
      <c r="D142" s="223" t="s">
        <v>227</v>
      </c>
      <c r="E142" s="262" t="s">
        <v>19</v>
      </c>
      <c r="F142" s="263" t="s">
        <v>604</v>
      </c>
      <c r="G142" s="261"/>
      <c r="H142" s="262" t="s">
        <v>19</v>
      </c>
      <c r="I142" s="264"/>
      <c r="J142" s="261"/>
      <c r="K142" s="261"/>
      <c r="L142" s="265"/>
      <c r="M142" s="266"/>
      <c r="N142" s="267"/>
      <c r="O142" s="267"/>
      <c r="P142" s="267"/>
      <c r="Q142" s="267"/>
      <c r="R142" s="267"/>
      <c r="S142" s="267"/>
      <c r="T142" s="26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9" t="s">
        <v>227</v>
      </c>
      <c r="AU142" s="269" t="s">
        <v>86</v>
      </c>
      <c r="AV142" s="15" t="s">
        <v>84</v>
      </c>
      <c r="AW142" s="15" t="s">
        <v>37</v>
      </c>
      <c r="AX142" s="15" t="s">
        <v>76</v>
      </c>
      <c r="AY142" s="269" t="s">
        <v>139</v>
      </c>
    </row>
    <row r="143" s="13" customFormat="1">
      <c r="A143" s="13"/>
      <c r="B143" s="225"/>
      <c r="C143" s="226"/>
      <c r="D143" s="223" t="s">
        <v>227</v>
      </c>
      <c r="E143" s="227" t="s">
        <v>19</v>
      </c>
      <c r="F143" s="228" t="s">
        <v>605</v>
      </c>
      <c r="G143" s="226"/>
      <c r="H143" s="229">
        <v>14</v>
      </c>
      <c r="I143" s="230"/>
      <c r="J143" s="226"/>
      <c r="K143" s="226"/>
      <c r="L143" s="231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227</v>
      </c>
      <c r="AU143" s="235" t="s">
        <v>86</v>
      </c>
      <c r="AV143" s="13" t="s">
        <v>86</v>
      </c>
      <c r="AW143" s="13" t="s">
        <v>37</v>
      </c>
      <c r="AX143" s="13" t="s">
        <v>76</v>
      </c>
      <c r="AY143" s="235" t="s">
        <v>139</v>
      </c>
    </row>
    <row r="144" s="13" customFormat="1">
      <c r="A144" s="13"/>
      <c r="B144" s="225"/>
      <c r="C144" s="226"/>
      <c r="D144" s="223" t="s">
        <v>227</v>
      </c>
      <c r="E144" s="227" t="s">
        <v>19</v>
      </c>
      <c r="F144" s="228" t="s">
        <v>606</v>
      </c>
      <c r="G144" s="226"/>
      <c r="H144" s="229">
        <v>2</v>
      </c>
      <c r="I144" s="230"/>
      <c r="J144" s="226"/>
      <c r="K144" s="226"/>
      <c r="L144" s="231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227</v>
      </c>
      <c r="AU144" s="235" t="s">
        <v>86</v>
      </c>
      <c r="AV144" s="13" t="s">
        <v>86</v>
      </c>
      <c r="AW144" s="13" t="s">
        <v>37</v>
      </c>
      <c r="AX144" s="13" t="s">
        <v>76</v>
      </c>
      <c r="AY144" s="235" t="s">
        <v>139</v>
      </c>
    </row>
    <row r="145" s="14" customFormat="1">
      <c r="A145" s="14"/>
      <c r="B145" s="239"/>
      <c r="C145" s="240"/>
      <c r="D145" s="223" t="s">
        <v>227</v>
      </c>
      <c r="E145" s="241" t="s">
        <v>19</v>
      </c>
      <c r="F145" s="242" t="s">
        <v>254</v>
      </c>
      <c r="G145" s="240"/>
      <c r="H145" s="243">
        <v>16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9" t="s">
        <v>227</v>
      </c>
      <c r="AU145" s="249" t="s">
        <v>86</v>
      </c>
      <c r="AV145" s="14" t="s">
        <v>164</v>
      </c>
      <c r="AW145" s="14" t="s">
        <v>37</v>
      </c>
      <c r="AX145" s="14" t="s">
        <v>84</v>
      </c>
      <c r="AY145" s="249" t="s">
        <v>139</v>
      </c>
    </row>
    <row r="146" s="2" customFormat="1" ht="16.5" customHeight="1">
      <c r="A146" s="39"/>
      <c r="B146" s="40"/>
      <c r="C146" s="250" t="s">
        <v>362</v>
      </c>
      <c r="D146" s="250" t="s">
        <v>292</v>
      </c>
      <c r="E146" s="251" t="s">
        <v>607</v>
      </c>
      <c r="F146" s="252" t="s">
        <v>608</v>
      </c>
      <c r="G146" s="253" t="s">
        <v>249</v>
      </c>
      <c r="H146" s="254">
        <v>14</v>
      </c>
      <c r="I146" s="255"/>
      <c r="J146" s="256">
        <f>ROUND(I146*H146,2)</f>
        <v>0</v>
      </c>
      <c r="K146" s="252" t="s">
        <v>146</v>
      </c>
      <c r="L146" s="257"/>
      <c r="M146" s="258" t="s">
        <v>19</v>
      </c>
      <c r="N146" s="259" t="s">
        <v>47</v>
      </c>
      <c r="O146" s="85"/>
      <c r="P146" s="214">
        <f>O146*H146</f>
        <v>0</v>
      </c>
      <c r="Q146" s="214">
        <v>0.020240000000000001</v>
      </c>
      <c r="R146" s="214">
        <f>Q146*H146</f>
        <v>0.28336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191</v>
      </c>
      <c r="AT146" s="216" t="s">
        <v>292</v>
      </c>
      <c r="AU146" s="216" t="s">
        <v>86</v>
      </c>
      <c r="AY146" s="18" t="s">
        <v>139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84</v>
      </c>
      <c r="BK146" s="217">
        <f>ROUND(I146*H146,2)</f>
        <v>0</v>
      </c>
      <c r="BL146" s="18" t="s">
        <v>164</v>
      </c>
      <c r="BM146" s="216" t="s">
        <v>609</v>
      </c>
    </row>
    <row r="147" s="2" customFormat="1" ht="16.5" customHeight="1">
      <c r="A147" s="39"/>
      <c r="B147" s="40"/>
      <c r="C147" s="250" t="s">
        <v>369</v>
      </c>
      <c r="D147" s="250" t="s">
        <v>292</v>
      </c>
      <c r="E147" s="251" t="s">
        <v>610</v>
      </c>
      <c r="F147" s="252" t="s">
        <v>611</v>
      </c>
      <c r="G147" s="253" t="s">
        <v>249</v>
      </c>
      <c r="H147" s="254">
        <v>2</v>
      </c>
      <c r="I147" s="255"/>
      <c r="J147" s="256">
        <f>ROUND(I147*H147,2)</f>
        <v>0</v>
      </c>
      <c r="K147" s="252" t="s">
        <v>146</v>
      </c>
      <c r="L147" s="257"/>
      <c r="M147" s="258" t="s">
        <v>19</v>
      </c>
      <c r="N147" s="259" t="s">
        <v>47</v>
      </c>
      <c r="O147" s="85"/>
      <c r="P147" s="214">
        <f>O147*H147</f>
        <v>0</v>
      </c>
      <c r="Q147" s="214">
        <v>0.026450000000000001</v>
      </c>
      <c r="R147" s="214">
        <f>Q147*H147</f>
        <v>0.052900000000000003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191</v>
      </c>
      <c r="AT147" s="216" t="s">
        <v>292</v>
      </c>
      <c r="AU147" s="216" t="s">
        <v>86</v>
      </c>
      <c r="AY147" s="18" t="s">
        <v>139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84</v>
      </c>
      <c r="BK147" s="217">
        <f>ROUND(I147*H147,2)</f>
        <v>0</v>
      </c>
      <c r="BL147" s="18" t="s">
        <v>164</v>
      </c>
      <c r="BM147" s="216" t="s">
        <v>612</v>
      </c>
    </row>
    <row r="148" s="12" customFormat="1" ht="22.8" customHeight="1">
      <c r="A148" s="12"/>
      <c r="B148" s="189"/>
      <c r="C148" s="190"/>
      <c r="D148" s="191" t="s">
        <v>75</v>
      </c>
      <c r="E148" s="203" t="s">
        <v>158</v>
      </c>
      <c r="F148" s="203" t="s">
        <v>613</v>
      </c>
      <c r="G148" s="190"/>
      <c r="H148" s="190"/>
      <c r="I148" s="193"/>
      <c r="J148" s="204">
        <f>BK148</f>
        <v>0</v>
      </c>
      <c r="K148" s="190"/>
      <c r="L148" s="195"/>
      <c r="M148" s="196"/>
      <c r="N148" s="197"/>
      <c r="O148" s="197"/>
      <c r="P148" s="198">
        <v>0</v>
      </c>
      <c r="Q148" s="197"/>
      <c r="R148" s="198">
        <v>0</v>
      </c>
      <c r="S148" s="197"/>
      <c r="T148" s="199"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0" t="s">
        <v>84</v>
      </c>
      <c r="AT148" s="201" t="s">
        <v>75</v>
      </c>
      <c r="AU148" s="201" t="s">
        <v>84</v>
      </c>
      <c r="AY148" s="200" t="s">
        <v>139</v>
      </c>
      <c r="BK148" s="202">
        <v>0</v>
      </c>
    </row>
    <row r="149" s="12" customFormat="1" ht="22.8" customHeight="1">
      <c r="A149" s="12"/>
      <c r="B149" s="189"/>
      <c r="C149" s="190"/>
      <c r="D149" s="191" t="s">
        <v>75</v>
      </c>
      <c r="E149" s="203" t="s">
        <v>483</v>
      </c>
      <c r="F149" s="203" t="s">
        <v>484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SUM(P150:P151)</f>
        <v>0</v>
      </c>
      <c r="Q149" s="197"/>
      <c r="R149" s="198">
        <f>SUM(R150:R151)</f>
        <v>0</v>
      </c>
      <c r="S149" s="197"/>
      <c r="T149" s="199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0" t="s">
        <v>84</v>
      </c>
      <c r="AT149" s="201" t="s">
        <v>75</v>
      </c>
      <c r="AU149" s="201" t="s">
        <v>84</v>
      </c>
      <c r="AY149" s="200" t="s">
        <v>139</v>
      </c>
      <c r="BK149" s="202">
        <f>SUM(BK150:BK151)</f>
        <v>0</v>
      </c>
    </row>
    <row r="150" s="2" customFormat="1" ht="33" customHeight="1">
      <c r="A150" s="39"/>
      <c r="B150" s="40"/>
      <c r="C150" s="205" t="s">
        <v>374</v>
      </c>
      <c r="D150" s="205" t="s">
        <v>142</v>
      </c>
      <c r="E150" s="206" t="s">
        <v>614</v>
      </c>
      <c r="F150" s="207" t="s">
        <v>615</v>
      </c>
      <c r="G150" s="208" t="s">
        <v>280</v>
      </c>
      <c r="H150" s="209">
        <v>13.036</v>
      </c>
      <c r="I150" s="210"/>
      <c r="J150" s="211">
        <f>ROUND(I150*H150,2)</f>
        <v>0</v>
      </c>
      <c r="K150" s="207" t="s">
        <v>146</v>
      </c>
      <c r="L150" s="45"/>
      <c r="M150" s="212" t="s">
        <v>19</v>
      </c>
      <c r="N150" s="213" t="s">
        <v>47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164</v>
      </c>
      <c r="AT150" s="216" t="s">
        <v>142</v>
      </c>
      <c r="AU150" s="216" t="s">
        <v>86</v>
      </c>
      <c r="AY150" s="18" t="s">
        <v>139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84</v>
      </c>
      <c r="BK150" s="217">
        <f>ROUND(I150*H150,2)</f>
        <v>0</v>
      </c>
      <c r="BL150" s="18" t="s">
        <v>164</v>
      </c>
      <c r="BM150" s="216" t="s">
        <v>616</v>
      </c>
    </row>
    <row r="151" s="2" customFormat="1">
      <c r="A151" s="39"/>
      <c r="B151" s="40"/>
      <c r="C151" s="41"/>
      <c r="D151" s="218" t="s">
        <v>149</v>
      </c>
      <c r="E151" s="41"/>
      <c r="F151" s="219" t="s">
        <v>617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149</v>
      </c>
      <c r="AU151" s="18" t="s">
        <v>86</v>
      </c>
    </row>
    <row r="152" s="12" customFormat="1" ht="25.92" customHeight="1">
      <c r="A152" s="12"/>
      <c r="B152" s="189"/>
      <c r="C152" s="190"/>
      <c r="D152" s="191" t="s">
        <v>75</v>
      </c>
      <c r="E152" s="192" t="s">
        <v>490</v>
      </c>
      <c r="F152" s="192" t="s">
        <v>491</v>
      </c>
      <c r="G152" s="190"/>
      <c r="H152" s="190"/>
      <c r="I152" s="193"/>
      <c r="J152" s="194">
        <f>BK152</f>
        <v>0</v>
      </c>
      <c r="K152" s="190"/>
      <c r="L152" s="195"/>
      <c r="M152" s="196"/>
      <c r="N152" s="197"/>
      <c r="O152" s="197"/>
      <c r="P152" s="198">
        <f>P153</f>
        <v>0</v>
      </c>
      <c r="Q152" s="197"/>
      <c r="R152" s="198">
        <f>R153</f>
        <v>0</v>
      </c>
      <c r="S152" s="197"/>
      <c r="T152" s="199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0" t="s">
        <v>86</v>
      </c>
      <c r="AT152" s="201" t="s">
        <v>75</v>
      </c>
      <c r="AU152" s="201" t="s">
        <v>76</v>
      </c>
      <c r="AY152" s="200" t="s">
        <v>139</v>
      </c>
      <c r="BK152" s="202">
        <f>BK153</f>
        <v>0</v>
      </c>
    </row>
    <row r="153" s="12" customFormat="1" ht="22.8" customHeight="1">
      <c r="A153" s="12"/>
      <c r="B153" s="189"/>
      <c r="C153" s="190"/>
      <c r="D153" s="191" t="s">
        <v>75</v>
      </c>
      <c r="E153" s="203" t="s">
        <v>618</v>
      </c>
      <c r="F153" s="203" t="s">
        <v>619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SUM(P154:P157)</f>
        <v>0</v>
      </c>
      <c r="Q153" s="197"/>
      <c r="R153" s="198">
        <f>SUM(R154:R157)</f>
        <v>0</v>
      </c>
      <c r="S153" s="197"/>
      <c r="T153" s="199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86</v>
      </c>
      <c r="AT153" s="201" t="s">
        <v>75</v>
      </c>
      <c r="AU153" s="201" t="s">
        <v>84</v>
      </c>
      <c r="AY153" s="200" t="s">
        <v>139</v>
      </c>
      <c r="BK153" s="202">
        <f>SUM(BK154:BK157)</f>
        <v>0</v>
      </c>
    </row>
    <row r="154" s="2" customFormat="1" ht="16.5" customHeight="1">
      <c r="A154" s="39"/>
      <c r="B154" s="40"/>
      <c r="C154" s="205" t="s">
        <v>380</v>
      </c>
      <c r="D154" s="205" t="s">
        <v>142</v>
      </c>
      <c r="E154" s="206" t="s">
        <v>620</v>
      </c>
      <c r="F154" s="207" t="s">
        <v>621</v>
      </c>
      <c r="G154" s="208" t="s">
        <v>402</v>
      </c>
      <c r="H154" s="209">
        <v>1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47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164</v>
      </c>
      <c r="AT154" s="216" t="s">
        <v>142</v>
      </c>
      <c r="AU154" s="216" t="s">
        <v>86</v>
      </c>
      <c r="AY154" s="18" t="s">
        <v>139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84</v>
      </c>
      <c r="BK154" s="217">
        <f>ROUND(I154*H154,2)</f>
        <v>0</v>
      </c>
      <c r="BL154" s="18" t="s">
        <v>164</v>
      </c>
      <c r="BM154" s="216" t="s">
        <v>622</v>
      </c>
    </row>
    <row r="155" s="2" customFormat="1">
      <c r="A155" s="39"/>
      <c r="B155" s="40"/>
      <c r="C155" s="41"/>
      <c r="D155" s="223" t="s">
        <v>151</v>
      </c>
      <c r="E155" s="41"/>
      <c r="F155" s="224" t="s">
        <v>623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151</v>
      </c>
      <c r="AU155" s="18" t="s">
        <v>86</v>
      </c>
    </row>
    <row r="156" s="2" customFormat="1" ht="24.15" customHeight="1">
      <c r="A156" s="39"/>
      <c r="B156" s="40"/>
      <c r="C156" s="205" t="s">
        <v>387</v>
      </c>
      <c r="D156" s="205" t="s">
        <v>142</v>
      </c>
      <c r="E156" s="206" t="s">
        <v>624</v>
      </c>
      <c r="F156" s="207" t="s">
        <v>625</v>
      </c>
      <c r="G156" s="208" t="s">
        <v>280</v>
      </c>
      <c r="H156" s="209">
        <v>3.3540000000000001</v>
      </c>
      <c r="I156" s="210"/>
      <c r="J156" s="211">
        <f>ROUND(I156*H156,2)</f>
        <v>0</v>
      </c>
      <c r="K156" s="207" t="s">
        <v>146</v>
      </c>
      <c r="L156" s="45"/>
      <c r="M156" s="212" t="s">
        <v>19</v>
      </c>
      <c r="N156" s="213" t="s">
        <v>47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320</v>
      </c>
      <c r="AT156" s="216" t="s">
        <v>142</v>
      </c>
      <c r="AU156" s="216" t="s">
        <v>86</v>
      </c>
      <c r="AY156" s="18" t="s">
        <v>139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84</v>
      </c>
      <c r="BK156" s="217">
        <f>ROUND(I156*H156,2)</f>
        <v>0</v>
      </c>
      <c r="BL156" s="18" t="s">
        <v>320</v>
      </c>
      <c r="BM156" s="216" t="s">
        <v>626</v>
      </c>
    </row>
    <row r="157" s="2" customFormat="1">
      <c r="A157" s="39"/>
      <c r="B157" s="40"/>
      <c r="C157" s="41"/>
      <c r="D157" s="218" t="s">
        <v>149</v>
      </c>
      <c r="E157" s="41"/>
      <c r="F157" s="219" t="s">
        <v>627</v>
      </c>
      <c r="G157" s="41"/>
      <c r="H157" s="41"/>
      <c r="I157" s="220"/>
      <c r="J157" s="41"/>
      <c r="K157" s="41"/>
      <c r="L157" s="45"/>
      <c r="M157" s="270"/>
      <c r="N157" s="271"/>
      <c r="O157" s="272"/>
      <c r="P157" s="272"/>
      <c r="Q157" s="272"/>
      <c r="R157" s="272"/>
      <c r="S157" s="272"/>
      <c r="T157" s="27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149</v>
      </c>
      <c r="AU157" s="18" t="s">
        <v>86</v>
      </c>
    </row>
    <row r="158" s="2" customFormat="1" ht="6.96" customHeight="1">
      <c r="A158" s="39"/>
      <c r="B158" s="60"/>
      <c r="C158" s="61"/>
      <c r="D158" s="61"/>
      <c r="E158" s="61"/>
      <c r="F158" s="61"/>
      <c r="G158" s="61"/>
      <c r="H158" s="61"/>
      <c r="I158" s="61"/>
      <c r="J158" s="61"/>
      <c r="K158" s="61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Y260tG+xJE55/AKB1dHsp15M3TG6wS43CVo3cHQbyKWvJVMReMSM67FKNJZxOLAHM961jwS1yKX0QmO+5Hn0Ag==" hashValue="/C/AewEtuIEN0WHBJJ+6jfKF9exdiEYBIZ6Q7nVRFE/8a8r5aA8E/dVzk2/aWqabdbyziHqYmDObY8UdSDxYRw==" algorithmName="SHA-512" password="CC35"/>
  <autoFilter ref="C85:K15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111211201"/>
    <hyperlink ref="F93" r:id="rId2" display="https://podminky.urs.cz/item/CS_URS_2023_01/162301501"/>
    <hyperlink ref="F95" r:id="rId3" display="https://podminky.urs.cz/item/CS_URS_2023_01/112151351"/>
    <hyperlink ref="F98" r:id="rId4" display="https://podminky.urs.cz/item/CS_URS_2023_01/112151352"/>
    <hyperlink ref="F101" r:id="rId5" display="https://podminky.urs.cz/item/CS_URS_2023_01/112211231"/>
    <hyperlink ref="F103" r:id="rId6" display="https://podminky.urs.cz/item/CS_URS_2023_01/112211232"/>
    <hyperlink ref="F110" r:id="rId7" display="https://podminky.urs.cz/item/CS_URS_2023_01/131313701"/>
    <hyperlink ref="F116" r:id="rId8" display="https://podminky.urs.cz/item/CS_URS_2023_01/162211211"/>
    <hyperlink ref="F118" r:id="rId9" display="https://podminky.urs.cz/item/CS_URS_2023_01/162211219"/>
    <hyperlink ref="F122" r:id="rId10" display="https://podminky.urs.cz/item/CS_URS_2023_01/167151102"/>
    <hyperlink ref="F124" r:id="rId11" display="https://podminky.urs.cz/item/CS_URS_2023_01/171251201"/>
    <hyperlink ref="F126" r:id="rId12" display="https://podminky.urs.cz/item/CS_URS_2023_01/171201221"/>
    <hyperlink ref="F129" r:id="rId13" display="https://podminky.urs.cz/item/CS_URS_2023_01/181111121"/>
    <hyperlink ref="F131" r:id="rId14" display="https://podminky.urs.cz/item/CS_URS_2023_01/181411131"/>
    <hyperlink ref="F136" r:id="rId15" display="https://podminky.urs.cz/item/CS_URS_2023_01/275313911"/>
    <hyperlink ref="F151" r:id="rId16" display="https://podminky.urs.cz/item/CS_URS_2023_01/998011001"/>
    <hyperlink ref="F157" r:id="rId17" display="https://podminky.urs.cz/item/CS_URS_2023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PÁROVÁ ZASTÁVKA K ZASTÁVCE MHD KOSOVSKÁ - ZOO, JIHLAVA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628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14. 6. 2023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39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ROUND((SUM(BE88:BE195)),  2)</f>
        <v>0</v>
      </c>
      <c r="G33" s="39"/>
      <c r="H33" s="39"/>
      <c r="I33" s="149">
        <v>0.20999999999999999</v>
      </c>
      <c r="J33" s="148">
        <f>ROUND(((SUM(BE88:BE195))*I33),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ROUND((SUM(BF88:BF195)),  2)</f>
        <v>0</v>
      </c>
      <c r="G34" s="39"/>
      <c r="H34" s="39"/>
      <c r="I34" s="149">
        <v>0.14999999999999999</v>
      </c>
      <c r="J34" s="148">
        <f>ROUND(((SUM(BF88:BF195))*I34),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ROUND((SUM(BG88:BG195)),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ROUND((SUM(BH88:BH195)),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ROUND((SUM(BI88:BI195)),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PÁROVÁ ZASTÁVKA K ZASTÁVCE MHD KOSOVSKÁ - ZOO, JIHLAVA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103 - CHODNÍK POD MOSTEM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14. 6. 2023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Jihlava</v>
      </c>
      <c r="G54" s="41"/>
      <c r="H54" s="41"/>
      <c r="I54" s="33" t="s">
        <v>33</v>
      </c>
      <c r="J54" s="37" t="str">
        <f>E21</f>
        <v>PROfi Jihlava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Zbytovská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230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231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232</v>
      </c>
      <c r="E62" s="175"/>
      <c r="F62" s="175"/>
      <c r="G62" s="175"/>
      <c r="H62" s="175"/>
      <c r="I62" s="175"/>
      <c r="J62" s="176">
        <f>J120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233</v>
      </c>
      <c r="E63" s="175"/>
      <c r="F63" s="175"/>
      <c r="G63" s="175"/>
      <c r="H63" s="175"/>
      <c r="I63" s="175"/>
      <c r="J63" s="176">
        <f>J129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234</v>
      </c>
      <c r="E64" s="175"/>
      <c r="F64" s="175"/>
      <c r="G64" s="175"/>
      <c r="H64" s="175"/>
      <c r="I64" s="175"/>
      <c r="J64" s="176">
        <f>J157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235</v>
      </c>
      <c r="E65" s="175"/>
      <c r="F65" s="175"/>
      <c r="G65" s="175"/>
      <c r="H65" s="175"/>
      <c r="I65" s="175"/>
      <c r="J65" s="176">
        <f>J172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236</v>
      </c>
      <c r="E66" s="175"/>
      <c r="F66" s="175"/>
      <c r="G66" s="175"/>
      <c r="H66" s="175"/>
      <c r="I66" s="175"/>
      <c r="J66" s="176">
        <f>J185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237</v>
      </c>
      <c r="E67" s="169"/>
      <c r="F67" s="169"/>
      <c r="G67" s="169"/>
      <c r="H67" s="169"/>
      <c r="I67" s="169"/>
      <c r="J67" s="170">
        <f>J188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527</v>
      </c>
      <c r="E68" s="175"/>
      <c r="F68" s="175"/>
      <c r="G68" s="175"/>
      <c r="H68" s="175"/>
      <c r="I68" s="175"/>
      <c r="J68" s="176">
        <f>J189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123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PÁROVÁ ZASTÁVKA K ZASTÁVCE MHD KOSOVSKÁ - ZOO, JIHLAVA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110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103 - CHODNÍK POD MOSTEM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14. 6. 2023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25</v>
      </c>
      <c r="D84" s="41"/>
      <c r="E84" s="41"/>
      <c r="F84" s="28" t="str">
        <f>E15</f>
        <v>Statutární město Jihlava</v>
      </c>
      <c r="G84" s="41"/>
      <c r="H84" s="41"/>
      <c r="I84" s="33" t="s">
        <v>33</v>
      </c>
      <c r="J84" s="37" t="str">
        <f>E21</f>
        <v>PROfi Jihlava spol. s r.o.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31</v>
      </c>
      <c r="D85" s="41"/>
      <c r="E85" s="41"/>
      <c r="F85" s="28" t="str">
        <f>IF(E18="","",E18)</f>
        <v>Vyplň údaj</v>
      </c>
      <c r="G85" s="41"/>
      <c r="H85" s="41"/>
      <c r="I85" s="33" t="s">
        <v>38</v>
      </c>
      <c r="J85" s="37" t="str">
        <f>E24</f>
        <v>Zbytovská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124</v>
      </c>
      <c r="D87" s="181" t="s">
        <v>61</v>
      </c>
      <c r="E87" s="181" t="s">
        <v>57</v>
      </c>
      <c r="F87" s="181" t="s">
        <v>58</v>
      </c>
      <c r="G87" s="181" t="s">
        <v>125</v>
      </c>
      <c r="H87" s="181" t="s">
        <v>126</v>
      </c>
      <c r="I87" s="181" t="s">
        <v>127</v>
      </c>
      <c r="J87" s="181" t="s">
        <v>114</v>
      </c>
      <c r="K87" s="182" t="s">
        <v>128</v>
      </c>
      <c r="L87" s="183"/>
      <c r="M87" s="93" t="s">
        <v>19</v>
      </c>
      <c r="N87" s="94" t="s">
        <v>46</v>
      </c>
      <c r="O87" s="94" t="s">
        <v>129</v>
      </c>
      <c r="P87" s="94" t="s">
        <v>130</v>
      </c>
      <c r="Q87" s="94" t="s">
        <v>131</v>
      </c>
      <c r="R87" s="94" t="s">
        <v>132</v>
      </c>
      <c r="S87" s="94" t="s">
        <v>133</v>
      </c>
      <c r="T87" s="95" t="s">
        <v>134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135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P89+P188</f>
        <v>0</v>
      </c>
      <c r="Q88" s="97"/>
      <c r="R88" s="186">
        <f>R89+R188</f>
        <v>268.79510191999998</v>
      </c>
      <c r="S88" s="97"/>
      <c r="T88" s="187">
        <f>T89+T188</f>
        <v>43.260000000000005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115</v>
      </c>
      <c r="BK88" s="188">
        <f>BK89+BK188</f>
        <v>0</v>
      </c>
    </row>
    <row r="89" s="12" customFormat="1" ht="25.92" customHeight="1">
      <c r="A89" s="12"/>
      <c r="B89" s="189"/>
      <c r="C89" s="190"/>
      <c r="D89" s="191" t="s">
        <v>75</v>
      </c>
      <c r="E89" s="192" t="s">
        <v>239</v>
      </c>
      <c r="F89" s="192" t="s">
        <v>240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P90+P120+P129+P157+P172+P185</f>
        <v>0</v>
      </c>
      <c r="Q89" s="197"/>
      <c r="R89" s="198">
        <f>R90+R120+R129+R157+R172+R185</f>
        <v>268.79510191999998</v>
      </c>
      <c r="S89" s="197"/>
      <c r="T89" s="199">
        <f>T90+T120+T129+T157+T172+T185</f>
        <v>43.260000000000005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84</v>
      </c>
      <c r="AT89" s="201" t="s">
        <v>75</v>
      </c>
      <c r="AU89" s="201" t="s">
        <v>76</v>
      </c>
      <c r="AY89" s="200" t="s">
        <v>139</v>
      </c>
      <c r="BK89" s="202">
        <f>BK90+BK120+BK129+BK157+BK172+BK185</f>
        <v>0</v>
      </c>
    </row>
    <row r="90" s="12" customFormat="1" ht="22.8" customHeight="1">
      <c r="A90" s="12"/>
      <c r="B90" s="189"/>
      <c r="C90" s="190"/>
      <c r="D90" s="191" t="s">
        <v>75</v>
      </c>
      <c r="E90" s="203" t="s">
        <v>84</v>
      </c>
      <c r="F90" s="203" t="s">
        <v>241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SUM(P91:P119)</f>
        <v>0</v>
      </c>
      <c r="Q90" s="197"/>
      <c r="R90" s="198">
        <f>SUM(R91:R119)</f>
        <v>0.0018000000000000002</v>
      </c>
      <c r="S90" s="197"/>
      <c r="T90" s="199">
        <f>SUM(T91:T119)</f>
        <v>39.935000000000002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84</v>
      </c>
      <c r="AT90" s="201" t="s">
        <v>75</v>
      </c>
      <c r="AU90" s="201" t="s">
        <v>84</v>
      </c>
      <c r="AY90" s="200" t="s">
        <v>139</v>
      </c>
      <c r="BK90" s="202">
        <f>SUM(BK91:BK119)</f>
        <v>0</v>
      </c>
    </row>
    <row r="91" s="2" customFormat="1" ht="33" customHeight="1">
      <c r="A91" s="39"/>
      <c r="B91" s="40"/>
      <c r="C91" s="205" t="s">
        <v>84</v>
      </c>
      <c r="D91" s="205" t="s">
        <v>142</v>
      </c>
      <c r="E91" s="206" t="s">
        <v>629</v>
      </c>
      <c r="F91" s="207" t="s">
        <v>630</v>
      </c>
      <c r="G91" s="208" t="s">
        <v>244</v>
      </c>
      <c r="H91" s="209">
        <v>175</v>
      </c>
      <c r="I91" s="210"/>
      <c r="J91" s="211">
        <f>ROUND(I91*H91,2)</f>
        <v>0</v>
      </c>
      <c r="K91" s="207" t="s">
        <v>146</v>
      </c>
      <c r="L91" s="45"/>
      <c r="M91" s="212" t="s">
        <v>19</v>
      </c>
      <c r="N91" s="213" t="s">
        <v>47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0.22</v>
      </c>
      <c r="T91" s="215">
        <f>S91*H91</f>
        <v>38.5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164</v>
      </c>
      <c r="AT91" s="216" t="s">
        <v>142</v>
      </c>
      <c r="AU91" s="216" t="s">
        <v>86</v>
      </c>
      <c r="AY91" s="18" t="s">
        <v>139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84</v>
      </c>
      <c r="BK91" s="217">
        <f>ROUND(I91*H91,2)</f>
        <v>0</v>
      </c>
      <c r="BL91" s="18" t="s">
        <v>164</v>
      </c>
      <c r="BM91" s="216" t="s">
        <v>631</v>
      </c>
    </row>
    <row r="92" s="2" customFormat="1">
      <c r="A92" s="39"/>
      <c r="B92" s="40"/>
      <c r="C92" s="41"/>
      <c r="D92" s="218" t="s">
        <v>149</v>
      </c>
      <c r="E92" s="41"/>
      <c r="F92" s="219" t="s">
        <v>632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149</v>
      </c>
      <c r="AU92" s="18" t="s">
        <v>86</v>
      </c>
    </row>
    <row r="93" s="2" customFormat="1" ht="24.15" customHeight="1">
      <c r="A93" s="39"/>
      <c r="B93" s="40"/>
      <c r="C93" s="205" t="s">
        <v>86</v>
      </c>
      <c r="D93" s="205" t="s">
        <v>142</v>
      </c>
      <c r="E93" s="206" t="s">
        <v>247</v>
      </c>
      <c r="F93" s="207" t="s">
        <v>248</v>
      </c>
      <c r="G93" s="208" t="s">
        <v>249</v>
      </c>
      <c r="H93" s="209">
        <v>7</v>
      </c>
      <c r="I93" s="210"/>
      <c r="J93" s="211">
        <f>ROUND(I93*H93,2)</f>
        <v>0</v>
      </c>
      <c r="K93" s="207" t="s">
        <v>146</v>
      </c>
      <c r="L93" s="45"/>
      <c r="M93" s="212" t="s">
        <v>19</v>
      </c>
      <c r="N93" s="213" t="s">
        <v>47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0.20499999999999999</v>
      </c>
      <c r="T93" s="215">
        <f>S93*H93</f>
        <v>1.4349999999999998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164</v>
      </c>
      <c r="AT93" s="216" t="s">
        <v>142</v>
      </c>
      <c r="AU93" s="216" t="s">
        <v>86</v>
      </c>
      <c r="AY93" s="18" t="s">
        <v>139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84</v>
      </c>
      <c r="BK93" s="217">
        <f>ROUND(I93*H93,2)</f>
        <v>0</v>
      </c>
      <c r="BL93" s="18" t="s">
        <v>164</v>
      </c>
      <c r="BM93" s="216" t="s">
        <v>633</v>
      </c>
    </row>
    <row r="94" s="2" customFormat="1">
      <c r="A94" s="39"/>
      <c r="B94" s="40"/>
      <c r="C94" s="41"/>
      <c r="D94" s="218" t="s">
        <v>149</v>
      </c>
      <c r="E94" s="41"/>
      <c r="F94" s="219" t="s">
        <v>251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149</v>
      </c>
      <c r="AU94" s="18" t="s">
        <v>86</v>
      </c>
    </row>
    <row r="95" s="13" customFormat="1">
      <c r="A95" s="13"/>
      <c r="B95" s="225"/>
      <c r="C95" s="226"/>
      <c r="D95" s="223" t="s">
        <v>227</v>
      </c>
      <c r="E95" s="227" t="s">
        <v>19</v>
      </c>
      <c r="F95" s="228" t="s">
        <v>634</v>
      </c>
      <c r="G95" s="226"/>
      <c r="H95" s="229">
        <v>7</v>
      </c>
      <c r="I95" s="230"/>
      <c r="J95" s="226"/>
      <c r="K95" s="226"/>
      <c r="L95" s="231"/>
      <c r="M95" s="236"/>
      <c r="N95" s="237"/>
      <c r="O95" s="237"/>
      <c r="P95" s="237"/>
      <c r="Q95" s="237"/>
      <c r="R95" s="237"/>
      <c r="S95" s="237"/>
      <c r="T95" s="23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227</v>
      </c>
      <c r="AU95" s="235" t="s">
        <v>86</v>
      </c>
      <c r="AV95" s="13" t="s">
        <v>86</v>
      </c>
      <c r="AW95" s="13" t="s">
        <v>37</v>
      </c>
      <c r="AX95" s="13" t="s">
        <v>84</v>
      </c>
      <c r="AY95" s="235" t="s">
        <v>139</v>
      </c>
    </row>
    <row r="96" s="2" customFormat="1" ht="21.75" customHeight="1">
      <c r="A96" s="39"/>
      <c r="B96" s="40"/>
      <c r="C96" s="205" t="s">
        <v>158</v>
      </c>
      <c r="D96" s="205" t="s">
        <v>142</v>
      </c>
      <c r="E96" s="206" t="s">
        <v>635</v>
      </c>
      <c r="F96" s="207" t="s">
        <v>636</v>
      </c>
      <c r="G96" s="208" t="s">
        <v>257</v>
      </c>
      <c r="H96" s="209">
        <v>96.200000000000003</v>
      </c>
      <c r="I96" s="210"/>
      <c r="J96" s="211">
        <f>ROUND(I96*H96,2)</f>
        <v>0</v>
      </c>
      <c r="K96" s="207" t="s">
        <v>146</v>
      </c>
      <c r="L96" s="45"/>
      <c r="M96" s="212" t="s">
        <v>19</v>
      </c>
      <c r="N96" s="213" t="s">
        <v>47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164</v>
      </c>
      <c r="AT96" s="216" t="s">
        <v>142</v>
      </c>
      <c r="AU96" s="216" t="s">
        <v>86</v>
      </c>
      <c r="AY96" s="18" t="s">
        <v>139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84</v>
      </c>
      <c r="BK96" s="217">
        <f>ROUND(I96*H96,2)</f>
        <v>0</v>
      </c>
      <c r="BL96" s="18" t="s">
        <v>164</v>
      </c>
      <c r="BM96" s="216" t="s">
        <v>637</v>
      </c>
    </row>
    <row r="97" s="2" customFormat="1">
      <c r="A97" s="39"/>
      <c r="B97" s="40"/>
      <c r="C97" s="41"/>
      <c r="D97" s="218" t="s">
        <v>149</v>
      </c>
      <c r="E97" s="41"/>
      <c r="F97" s="219" t="s">
        <v>638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149</v>
      </c>
      <c r="AU97" s="18" t="s">
        <v>86</v>
      </c>
    </row>
    <row r="98" s="2" customFormat="1" ht="24.15" customHeight="1">
      <c r="A98" s="39"/>
      <c r="B98" s="40"/>
      <c r="C98" s="205" t="s">
        <v>164</v>
      </c>
      <c r="D98" s="205" t="s">
        <v>142</v>
      </c>
      <c r="E98" s="206" t="s">
        <v>571</v>
      </c>
      <c r="F98" s="207" t="s">
        <v>572</v>
      </c>
      <c r="G98" s="208" t="s">
        <v>257</v>
      </c>
      <c r="H98" s="209">
        <v>10.496</v>
      </c>
      <c r="I98" s="210"/>
      <c r="J98" s="211">
        <f>ROUND(I98*H98,2)</f>
        <v>0</v>
      </c>
      <c r="K98" s="207" t="s">
        <v>146</v>
      </c>
      <c r="L98" s="45"/>
      <c r="M98" s="212" t="s">
        <v>19</v>
      </c>
      <c r="N98" s="213" t="s">
        <v>47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164</v>
      </c>
      <c r="AT98" s="216" t="s">
        <v>142</v>
      </c>
      <c r="AU98" s="216" t="s">
        <v>86</v>
      </c>
      <c r="AY98" s="18" t="s">
        <v>139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84</v>
      </c>
      <c r="BK98" s="217">
        <f>ROUND(I98*H98,2)</f>
        <v>0</v>
      </c>
      <c r="BL98" s="18" t="s">
        <v>164</v>
      </c>
      <c r="BM98" s="216" t="s">
        <v>639</v>
      </c>
    </row>
    <row r="99" s="2" customFormat="1">
      <c r="A99" s="39"/>
      <c r="B99" s="40"/>
      <c r="C99" s="41"/>
      <c r="D99" s="218" t="s">
        <v>149</v>
      </c>
      <c r="E99" s="41"/>
      <c r="F99" s="219" t="s">
        <v>574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149</v>
      </c>
      <c r="AU99" s="18" t="s">
        <v>86</v>
      </c>
    </row>
    <row r="100" s="13" customFormat="1">
      <c r="A100" s="13"/>
      <c r="B100" s="225"/>
      <c r="C100" s="226"/>
      <c r="D100" s="223" t="s">
        <v>227</v>
      </c>
      <c r="E100" s="227" t="s">
        <v>19</v>
      </c>
      <c r="F100" s="228" t="s">
        <v>640</v>
      </c>
      <c r="G100" s="226"/>
      <c r="H100" s="229">
        <v>10.496</v>
      </c>
      <c r="I100" s="230"/>
      <c r="J100" s="226"/>
      <c r="K100" s="226"/>
      <c r="L100" s="231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227</v>
      </c>
      <c r="AU100" s="235" t="s">
        <v>86</v>
      </c>
      <c r="AV100" s="13" t="s">
        <v>86</v>
      </c>
      <c r="AW100" s="13" t="s">
        <v>37</v>
      </c>
      <c r="AX100" s="13" t="s">
        <v>84</v>
      </c>
      <c r="AY100" s="235" t="s">
        <v>139</v>
      </c>
    </row>
    <row r="101" s="2" customFormat="1" ht="33" customHeight="1">
      <c r="A101" s="39"/>
      <c r="B101" s="40"/>
      <c r="C101" s="205" t="s">
        <v>138</v>
      </c>
      <c r="D101" s="205" t="s">
        <v>142</v>
      </c>
      <c r="E101" s="206" t="s">
        <v>266</v>
      </c>
      <c r="F101" s="207" t="s">
        <v>267</v>
      </c>
      <c r="G101" s="208" t="s">
        <v>257</v>
      </c>
      <c r="H101" s="209">
        <v>106.696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47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164</v>
      </c>
      <c r="AT101" s="216" t="s">
        <v>142</v>
      </c>
      <c r="AU101" s="216" t="s">
        <v>86</v>
      </c>
      <c r="AY101" s="18" t="s">
        <v>139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84</v>
      </c>
      <c r="BK101" s="217">
        <f>ROUND(I101*H101,2)</f>
        <v>0</v>
      </c>
      <c r="BL101" s="18" t="s">
        <v>164</v>
      </c>
      <c r="BM101" s="216" t="s">
        <v>641</v>
      </c>
    </row>
    <row r="102" s="13" customFormat="1">
      <c r="A102" s="13"/>
      <c r="B102" s="225"/>
      <c r="C102" s="226"/>
      <c r="D102" s="223" t="s">
        <v>227</v>
      </c>
      <c r="E102" s="227" t="s">
        <v>19</v>
      </c>
      <c r="F102" s="228" t="s">
        <v>640</v>
      </c>
      <c r="G102" s="226"/>
      <c r="H102" s="229">
        <v>10.496</v>
      </c>
      <c r="I102" s="230"/>
      <c r="J102" s="226"/>
      <c r="K102" s="226"/>
      <c r="L102" s="231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227</v>
      </c>
      <c r="AU102" s="235" t="s">
        <v>86</v>
      </c>
      <c r="AV102" s="13" t="s">
        <v>86</v>
      </c>
      <c r="AW102" s="13" t="s">
        <v>37</v>
      </c>
      <c r="AX102" s="13" t="s">
        <v>76</v>
      </c>
      <c r="AY102" s="235" t="s">
        <v>139</v>
      </c>
    </row>
    <row r="103" s="13" customFormat="1">
      <c r="A103" s="13"/>
      <c r="B103" s="225"/>
      <c r="C103" s="226"/>
      <c r="D103" s="223" t="s">
        <v>227</v>
      </c>
      <c r="E103" s="227" t="s">
        <v>19</v>
      </c>
      <c r="F103" s="228" t="s">
        <v>642</v>
      </c>
      <c r="G103" s="226"/>
      <c r="H103" s="229">
        <v>96.200000000000003</v>
      </c>
      <c r="I103" s="230"/>
      <c r="J103" s="226"/>
      <c r="K103" s="226"/>
      <c r="L103" s="231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227</v>
      </c>
      <c r="AU103" s="235" t="s">
        <v>86</v>
      </c>
      <c r="AV103" s="13" t="s">
        <v>86</v>
      </c>
      <c r="AW103" s="13" t="s">
        <v>37</v>
      </c>
      <c r="AX103" s="13" t="s">
        <v>76</v>
      </c>
      <c r="AY103" s="235" t="s">
        <v>139</v>
      </c>
    </row>
    <row r="104" s="14" customFormat="1">
      <c r="A104" s="14"/>
      <c r="B104" s="239"/>
      <c r="C104" s="240"/>
      <c r="D104" s="223" t="s">
        <v>227</v>
      </c>
      <c r="E104" s="241" t="s">
        <v>19</v>
      </c>
      <c r="F104" s="242" t="s">
        <v>254</v>
      </c>
      <c r="G104" s="240"/>
      <c r="H104" s="243">
        <v>106.696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9" t="s">
        <v>227</v>
      </c>
      <c r="AU104" s="249" t="s">
        <v>86</v>
      </c>
      <c r="AV104" s="14" t="s">
        <v>164</v>
      </c>
      <c r="AW104" s="14" t="s">
        <v>37</v>
      </c>
      <c r="AX104" s="14" t="s">
        <v>84</v>
      </c>
      <c r="AY104" s="249" t="s">
        <v>139</v>
      </c>
    </row>
    <row r="105" s="2" customFormat="1" ht="24.15" customHeight="1">
      <c r="A105" s="39"/>
      <c r="B105" s="40"/>
      <c r="C105" s="205" t="s">
        <v>177</v>
      </c>
      <c r="D105" s="205" t="s">
        <v>142</v>
      </c>
      <c r="E105" s="206" t="s">
        <v>643</v>
      </c>
      <c r="F105" s="207" t="s">
        <v>644</v>
      </c>
      <c r="G105" s="208" t="s">
        <v>257</v>
      </c>
      <c r="H105" s="209">
        <v>106.696</v>
      </c>
      <c r="I105" s="210"/>
      <c r="J105" s="211">
        <f>ROUND(I105*H105,2)</f>
        <v>0</v>
      </c>
      <c r="K105" s="207" t="s">
        <v>146</v>
      </c>
      <c r="L105" s="45"/>
      <c r="M105" s="212" t="s">
        <v>19</v>
      </c>
      <c r="N105" s="213" t="s">
        <v>47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164</v>
      </c>
      <c r="AT105" s="216" t="s">
        <v>142</v>
      </c>
      <c r="AU105" s="216" t="s">
        <v>86</v>
      </c>
      <c r="AY105" s="18" t="s">
        <v>139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84</v>
      </c>
      <c r="BK105" s="217">
        <f>ROUND(I105*H105,2)</f>
        <v>0</v>
      </c>
      <c r="BL105" s="18" t="s">
        <v>164</v>
      </c>
      <c r="BM105" s="216" t="s">
        <v>645</v>
      </c>
    </row>
    <row r="106" s="2" customFormat="1">
      <c r="A106" s="39"/>
      <c r="B106" s="40"/>
      <c r="C106" s="41"/>
      <c r="D106" s="218" t="s">
        <v>149</v>
      </c>
      <c r="E106" s="41"/>
      <c r="F106" s="219" t="s">
        <v>646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149</v>
      </c>
      <c r="AU106" s="18" t="s">
        <v>86</v>
      </c>
    </row>
    <row r="107" s="2" customFormat="1" ht="24.15" customHeight="1">
      <c r="A107" s="39"/>
      <c r="B107" s="40"/>
      <c r="C107" s="205" t="s">
        <v>183</v>
      </c>
      <c r="D107" s="205" t="s">
        <v>142</v>
      </c>
      <c r="E107" s="206" t="s">
        <v>274</v>
      </c>
      <c r="F107" s="207" t="s">
        <v>275</v>
      </c>
      <c r="G107" s="208" t="s">
        <v>257</v>
      </c>
      <c r="H107" s="209">
        <v>106.696</v>
      </c>
      <c r="I107" s="210"/>
      <c r="J107" s="211">
        <f>ROUND(I107*H107,2)</f>
        <v>0</v>
      </c>
      <c r="K107" s="207" t="s">
        <v>146</v>
      </c>
      <c r="L107" s="45"/>
      <c r="M107" s="212" t="s">
        <v>19</v>
      </c>
      <c r="N107" s="213" t="s">
        <v>47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164</v>
      </c>
      <c r="AT107" s="216" t="s">
        <v>142</v>
      </c>
      <c r="AU107" s="216" t="s">
        <v>86</v>
      </c>
      <c r="AY107" s="18" t="s">
        <v>139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84</v>
      </c>
      <c r="BK107" s="217">
        <f>ROUND(I107*H107,2)</f>
        <v>0</v>
      </c>
      <c r="BL107" s="18" t="s">
        <v>164</v>
      </c>
      <c r="BM107" s="216" t="s">
        <v>647</v>
      </c>
    </row>
    <row r="108" s="2" customFormat="1">
      <c r="A108" s="39"/>
      <c r="B108" s="40"/>
      <c r="C108" s="41"/>
      <c r="D108" s="218" t="s">
        <v>149</v>
      </c>
      <c r="E108" s="41"/>
      <c r="F108" s="219" t="s">
        <v>277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149</v>
      </c>
      <c r="AU108" s="18" t="s">
        <v>86</v>
      </c>
    </row>
    <row r="109" s="2" customFormat="1" ht="24.15" customHeight="1">
      <c r="A109" s="39"/>
      <c r="B109" s="40"/>
      <c r="C109" s="205" t="s">
        <v>191</v>
      </c>
      <c r="D109" s="205" t="s">
        <v>142</v>
      </c>
      <c r="E109" s="206" t="s">
        <v>278</v>
      </c>
      <c r="F109" s="207" t="s">
        <v>279</v>
      </c>
      <c r="G109" s="208" t="s">
        <v>280</v>
      </c>
      <c r="H109" s="209">
        <v>192.053</v>
      </c>
      <c r="I109" s="210"/>
      <c r="J109" s="211">
        <f>ROUND(I109*H109,2)</f>
        <v>0</v>
      </c>
      <c r="K109" s="207" t="s">
        <v>146</v>
      </c>
      <c r="L109" s="45"/>
      <c r="M109" s="212" t="s">
        <v>19</v>
      </c>
      <c r="N109" s="213" t="s">
        <v>47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164</v>
      </c>
      <c r="AT109" s="216" t="s">
        <v>142</v>
      </c>
      <c r="AU109" s="216" t="s">
        <v>86</v>
      </c>
      <c r="AY109" s="18" t="s">
        <v>139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84</v>
      </c>
      <c r="BK109" s="217">
        <f>ROUND(I109*H109,2)</f>
        <v>0</v>
      </c>
      <c r="BL109" s="18" t="s">
        <v>164</v>
      </c>
      <c r="BM109" s="216" t="s">
        <v>648</v>
      </c>
    </row>
    <row r="110" s="2" customFormat="1">
      <c r="A110" s="39"/>
      <c r="B110" s="40"/>
      <c r="C110" s="41"/>
      <c r="D110" s="218" t="s">
        <v>149</v>
      </c>
      <c r="E110" s="41"/>
      <c r="F110" s="219" t="s">
        <v>282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149</v>
      </c>
      <c r="AU110" s="18" t="s">
        <v>86</v>
      </c>
    </row>
    <row r="111" s="13" customFormat="1">
      <c r="A111" s="13"/>
      <c r="B111" s="225"/>
      <c r="C111" s="226"/>
      <c r="D111" s="223" t="s">
        <v>227</v>
      </c>
      <c r="E111" s="226"/>
      <c r="F111" s="228" t="s">
        <v>649</v>
      </c>
      <c r="G111" s="226"/>
      <c r="H111" s="229">
        <v>192.053</v>
      </c>
      <c r="I111" s="230"/>
      <c r="J111" s="226"/>
      <c r="K111" s="226"/>
      <c r="L111" s="231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227</v>
      </c>
      <c r="AU111" s="235" t="s">
        <v>86</v>
      </c>
      <c r="AV111" s="13" t="s">
        <v>86</v>
      </c>
      <c r="AW111" s="13" t="s">
        <v>4</v>
      </c>
      <c r="AX111" s="13" t="s">
        <v>84</v>
      </c>
      <c r="AY111" s="235" t="s">
        <v>139</v>
      </c>
    </row>
    <row r="112" s="2" customFormat="1" ht="16.5" customHeight="1">
      <c r="A112" s="39"/>
      <c r="B112" s="40"/>
      <c r="C112" s="205" t="s">
        <v>197</v>
      </c>
      <c r="D112" s="205" t="s">
        <v>142</v>
      </c>
      <c r="E112" s="206" t="s">
        <v>298</v>
      </c>
      <c r="F112" s="207" t="s">
        <v>299</v>
      </c>
      <c r="G112" s="208" t="s">
        <v>244</v>
      </c>
      <c r="H112" s="209">
        <v>175</v>
      </c>
      <c r="I112" s="210"/>
      <c r="J112" s="211">
        <f>ROUND(I112*H112,2)</f>
        <v>0</v>
      </c>
      <c r="K112" s="207" t="s">
        <v>146</v>
      </c>
      <c r="L112" s="45"/>
      <c r="M112" s="212" t="s">
        <v>19</v>
      </c>
      <c r="N112" s="213" t="s">
        <v>47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164</v>
      </c>
      <c r="AT112" s="216" t="s">
        <v>142</v>
      </c>
      <c r="AU112" s="216" t="s">
        <v>86</v>
      </c>
      <c r="AY112" s="18" t="s">
        <v>139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84</v>
      </c>
      <c r="BK112" s="217">
        <f>ROUND(I112*H112,2)</f>
        <v>0</v>
      </c>
      <c r="BL112" s="18" t="s">
        <v>164</v>
      </c>
      <c r="BM112" s="216" t="s">
        <v>650</v>
      </c>
    </row>
    <row r="113" s="2" customFormat="1">
      <c r="A113" s="39"/>
      <c r="B113" s="40"/>
      <c r="C113" s="41"/>
      <c r="D113" s="218" t="s">
        <v>149</v>
      </c>
      <c r="E113" s="41"/>
      <c r="F113" s="219" t="s">
        <v>301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149</v>
      </c>
      <c r="AU113" s="18" t="s">
        <v>86</v>
      </c>
    </row>
    <row r="114" s="2" customFormat="1" ht="33" customHeight="1">
      <c r="A114" s="39"/>
      <c r="B114" s="40"/>
      <c r="C114" s="205" t="s">
        <v>205</v>
      </c>
      <c r="D114" s="205" t="s">
        <v>142</v>
      </c>
      <c r="E114" s="206" t="s">
        <v>651</v>
      </c>
      <c r="F114" s="207" t="s">
        <v>652</v>
      </c>
      <c r="G114" s="208" t="s">
        <v>244</v>
      </c>
      <c r="H114" s="209">
        <v>90</v>
      </c>
      <c r="I114" s="210"/>
      <c r="J114" s="211">
        <f>ROUND(I114*H114,2)</f>
        <v>0</v>
      </c>
      <c r="K114" s="207" t="s">
        <v>146</v>
      </c>
      <c r="L114" s="45"/>
      <c r="M114" s="212" t="s">
        <v>19</v>
      </c>
      <c r="N114" s="213" t="s">
        <v>47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164</v>
      </c>
      <c r="AT114" s="216" t="s">
        <v>142</v>
      </c>
      <c r="AU114" s="216" t="s">
        <v>86</v>
      </c>
      <c r="AY114" s="18" t="s">
        <v>139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84</v>
      </c>
      <c r="BK114" s="217">
        <f>ROUND(I114*H114,2)</f>
        <v>0</v>
      </c>
      <c r="BL114" s="18" t="s">
        <v>164</v>
      </c>
      <c r="BM114" s="216" t="s">
        <v>653</v>
      </c>
    </row>
    <row r="115" s="2" customFormat="1">
      <c r="A115" s="39"/>
      <c r="B115" s="40"/>
      <c r="C115" s="41"/>
      <c r="D115" s="218" t="s">
        <v>149</v>
      </c>
      <c r="E115" s="41"/>
      <c r="F115" s="219" t="s">
        <v>654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149</v>
      </c>
      <c r="AU115" s="18" t="s">
        <v>86</v>
      </c>
    </row>
    <row r="116" s="2" customFormat="1" ht="24.15" customHeight="1">
      <c r="A116" s="39"/>
      <c r="B116" s="40"/>
      <c r="C116" s="205" t="s">
        <v>213</v>
      </c>
      <c r="D116" s="205" t="s">
        <v>142</v>
      </c>
      <c r="E116" s="206" t="s">
        <v>288</v>
      </c>
      <c r="F116" s="207" t="s">
        <v>289</v>
      </c>
      <c r="G116" s="208" t="s">
        <v>244</v>
      </c>
      <c r="H116" s="209">
        <v>90</v>
      </c>
      <c r="I116" s="210"/>
      <c r="J116" s="211">
        <f>ROUND(I116*H116,2)</f>
        <v>0</v>
      </c>
      <c r="K116" s="207" t="s">
        <v>146</v>
      </c>
      <c r="L116" s="45"/>
      <c r="M116" s="212" t="s">
        <v>19</v>
      </c>
      <c r="N116" s="213" t="s">
        <v>47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164</v>
      </c>
      <c r="AT116" s="216" t="s">
        <v>142</v>
      </c>
      <c r="AU116" s="216" t="s">
        <v>86</v>
      </c>
      <c r="AY116" s="18" t="s">
        <v>139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84</v>
      </c>
      <c r="BK116" s="217">
        <f>ROUND(I116*H116,2)</f>
        <v>0</v>
      </c>
      <c r="BL116" s="18" t="s">
        <v>164</v>
      </c>
      <c r="BM116" s="216" t="s">
        <v>655</v>
      </c>
    </row>
    <row r="117" s="2" customFormat="1">
      <c r="A117" s="39"/>
      <c r="B117" s="40"/>
      <c r="C117" s="41"/>
      <c r="D117" s="218" t="s">
        <v>149</v>
      </c>
      <c r="E117" s="41"/>
      <c r="F117" s="219" t="s">
        <v>291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149</v>
      </c>
      <c r="AU117" s="18" t="s">
        <v>86</v>
      </c>
    </row>
    <row r="118" s="2" customFormat="1" ht="16.5" customHeight="1">
      <c r="A118" s="39"/>
      <c r="B118" s="40"/>
      <c r="C118" s="250" t="s">
        <v>221</v>
      </c>
      <c r="D118" s="250" t="s">
        <v>292</v>
      </c>
      <c r="E118" s="251" t="s">
        <v>293</v>
      </c>
      <c r="F118" s="252" t="s">
        <v>294</v>
      </c>
      <c r="G118" s="253" t="s">
        <v>295</v>
      </c>
      <c r="H118" s="254">
        <v>1.8</v>
      </c>
      <c r="I118" s="255"/>
      <c r="J118" s="256">
        <f>ROUND(I118*H118,2)</f>
        <v>0</v>
      </c>
      <c r="K118" s="252" t="s">
        <v>146</v>
      </c>
      <c r="L118" s="257"/>
      <c r="M118" s="258" t="s">
        <v>19</v>
      </c>
      <c r="N118" s="259" t="s">
        <v>47</v>
      </c>
      <c r="O118" s="85"/>
      <c r="P118" s="214">
        <f>O118*H118</f>
        <v>0</v>
      </c>
      <c r="Q118" s="214">
        <v>0.001</v>
      </c>
      <c r="R118" s="214">
        <f>Q118*H118</f>
        <v>0.0018000000000000002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191</v>
      </c>
      <c r="AT118" s="216" t="s">
        <v>292</v>
      </c>
      <c r="AU118" s="216" t="s">
        <v>86</v>
      </c>
      <c r="AY118" s="18" t="s">
        <v>139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84</v>
      </c>
      <c r="BK118" s="217">
        <f>ROUND(I118*H118,2)</f>
        <v>0</v>
      </c>
      <c r="BL118" s="18" t="s">
        <v>164</v>
      </c>
      <c r="BM118" s="216" t="s">
        <v>656</v>
      </c>
    </row>
    <row r="119" s="13" customFormat="1">
      <c r="A119" s="13"/>
      <c r="B119" s="225"/>
      <c r="C119" s="226"/>
      <c r="D119" s="223" t="s">
        <v>227</v>
      </c>
      <c r="E119" s="226"/>
      <c r="F119" s="228" t="s">
        <v>657</v>
      </c>
      <c r="G119" s="226"/>
      <c r="H119" s="229">
        <v>1.8</v>
      </c>
      <c r="I119" s="230"/>
      <c r="J119" s="226"/>
      <c r="K119" s="226"/>
      <c r="L119" s="231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227</v>
      </c>
      <c r="AU119" s="235" t="s">
        <v>86</v>
      </c>
      <c r="AV119" s="13" t="s">
        <v>86</v>
      </c>
      <c r="AW119" s="13" t="s">
        <v>4</v>
      </c>
      <c r="AX119" s="13" t="s">
        <v>84</v>
      </c>
      <c r="AY119" s="235" t="s">
        <v>139</v>
      </c>
    </row>
    <row r="120" s="12" customFormat="1" ht="22.8" customHeight="1">
      <c r="A120" s="12"/>
      <c r="B120" s="189"/>
      <c r="C120" s="190"/>
      <c r="D120" s="191" t="s">
        <v>75</v>
      </c>
      <c r="E120" s="203" t="s">
        <v>86</v>
      </c>
      <c r="F120" s="203" t="s">
        <v>302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SUM(P121:P128)</f>
        <v>0</v>
      </c>
      <c r="Q120" s="197"/>
      <c r="R120" s="198">
        <f>SUM(R121:R128)</f>
        <v>26.536721919999998</v>
      </c>
      <c r="S120" s="197"/>
      <c r="T120" s="199">
        <f>SUM(T121:T128)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84</v>
      </c>
      <c r="AT120" s="201" t="s">
        <v>75</v>
      </c>
      <c r="AU120" s="201" t="s">
        <v>84</v>
      </c>
      <c r="AY120" s="200" t="s">
        <v>139</v>
      </c>
      <c r="BK120" s="202">
        <f>SUM(BK121:BK128)</f>
        <v>0</v>
      </c>
    </row>
    <row r="121" s="2" customFormat="1" ht="16.5" customHeight="1">
      <c r="A121" s="39"/>
      <c r="B121" s="40"/>
      <c r="C121" s="205" t="s">
        <v>303</v>
      </c>
      <c r="D121" s="205" t="s">
        <v>142</v>
      </c>
      <c r="E121" s="206" t="s">
        <v>596</v>
      </c>
      <c r="F121" s="207" t="s">
        <v>597</v>
      </c>
      <c r="G121" s="208" t="s">
        <v>257</v>
      </c>
      <c r="H121" s="209">
        <v>10.496</v>
      </c>
      <c r="I121" s="210"/>
      <c r="J121" s="211">
        <f>ROUND(I121*H121,2)</f>
        <v>0</v>
      </c>
      <c r="K121" s="207" t="s">
        <v>146</v>
      </c>
      <c r="L121" s="45"/>
      <c r="M121" s="212" t="s">
        <v>19</v>
      </c>
      <c r="N121" s="213" t="s">
        <v>47</v>
      </c>
      <c r="O121" s="85"/>
      <c r="P121" s="214">
        <f>O121*H121</f>
        <v>0</v>
      </c>
      <c r="Q121" s="214">
        <v>2.5018699999999998</v>
      </c>
      <c r="R121" s="214">
        <f>Q121*H121</f>
        <v>26.259627519999999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164</v>
      </c>
      <c r="AT121" s="216" t="s">
        <v>142</v>
      </c>
      <c r="AU121" s="216" t="s">
        <v>86</v>
      </c>
      <c r="AY121" s="18" t="s">
        <v>139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84</v>
      </c>
      <c r="BK121" s="217">
        <f>ROUND(I121*H121,2)</f>
        <v>0</v>
      </c>
      <c r="BL121" s="18" t="s">
        <v>164</v>
      </c>
      <c r="BM121" s="216" t="s">
        <v>658</v>
      </c>
    </row>
    <row r="122" s="2" customFormat="1">
      <c r="A122" s="39"/>
      <c r="B122" s="40"/>
      <c r="C122" s="41"/>
      <c r="D122" s="218" t="s">
        <v>149</v>
      </c>
      <c r="E122" s="41"/>
      <c r="F122" s="219" t="s">
        <v>599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149</v>
      </c>
      <c r="AU122" s="18" t="s">
        <v>86</v>
      </c>
    </row>
    <row r="123" s="13" customFormat="1">
      <c r="A123" s="13"/>
      <c r="B123" s="225"/>
      <c r="C123" s="226"/>
      <c r="D123" s="223" t="s">
        <v>227</v>
      </c>
      <c r="E123" s="227" t="s">
        <v>19</v>
      </c>
      <c r="F123" s="228" t="s">
        <v>659</v>
      </c>
      <c r="G123" s="226"/>
      <c r="H123" s="229">
        <v>10.496</v>
      </c>
      <c r="I123" s="230"/>
      <c r="J123" s="226"/>
      <c r="K123" s="226"/>
      <c r="L123" s="231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227</v>
      </c>
      <c r="AU123" s="235" t="s">
        <v>86</v>
      </c>
      <c r="AV123" s="13" t="s">
        <v>86</v>
      </c>
      <c r="AW123" s="13" t="s">
        <v>37</v>
      </c>
      <c r="AX123" s="13" t="s">
        <v>84</v>
      </c>
      <c r="AY123" s="235" t="s">
        <v>139</v>
      </c>
    </row>
    <row r="124" s="2" customFormat="1" ht="16.5" customHeight="1">
      <c r="A124" s="39"/>
      <c r="B124" s="40"/>
      <c r="C124" s="205" t="s">
        <v>309</v>
      </c>
      <c r="D124" s="205" t="s">
        <v>142</v>
      </c>
      <c r="E124" s="206" t="s">
        <v>315</v>
      </c>
      <c r="F124" s="207" t="s">
        <v>316</v>
      </c>
      <c r="G124" s="208" t="s">
        <v>244</v>
      </c>
      <c r="H124" s="209">
        <v>104.95999999999999</v>
      </c>
      <c r="I124" s="210"/>
      <c r="J124" s="211">
        <f>ROUND(I124*H124,2)</f>
        <v>0</v>
      </c>
      <c r="K124" s="207" t="s">
        <v>146</v>
      </c>
      <c r="L124" s="45"/>
      <c r="M124" s="212" t="s">
        <v>19</v>
      </c>
      <c r="N124" s="213" t="s">
        <v>47</v>
      </c>
      <c r="O124" s="85"/>
      <c r="P124" s="214">
        <f>O124*H124</f>
        <v>0</v>
      </c>
      <c r="Q124" s="214">
        <v>0.00264</v>
      </c>
      <c r="R124" s="214">
        <f>Q124*H124</f>
        <v>0.27709439999999996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164</v>
      </c>
      <c r="AT124" s="216" t="s">
        <v>142</v>
      </c>
      <c r="AU124" s="216" t="s">
        <v>86</v>
      </c>
      <c r="AY124" s="18" t="s">
        <v>139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84</v>
      </c>
      <c r="BK124" s="217">
        <f>ROUND(I124*H124,2)</f>
        <v>0</v>
      </c>
      <c r="BL124" s="18" t="s">
        <v>164</v>
      </c>
      <c r="BM124" s="216" t="s">
        <v>660</v>
      </c>
    </row>
    <row r="125" s="2" customFormat="1">
      <c r="A125" s="39"/>
      <c r="B125" s="40"/>
      <c r="C125" s="41"/>
      <c r="D125" s="218" t="s">
        <v>149</v>
      </c>
      <c r="E125" s="41"/>
      <c r="F125" s="219" t="s">
        <v>318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149</v>
      </c>
      <c r="AU125" s="18" t="s">
        <v>86</v>
      </c>
    </row>
    <row r="126" s="13" customFormat="1">
      <c r="A126" s="13"/>
      <c r="B126" s="225"/>
      <c r="C126" s="226"/>
      <c r="D126" s="223" t="s">
        <v>227</v>
      </c>
      <c r="E126" s="227" t="s">
        <v>19</v>
      </c>
      <c r="F126" s="228" t="s">
        <v>661</v>
      </c>
      <c r="G126" s="226"/>
      <c r="H126" s="229">
        <v>104.95999999999999</v>
      </c>
      <c r="I126" s="230"/>
      <c r="J126" s="226"/>
      <c r="K126" s="226"/>
      <c r="L126" s="231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227</v>
      </c>
      <c r="AU126" s="235" t="s">
        <v>86</v>
      </c>
      <c r="AV126" s="13" t="s">
        <v>86</v>
      </c>
      <c r="AW126" s="13" t="s">
        <v>37</v>
      </c>
      <c r="AX126" s="13" t="s">
        <v>84</v>
      </c>
      <c r="AY126" s="235" t="s">
        <v>139</v>
      </c>
    </row>
    <row r="127" s="2" customFormat="1" ht="16.5" customHeight="1">
      <c r="A127" s="39"/>
      <c r="B127" s="40"/>
      <c r="C127" s="205" t="s">
        <v>8</v>
      </c>
      <c r="D127" s="205" t="s">
        <v>142</v>
      </c>
      <c r="E127" s="206" t="s">
        <v>321</v>
      </c>
      <c r="F127" s="207" t="s">
        <v>322</v>
      </c>
      <c r="G127" s="208" t="s">
        <v>244</v>
      </c>
      <c r="H127" s="209">
        <v>104.95999999999999</v>
      </c>
      <c r="I127" s="210"/>
      <c r="J127" s="211">
        <f>ROUND(I127*H127,2)</f>
        <v>0</v>
      </c>
      <c r="K127" s="207" t="s">
        <v>146</v>
      </c>
      <c r="L127" s="45"/>
      <c r="M127" s="212" t="s">
        <v>19</v>
      </c>
      <c r="N127" s="213" t="s">
        <v>47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164</v>
      </c>
      <c r="AT127" s="216" t="s">
        <v>142</v>
      </c>
      <c r="AU127" s="216" t="s">
        <v>86</v>
      </c>
      <c r="AY127" s="18" t="s">
        <v>139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84</v>
      </c>
      <c r="BK127" s="217">
        <f>ROUND(I127*H127,2)</f>
        <v>0</v>
      </c>
      <c r="BL127" s="18" t="s">
        <v>164</v>
      </c>
      <c r="BM127" s="216" t="s">
        <v>662</v>
      </c>
    </row>
    <row r="128" s="2" customFormat="1">
      <c r="A128" s="39"/>
      <c r="B128" s="40"/>
      <c r="C128" s="41"/>
      <c r="D128" s="218" t="s">
        <v>149</v>
      </c>
      <c r="E128" s="41"/>
      <c r="F128" s="219" t="s">
        <v>324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149</v>
      </c>
      <c r="AU128" s="18" t="s">
        <v>86</v>
      </c>
    </row>
    <row r="129" s="12" customFormat="1" ht="22.8" customHeight="1">
      <c r="A129" s="12"/>
      <c r="B129" s="189"/>
      <c r="C129" s="190"/>
      <c r="D129" s="191" t="s">
        <v>75</v>
      </c>
      <c r="E129" s="203" t="s">
        <v>138</v>
      </c>
      <c r="F129" s="203" t="s">
        <v>330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SUM(P130:P156)</f>
        <v>0</v>
      </c>
      <c r="Q129" s="197"/>
      <c r="R129" s="198">
        <f>SUM(R130:R156)</f>
        <v>215.43373</v>
      </c>
      <c r="S129" s="197"/>
      <c r="T129" s="199">
        <f>SUM(T130:T156)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0" t="s">
        <v>84</v>
      </c>
      <c r="AT129" s="201" t="s">
        <v>75</v>
      </c>
      <c r="AU129" s="201" t="s">
        <v>84</v>
      </c>
      <c r="AY129" s="200" t="s">
        <v>139</v>
      </c>
      <c r="BK129" s="202">
        <f>SUM(BK130:BK156)</f>
        <v>0</v>
      </c>
    </row>
    <row r="130" s="2" customFormat="1" ht="33" customHeight="1">
      <c r="A130" s="39"/>
      <c r="B130" s="40"/>
      <c r="C130" s="205" t="s">
        <v>320</v>
      </c>
      <c r="D130" s="205" t="s">
        <v>142</v>
      </c>
      <c r="E130" s="206" t="s">
        <v>332</v>
      </c>
      <c r="F130" s="207" t="s">
        <v>333</v>
      </c>
      <c r="G130" s="208" t="s">
        <v>244</v>
      </c>
      <c r="H130" s="209">
        <v>175</v>
      </c>
      <c r="I130" s="210"/>
      <c r="J130" s="211">
        <f>ROUND(I130*H130,2)</f>
        <v>0</v>
      </c>
      <c r="K130" s="207" t="s">
        <v>146</v>
      </c>
      <c r="L130" s="45"/>
      <c r="M130" s="212" t="s">
        <v>19</v>
      </c>
      <c r="N130" s="213" t="s">
        <v>47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164</v>
      </c>
      <c r="AT130" s="216" t="s">
        <v>142</v>
      </c>
      <c r="AU130" s="216" t="s">
        <v>86</v>
      </c>
      <c r="AY130" s="18" t="s">
        <v>139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84</v>
      </c>
      <c r="BK130" s="217">
        <f>ROUND(I130*H130,2)</f>
        <v>0</v>
      </c>
      <c r="BL130" s="18" t="s">
        <v>164</v>
      </c>
      <c r="BM130" s="216" t="s">
        <v>663</v>
      </c>
    </row>
    <row r="131" s="2" customFormat="1">
      <c r="A131" s="39"/>
      <c r="B131" s="40"/>
      <c r="C131" s="41"/>
      <c r="D131" s="218" t="s">
        <v>149</v>
      </c>
      <c r="E131" s="41"/>
      <c r="F131" s="219" t="s">
        <v>335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149</v>
      </c>
      <c r="AU131" s="18" t="s">
        <v>86</v>
      </c>
    </row>
    <row r="132" s="2" customFormat="1" ht="16.5" customHeight="1">
      <c r="A132" s="39"/>
      <c r="B132" s="40"/>
      <c r="C132" s="250" t="s">
        <v>325</v>
      </c>
      <c r="D132" s="250" t="s">
        <v>292</v>
      </c>
      <c r="E132" s="251" t="s">
        <v>337</v>
      </c>
      <c r="F132" s="252" t="s">
        <v>338</v>
      </c>
      <c r="G132" s="253" t="s">
        <v>280</v>
      </c>
      <c r="H132" s="254">
        <v>52.5</v>
      </c>
      <c r="I132" s="255"/>
      <c r="J132" s="256">
        <f>ROUND(I132*H132,2)</f>
        <v>0</v>
      </c>
      <c r="K132" s="252" t="s">
        <v>146</v>
      </c>
      <c r="L132" s="257"/>
      <c r="M132" s="258" t="s">
        <v>19</v>
      </c>
      <c r="N132" s="259" t="s">
        <v>47</v>
      </c>
      <c r="O132" s="85"/>
      <c r="P132" s="214">
        <f>O132*H132</f>
        <v>0</v>
      </c>
      <c r="Q132" s="214">
        <v>1</v>
      </c>
      <c r="R132" s="214">
        <f>Q132*H132</f>
        <v>52.5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191</v>
      </c>
      <c r="AT132" s="216" t="s">
        <v>292</v>
      </c>
      <c r="AU132" s="216" t="s">
        <v>86</v>
      </c>
      <c r="AY132" s="18" t="s">
        <v>139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84</v>
      </c>
      <c r="BK132" s="217">
        <f>ROUND(I132*H132,2)</f>
        <v>0</v>
      </c>
      <c r="BL132" s="18" t="s">
        <v>164</v>
      </c>
      <c r="BM132" s="216" t="s">
        <v>664</v>
      </c>
    </row>
    <row r="133" s="13" customFormat="1">
      <c r="A133" s="13"/>
      <c r="B133" s="225"/>
      <c r="C133" s="226"/>
      <c r="D133" s="223" t="s">
        <v>227</v>
      </c>
      <c r="E133" s="227" t="s">
        <v>19</v>
      </c>
      <c r="F133" s="228" t="s">
        <v>665</v>
      </c>
      <c r="G133" s="226"/>
      <c r="H133" s="229">
        <v>26.25</v>
      </c>
      <c r="I133" s="230"/>
      <c r="J133" s="226"/>
      <c r="K133" s="226"/>
      <c r="L133" s="231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227</v>
      </c>
      <c r="AU133" s="235" t="s">
        <v>86</v>
      </c>
      <c r="AV133" s="13" t="s">
        <v>86</v>
      </c>
      <c r="AW133" s="13" t="s">
        <v>37</v>
      </c>
      <c r="AX133" s="13" t="s">
        <v>84</v>
      </c>
      <c r="AY133" s="235" t="s">
        <v>139</v>
      </c>
    </row>
    <row r="134" s="13" customFormat="1">
      <c r="A134" s="13"/>
      <c r="B134" s="225"/>
      <c r="C134" s="226"/>
      <c r="D134" s="223" t="s">
        <v>227</v>
      </c>
      <c r="E134" s="226"/>
      <c r="F134" s="228" t="s">
        <v>666</v>
      </c>
      <c r="G134" s="226"/>
      <c r="H134" s="229">
        <v>52.5</v>
      </c>
      <c r="I134" s="230"/>
      <c r="J134" s="226"/>
      <c r="K134" s="226"/>
      <c r="L134" s="231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227</v>
      </c>
      <c r="AU134" s="235" t="s">
        <v>86</v>
      </c>
      <c r="AV134" s="13" t="s">
        <v>86</v>
      </c>
      <c r="AW134" s="13" t="s">
        <v>4</v>
      </c>
      <c r="AX134" s="13" t="s">
        <v>84</v>
      </c>
      <c r="AY134" s="235" t="s">
        <v>139</v>
      </c>
    </row>
    <row r="135" s="2" customFormat="1" ht="21.75" customHeight="1">
      <c r="A135" s="39"/>
      <c r="B135" s="40"/>
      <c r="C135" s="205" t="s">
        <v>331</v>
      </c>
      <c r="D135" s="205" t="s">
        <v>142</v>
      </c>
      <c r="E135" s="206" t="s">
        <v>667</v>
      </c>
      <c r="F135" s="207" t="s">
        <v>668</v>
      </c>
      <c r="G135" s="208" t="s">
        <v>244</v>
      </c>
      <c r="H135" s="209">
        <v>175</v>
      </c>
      <c r="I135" s="210"/>
      <c r="J135" s="211">
        <f>ROUND(I135*H135,2)</f>
        <v>0</v>
      </c>
      <c r="K135" s="207" t="s">
        <v>146</v>
      </c>
      <c r="L135" s="45"/>
      <c r="M135" s="212" t="s">
        <v>19</v>
      </c>
      <c r="N135" s="213" t="s">
        <v>47</v>
      </c>
      <c r="O135" s="85"/>
      <c r="P135" s="214">
        <f>O135*H135</f>
        <v>0</v>
      </c>
      <c r="Q135" s="214">
        <v>0.57499999999999996</v>
      </c>
      <c r="R135" s="214">
        <f>Q135*H135</f>
        <v>100.62499999999999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164</v>
      </c>
      <c r="AT135" s="216" t="s">
        <v>142</v>
      </c>
      <c r="AU135" s="216" t="s">
        <v>86</v>
      </c>
      <c r="AY135" s="18" t="s">
        <v>139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84</v>
      </c>
      <c r="BK135" s="217">
        <f>ROUND(I135*H135,2)</f>
        <v>0</v>
      </c>
      <c r="BL135" s="18" t="s">
        <v>164</v>
      </c>
      <c r="BM135" s="216" t="s">
        <v>669</v>
      </c>
    </row>
    <row r="136" s="2" customFormat="1">
      <c r="A136" s="39"/>
      <c r="B136" s="40"/>
      <c r="C136" s="41"/>
      <c r="D136" s="218" t="s">
        <v>149</v>
      </c>
      <c r="E136" s="41"/>
      <c r="F136" s="219" t="s">
        <v>670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149</v>
      </c>
      <c r="AU136" s="18" t="s">
        <v>86</v>
      </c>
    </row>
    <row r="137" s="2" customFormat="1" ht="21.75" customHeight="1">
      <c r="A137" s="39"/>
      <c r="B137" s="40"/>
      <c r="C137" s="205" t="s">
        <v>336</v>
      </c>
      <c r="D137" s="205" t="s">
        <v>142</v>
      </c>
      <c r="E137" s="206" t="s">
        <v>343</v>
      </c>
      <c r="F137" s="207" t="s">
        <v>344</v>
      </c>
      <c r="G137" s="208" t="s">
        <v>244</v>
      </c>
      <c r="H137" s="209">
        <v>7</v>
      </c>
      <c r="I137" s="210"/>
      <c r="J137" s="211">
        <f>ROUND(I137*H137,2)</f>
        <v>0</v>
      </c>
      <c r="K137" s="207" t="s">
        <v>146</v>
      </c>
      <c r="L137" s="45"/>
      <c r="M137" s="212" t="s">
        <v>19</v>
      </c>
      <c r="N137" s="213" t="s">
        <v>47</v>
      </c>
      <c r="O137" s="85"/>
      <c r="P137" s="214">
        <f>O137*H137</f>
        <v>0</v>
      </c>
      <c r="Q137" s="214">
        <v>0.46000000000000002</v>
      </c>
      <c r="R137" s="214">
        <f>Q137*H137</f>
        <v>3.2200000000000002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164</v>
      </c>
      <c r="AT137" s="216" t="s">
        <v>142</v>
      </c>
      <c r="AU137" s="216" t="s">
        <v>86</v>
      </c>
      <c r="AY137" s="18" t="s">
        <v>139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84</v>
      </c>
      <c r="BK137" s="217">
        <f>ROUND(I137*H137,2)</f>
        <v>0</v>
      </c>
      <c r="BL137" s="18" t="s">
        <v>164</v>
      </c>
      <c r="BM137" s="216" t="s">
        <v>671</v>
      </c>
    </row>
    <row r="138" s="2" customFormat="1">
      <c r="A138" s="39"/>
      <c r="B138" s="40"/>
      <c r="C138" s="41"/>
      <c r="D138" s="218" t="s">
        <v>149</v>
      </c>
      <c r="E138" s="41"/>
      <c r="F138" s="219" t="s">
        <v>346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149</v>
      </c>
      <c r="AU138" s="18" t="s">
        <v>86</v>
      </c>
    </row>
    <row r="139" s="2" customFormat="1" ht="21.75" customHeight="1">
      <c r="A139" s="39"/>
      <c r="B139" s="40"/>
      <c r="C139" s="205" t="s">
        <v>342</v>
      </c>
      <c r="D139" s="205" t="s">
        <v>142</v>
      </c>
      <c r="E139" s="206" t="s">
        <v>672</v>
      </c>
      <c r="F139" s="207" t="s">
        <v>673</v>
      </c>
      <c r="G139" s="208" t="s">
        <v>244</v>
      </c>
      <c r="H139" s="209">
        <v>211</v>
      </c>
      <c r="I139" s="210"/>
      <c r="J139" s="211">
        <f>ROUND(I139*H139,2)</f>
        <v>0</v>
      </c>
      <c r="K139" s="207" t="s">
        <v>146</v>
      </c>
      <c r="L139" s="45"/>
      <c r="M139" s="212" t="s">
        <v>19</v>
      </c>
      <c r="N139" s="213" t="s">
        <v>47</v>
      </c>
      <c r="O139" s="85"/>
      <c r="P139" s="214">
        <f>O139*H139</f>
        <v>0</v>
      </c>
      <c r="Q139" s="214">
        <v>0.14399999999999999</v>
      </c>
      <c r="R139" s="214">
        <f>Q139*H139</f>
        <v>30.383999999999997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164</v>
      </c>
      <c r="AT139" s="216" t="s">
        <v>142</v>
      </c>
      <c r="AU139" s="216" t="s">
        <v>86</v>
      </c>
      <c r="AY139" s="18" t="s">
        <v>139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84</v>
      </c>
      <c r="BK139" s="217">
        <f>ROUND(I139*H139,2)</f>
        <v>0</v>
      </c>
      <c r="BL139" s="18" t="s">
        <v>164</v>
      </c>
      <c r="BM139" s="216" t="s">
        <v>674</v>
      </c>
    </row>
    <row r="140" s="2" customFormat="1">
      <c r="A140" s="39"/>
      <c r="B140" s="40"/>
      <c r="C140" s="41"/>
      <c r="D140" s="218" t="s">
        <v>149</v>
      </c>
      <c r="E140" s="41"/>
      <c r="F140" s="219" t="s">
        <v>675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149</v>
      </c>
      <c r="AU140" s="18" t="s">
        <v>86</v>
      </c>
    </row>
    <row r="141" s="13" customFormat="1">
      <c r="A141" s="13"/>
      <c r="B141" s="225"/>
      <c r="C141" s="226"/>
      <c r="D141" s="223" t="s">
        <v>227</v>
      </c>
      <c r="E141" s="227" t="s">
        <v>19</v>
      </c>
      <c r="F141" s="228" t="s">
        <v>676</v>
      </c>
      <c r="G141" s="226"/>
      <c r="H141" s="229">
        <v>211</v>
      </c>
      <c r="I141" s="230"/>
      <c r="J141" s="226"/>
      <c r="K141" s="226"/>
      <c r="L141" s="231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227</v>
      </c>
      <c r="AU141" s="235" t="s">
        <v>86</v>
      </c>
      <c r="AV141" s="13" t="s">
        <v>86</v>
      </c>
      <c r="AW141" s="13" t="s">
        <v>37</v>
      </c>
      <c r="AX141" s="13" t="s">
        <v>84</v>
      </c>
      <c r="AY141" s="235" t="s">
        <v>139</v>
      </c>
    </row>
    <row r="142" s="2" customFormat="1" ht="16.5" customHeight="1">
      <c r="A142" s="39"/>
      <c r="B142" s="40"/>
      <c r="C142" s="205" t="s">
        <v>7</v>
      </c>
      <c r="D142" s="205" t="s">
        <v>142</v>
      </c>
      <c r="E142" s="206" t="s">
        <v>677</v>
      </c>
      <c r="F142" s="207" t="s">
        <v>678</v>
      </c>
      <c r="G142" s="208" t="s">
        <v>244</v>
      </c>
      <c r="H142" s="209">
        <v>211</v>
      </c>
      <c r="I142" s="210"/>
      <c r="J142" s="211">
        <f>ROUND(I142*H142,2)</f>
        <v>0</v>
      </c>
      <c r="K142" s="207" t="s">
        <v>146</v>
      </c>
      <c r="L142" s="45"/>
      <c r="M142" s="212" t="s">
        <v>19</v>
      </c>
      <c r="N142" s="213" t="s">
        <v>47</v>
      </c>
      <c r="O142" s="85"/>
      <c r="P142" s="214">
        <f>O142*H142</f>
        <v>0</v>
      </c>
      <c r="Q142" s="214">
        <v>0.00060999999999999997</v>
      </c>
      <c r="R142" s="214">
        <f>Q142*H142</f>
        <v>0.12870999999999999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164</v>
      </c>
      <c r="AT142" s="216" t="s">
        <v>142</v>
      </c>
      <c r="AU142" s="216" t="s">
        <v>86</v>
      </c>
      <c r="AY142" s="18" t="s">
        <v>139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84</v>
      </c>
      <c r="BK142" s="217">
        <f>ROUND(I142*H142,2)</f>
        <v>0</v>
      </c>
      <c r="BL142" s="18" t="s">
        <v>164</v>
      </c>
      <c r="BM142" s="216" t="s">
        <v>679</v>
      </c>
    </row>
    <row r="143" s="2" customFormat="1">
      <c r="A143" s="39"/>
      <c r="B143" s="40"/>
      <c r="C143" s="41"/>
      <c r="D143" s="218" t="s">
        <v>149</v>
      </c>
      <c r="E143" s="41"/>
      <c r="F143" s="219" t="s">
        <v>680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149</v>
      </c>
      <c r="AU143" s="18" t="s">
        <v>86</v>
      </c>
    </row>
    <row r="144" s="2" customFormat="1" ht="16.5" customHeight="1">
      <c r="A144" s="39"/>
      <c r="B144" s="40"/>
      <c r="C144" s="205" t="s">
        <v>351</v>
      </c>
      <c r="D144" s="205" t="s">
        <v>142</v>
      </c>
      <c r="E144" s="206" t="s">
        <v>681</v>
      </c>
      <c r="F144" s="207" t="s">
        <v>682</v>
      </c>
      <c r="G144" s="208" t="s">
        <v>244</v>
      </c>
      <c r="H144" s="209">
        <v>173</v>
      </c>
      <c r="I144" s="210"/>
      <c r="J144" s="211">
        <f>ROUND(I144*H144,2)</f>
        <v>0</v>
      </c>
      <c r="K144" s="207" t="s">
        <v>146</v>
      </c>
      <c r="L144" s="45"/>
      <c r="M144" s="212" t="s">
        <v>19</v>
      </c>
      <c r="N144" s="213" t="s">
        <v>47</v>
      </c>
      <c r="O144" s="85"/>
      <c r="P144" s="214">
        <f>O144*H144</f>
        <v>0</v>
      </c>
      <c r="Q144" s="214">
        <v>0.00031</v>
      </c>
      <c r="R144" s="214">
        <f>Q144*H144</f>
        <v>0.053629999999999997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164</v>
      </c>
      <c r="AT144" s="216" t="s">
        <v>142</v>
      </c>
      <c r="AU144" s="216" t="s">
        <v>86</v>
      </c>
      <c r="AY144" s="18" t="s">
        <v>139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84</v>
      </c>
      <c r="BK144" s="217">
        <f>ROUND(I144*H144,2)</f>
        <v>0</v>
      </c>
      <c r="BL144" s="18" t="s">
        <v>164</v>
      </c>
      <c r="BM144" s="216" t="s">
        <v>683</v>
      </c>
    </row>
    <row r="145" s="2" customFormat="1">
      <c r="A145" s="39"/>
      <c r="B145" s="40"/>
      <c r="C145" s="41"/>
      <c r="D145" s="218" t="s">
        <v>149</v>
      </c>
      <c r="E145" s="41"/>
      <c r="F145" s="219" t="s">
        <v>684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149</v>
      </c>
      <c r="AU145" s="18" t="s">
        <v>86</v>
      </c>
    </row>
    <row r="146" s="13" customFormat="1">
      <c r="A146" s="13"/>
      <c r="B146" s="225"/>
      <c r="C146" s="226"/>
      <c r="D146" s="223" t="s">
        <v>227</v>
      </c>
      <c r="E146" s="227" t="s">
        <v>19</v>
      </c>
      <c r="F146" s="228" t="s">
        <v>685</v>
      </c>
      <c r="G146" s="226"/>
      <c r="H146" s="229">
        <v>173</v>
      </c>
      <c r="I146" s="230"/>
      <c r="J146" s="226"/>
      <c r="K146" s="226"/>
      <c r="L146" s="231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227</v>
      </c>
      <c r="AU146" s="235" t="s">
        <v>86</v>
      </c>
      <c r="AV146" s="13" t="s">
        <v>86</v>
      </c>
      <c r="AW146" s="13" t="s">
        <v>37</v>
      </c>
      <c r="AX146" s="13" t="s">
        <v>84</v>
      </c>
      <c r="AY146" s="235" t="s">
        <v>139</v>
      </c>
    </row>
    <row r="147" s="2" customFormat="1" ht="24.15" customHeight="1">
      <c r="A147" s="39"/>
      <c r="B147" s="40"/>
      <c r="C147" s="205" t="s">
        <v>357</v>
      </c>
      <c r="D147" s="205" t="s">
        <v>142</v>
      </c>
      <c r="E147" s="206" t="s">
        <v>686</v>
      </c>
      <c r="F147" s="207" t="s">
        <v>687</v>
      </c>
      <c r="G147" s="208" t="s">
        <v>244</v>
      </c>
      <c r="H147" s="209">
        <v>173</v>
      </c>
      <c r="I147" s="210"/>
      <c r="J147" s="211">
        <f>ROUND(I147*H147,2)</f>
        <v>0</v>
      </c>
      <c r="K147" s="207" t="s">
        <v>146</v>
      </c>
      <c r="L147" s="45"/>
      <c r="M147" s="212" t="s">
        <v>19</v>
      </c>
      <c r="N147" s="213" t="s">
        <v>47</v>
      </c>
      <c r="O147" s="85"/>
      <c r="P147" s="214">
        <f>O147*H147</f>
        <v>0</v>
      </c>
      <c r="Q147" s="214">
        <v>0.15559000000000001</v>
      </c>
      <c r="R147" s="214">
        <f>Q147*H147</f>
        <v>26.917070000000002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164</v>
      </c>
      <c r="AT147" s="216" t="s">
        <v>142</v>
      </c>
      <c r="AU147" s="216" t="s">
        <v>86</v>
      </c>
      <c r="AY147" s="18" t="s">
        <v>139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84</v>
      </c>
      <c r="BK147" s="217">
        <f>ROUND(I147*H147,2)</f>
        <v>0</v>
      </c>
      <c r="BL147" s="18" t="s">
        <v>164</v>
      </c>
      <c r="BM147" s="216" t="s">
        <v>688</v>
      </c>
    </row>
    <row r="148" s="2" customFormat="1">
      <c r="A148" s="39"/>
      <c r="B148" s="40"/>
      <c r="C148" s="41"/>
      <c r="D148" s="218" t="s">
        <v>149</v>
      </c>
      <c r="E148" s="41"/>
      <c r="F148" s="219" t="s">
        <v>689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149</v>
      </c>
      <c r="AU148" s="18" t="s">
        <v>86</v>
      </c>
    </row>
    <row r="149" s="13" customFormat="1">
      <c r="A149" s="13"/>
      <c r="B149" s="225"/>
      <c r="C149" s="226"/>
      <c r="D149" s="223" t="s">
        <v>227</v>
      </c>
      <c r="E149" s="227" t="s">
        <v>19</v>
      </c>
      <c r="F149" s="228" t="s">
        <v>690</v>
      </c>
      <c r="G149" s="226"/>
      <c r="H149" s="229">
        <v>173</v>
      </c>
      <c r="I149" s="230"/>
      <c r="J149" s="226"/>
      <c r="K149" s="226"/>
      <c r="L149" s="231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227</v>
      </c>
      <c r="AU149" s="235" t="s">
        <v>86</v>
      </c>
      <c r="AV149" s="13" t="s">
        <v>86</v>
      </c>
      <c r="AW149" s="13" t="s">
        <v>37</v>
      </c>
      <c r="AX149" s="13" t="s">
        <v>84</v>
      </c>
      <c r="AY149" s="235" t="s">
        <v>139</v>
      </c>
    </row>
    <row r="150" s="2" customFormat="1" ht="33" customHeight="1">
      <c r="A150" s="39"/>
      <c r="B150" s="40"/>
      <c r="C150" s="205" t="s">
        <v>362</v>
      </c>
      <c r="D150" s="205" t="s">
        <v>142</v>
      </c>
      <c r="E150" s="206" t="s">
        <v>691</v>
      </c>
      <c r="F150" s="207" t="s">
        <v>692</v>
      </c>
      <c r="G150" s="208" t="s">
        <v>244</v>
      </c>
      <c r="H150" s="209">
        <v>7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47</v>
      </c>
      <c r="O150" s="85"/>
      <c r="P150" s="214">
        <f>O150*H150</f>
        <v>0</v>
      </c>
      <c r="Q150" s="214">
        <v>0.1837</v>
      </c>
      <c r="R150" s="214">
        <f>Q150*H150</f>
        <v>1.2859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164</v>
      </c>
      <c r="AT150" s="216" t="s">
        <v>142</v>
      </c>
      <c r="AU150" s="216" t="s">
        <v>86</v>
      </c>
      <c r="AY150" s="18" t="s">
        <v>139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84</v>
      </c>
      <c r="BK150" s="217">
        <f>ROUND(I150*H150,2)</f>
        <v>0</v>
      </c>
      <c r="BL150" s="18" t="s">
        <v>164</v>
      </c>
      <c r="BM150" s="216" t="s">
        <v>693</v>
      </c>
    </row>
    <row r="151" s="2" customFormat="1">
      <c r="A151" s="39"/>
      <c r="B151" s="40"/>
      <c r="C151" s="41"/>
      <c r="D151" s="223" t="s">
        <v>151</v>
      </c>
      <c r="E151" s="41"/>
      <c r="F151" s="224" t="s">
        <v>694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151</v>
      </c>
      <c r="AU151" s="18" t="s">
        <v>86</v>
      </c>
    </row>
    <row r="152" s="2" customFormat="1" ht="37.8" customHeight="1">
      <c r="A152" s="39"/>
      <c r="B152" s="40"/>
      <c r="C152" s="205" t="s">
        <v>369</v>
      </c>
      <c r="D152" s="205" t="s">
        <v>142</v>
      </c>
      <c r="E152" s="206" t="s">
        <v>358</v>
      </c>
      <c r="F152" s="207" t="s">
        <v>359</v>
      </c>
      <c r="G152" s="208" t="s">
        <v>244</v>
      </c>
      <c r="H152" s="209">
        <v>2</v>
      </c>
      <c r="I152" s="210"/>
      <c r="J152" s="211">
        <f>ROUND(I152*H152,2)</f>
        <v>0</v>
      </c>
      <c r="K152" s="207" t="s">
        <v>146</v>
      </c>
      <c r="L152" s="45"/>
      <c r="M152" s="212" t="s">
        <v>19</v>
      </c>
      <c r="N152" s="213" t="s">
        <v>47</v>
      </c>
      <c r="O152" s="85"/>
      <c r="P152" s="214">
        <f>O152*H152</f>
        <v>0</v>
      </c>
      <c r="Q152" s="214">
        <v>0.10100000000000001</v>
      </c>
      <c r="R152" s="214">
        <f>Q152*H152</f>
        <v>0.20200000000000001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164</v>
      </c>
      <c r="AT152" s="216" t="s">
        <v>142</v>
      </c>
      <c r="AU152" s="216" t="s">
        <v>86</v>
      </c>
      <c r="AY152" s="18" t="s">
        <v>139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84</v>
      </c>
      <c r="BK152" s="217">
        <f>ROUND(I152*H152,2)</f>
        <v>0</v>
      </c>
      <c r="BL152" s="18" t="s">
        <v>164</v>
      </c>
      <c r="BM152" s="216" t="s">
        <v>695</v>
      </c>
    </row>
    <row r="153" s="2" customFormat="1">
      <c r="A153" s="39"/>
      <c r="B153" s="40"/>
      <c r="C153" s="41"/>
      <c r="D153" s="218" t="s">
        <v>149</v>
      </c>
      <c r="E153" s="41"/>
      <c r="F153" s="219" t="s">
        <v>361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149</v>
      </c>
      <c r="AU153" s="18" t="s">
        <v>86</v>
      </c>
    </row>
    <row r="154" s="2" customFormat="1" ht="16.5" customHeight="1">
      <c r="A154" s="39"/>
      <c r="B154" s="40"/>
      <c r="C154" s="250" t="s">
        <v>374</v>
      </c>
      <c r="D154" s="250" t="s">
        <v>292</v>
      </c>
      <c r="E154" s="251" t="s">
        <v>363</v>
      </c>
      <c r="F154" s="252" t="s">
        <v>364</v>
      </c>
      <c r="G154" s="253" t="s">
        <v>244</v>
      </c>
      <c r="H154" s="254">
        <v>2.0600000000000001</v>
      </c>
      <c r="I154" s="255"/>
      <c r="J154" s="256">
        <f>ROUND(I154*H154,2)</f>
        <v>0</v>
      </c>
      <c r="K154" s="252" t="s">
        <v>19</v>
      </c>
      <c r="L154" s="257"/>
      <c r="M154" s="258" t="s">
        <v>19</v>
      </c>
      <c r="N154" s="259" t="s">
        <v>47</v>
      </c>
      <c r="O154" s="85"/>
      <c r="P154" s="214">
        <f>O154*H154</f>
        <v>0</v>
      </c>
      <c r="Q154" s="214">
        <v>0.057000000000000002</v>
      </c>
      <c r="R154" s="214">
        <f>Q154*H154</f>
        <v>0.11742000000000001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191</v>
      </c>
      <c r="AT154" s="216" t="s">
        <v>292</v>
      </c>
      <c r="AU154" s="216" t="s">
        <v>86</v>
      </c>
      <c r="AY154" s="18" t="s">
        <v>139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84</v>
      </c>
      <c r="BK154" s="217">
        <f>ROUND(I154*H154,2)</f>
        <v>0</v>
      </c>
      <c r="BL154" s="18" t="s">
        <v>164</v>
      </c>
      <c r="BM154" s="216" t="s">
        <v>696</v>
      </c>
    </row>
    <row r="155" s="2" customFormat="1">
      <c r="A155" s="39"/>
      <c r="B155" s="40"/>
      <c r="C155" s="41"/>
      <c r="D155" s="223" t="s">
        <v>151</v>
      </c>
      <c r="E155" s="41"/>
      <c r="F155" s="224" t="s">
        <v>366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151</v>
      </c>
      <c r="AU155" s="18" t="s">
        <v>86</v>
      </c>
    </row>
    <row r="156" s="13" customFormat="1">
      <c r="A156" s="13"/>
      <c r="B156" s="225"/>
      <c r="C156" s="226"/>
      <c r="D156" s="223" t="s">
        <v>227</v>
      </c>
      <c r="E156" s="226"/>
      <c r="F156" s="228" t="s">
        <v>697</v>
      </c>
      <c r="G156" s="226"/>
      <c r="H156" s="229">
        <v>2.0600000000000001</v>
      </c>
      <c r="I156" s="230"/>
      <c r="J156" s="226"/>
      <c r="K156" s="226"/>
      <c r="L156" s="231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227</v>
      </c>
      <c r="AU156" s="235" t="s">
        <v>86</v>
      </c>
      <c r="AV156" s="13" t="s">
        <v>86</v>
      </c>
      <c r="AW156" s="13" t="s">
        <v>4</v>
      </c>
      <c r="AX156" s="13" t="s">
        <v>84</v>
      </c>
      <c r="AY156" s="235" t="s">
        <v>139</v>
      </c>
    </row>
    <row r="157" s="12" customFormat="1" ht="22.8" customHeight="1">
      <c r="A157" s="12"/>
      <c r="B157" s="189"/>
      <c r="C157" s="190"/>
      <c r="D157" s="191" t="s">
        <v>75</v>
      </c>
      <c r="E157" s="203" t="s">
        <v>197</v>
      </c>
      <c r="F157" s="203" t="s">
        <v>386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SUM(P158:P171)</f>
        <v>0</v>
      </c>
      <c r="Q157" s="197"/>
      <c r="R157" s="198">
        <f>SUM(R158:R171)</f>
        <v>26.822849999999999</v>
      </c>
      <c r="S157" s="197"/>
      <c r="T157" s="199">
        <f>SUM(T158:T171)</f>
        <v>3.3250000000000002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0" t="s">
        <v>84</v>
      </c>
      <c r="AT157" s="201" t="s">
        <v>75</v>
      </c>
      <c r="AU157" s="201" t="s">
        <v>84</v>
      </c>
      <c r="AY157" s="200" t="s">
        <v>139</v>
      </c>
      <c r="BK157" s="202">
        <f>SUM(BK158:BK171)</f>
        <v>0</v>
      </c>
    </row>
    <row r="158" s="2" customFormat="1" ht="16.5" customHeight="1">
      <c r="A158" s="39"/>
      <c r="B158" s="40"/>
      <c r="C158" s="205" t="s">
        <v>380</v>
      </c>
      <c r="D158" s="205" t="s">
        <v>142</v>
      </c>
      <c r="E158" s="206" t="s">
        <v>698</v>
      </c>
      <c r="F158" s="207" t="s">
        <v>699</v>
      </c>
      <c r="G158" s="208" t="s">
        <v>539</v>
      </c>
      <c r="H158" s="209">
        <v>2</v>
      </c>
      <c r="I158" s="210"/>
      <c r="J158" s="211">
        <f>ROUND(I158*H158,2)</f>
        <v>0</v>
      </c>
      <c r="K158" s="207" t="s">
        <v>146</v>
      </c>
      <c r="L158" s="45"/>
      <c r="M158" s="212" t="s">
        <v>19</v>
      </c>
      <c r="N158" s="213" t="s">
        <v>47</v>
      </c>
      <c r="O158" s="85"/>
      <c r="P158" s="214">
        <f>O158*H158</f>
        <v>0</v>
      </c>
      <c r="Q158" s="214">
        <v>0.00069999999999999999</v>
      </c>
      <c r="R158" s="214">
        <f>Q158*H158</f>
        <v>0.0014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164</v>
      </c>
      <c r="AT158" s="216" t="s">
        <v>142</v>
      </c>
      <c r="AU158" s="216" t="s">
        <v>86</v>
      </c>
      <c r="AY158" s="18" t="s">
        <v>139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84</v>
      </c>
      <c r="BK158" s="217">
        <f>ROUND(I158*H158,2)</f>
        <v>0</v>
      </c>
      <c r="BL158" s="18" t="s">
        <v>164</v>
      </c>
      <c r="BM158" s="216" t="s">
        <v>700</v>
      </c>
    </row>
    <row r="159" s="2" customFormat="1">
      <c r="A159" s="39"/>
      <c r="B159" s="40"/>
      <c r="C159" s="41"/>
      <c r="D159" s="218" t="s">
        <v>149</v>
      </c>
      <c r="E159" s="41"/>
      <c r="F159" s="219" t="s">
        <v>701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149</v>
      </c>
      <c r="AU159" s="18" t="s">
        <v>86</v>
      </c>
    </row>
    <row r="160" s="2" customFormat="1" ht="16.5" customHeight="1">
      <c r="A160" s="39"/>
      <c r="B160" s="40"/>
      <c r="C160" s="250" t="s">
        <v>387</v>
      </c>
      <c r="D160" s="250" t="s">
        <v>292</v>
      </c>
      <c r="E160" s="251" t="s">
        <v>702</v>
      </c>
      <c r="F160" s="252" t="s">
        <v>703</v>
      </c>
      <c r="G160" s="253" t="s">
        <v>539</v>
      </c>
      <c r="H160" s="254">
        <v>2</v>
      </c>
      <c r="I160" s="255"/>
      <c r="J160" s="256">
        <f>ROUND(I160*H160,2)</f>
        <v>0</v>
      </c>
      <c r="K160" s="252" t="s">
        <v>146</v>
      </c>
      <c r="L160" s="257"/>
      <c r="M160" s="258" t="s">
        <v>19</v>
      </c>
      <c r="N160" s="259" t="s">
        <v>47</v>
      </c>
      <c r="O160" s="85"/>
      <c r="P160" s="214">
        <f>O160*H160</f>
        <v>0</v>
      </c>
      <c r="Q160" s="214">
        <v>0.0025000000000000001</v>
      </c>
      <c r="R160" s="214">
        <f>Q160*H160</f>
        <v>0.0050000000000000001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191</v>
      </c>
      <c r="AT160" s="216" t="s">
        <v>292</v>
      </c>
      <c r="AU160" s="216" t="s">
        <v>86</v>
      </c>
      <c r="AY160" s="18" t="s">
        <v>139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84</v>
      </c>
      <c r="BK160" s="217">
        <f>ROUND(I160*H160,2)</f>
        <v>0</v>
      </c>
      <c r="BL160" s="18" t="s">
        <v>164</v>
      </c>
      <c r="BM160" s="216" t="s">
        <v>704</v>
      </c>
    </row>
    <row r="161" s="13" customFormat="1">
      <c r="A161" s="13"/>
      <c r="B161" s="225"/>
      <c r="C161" s="226"/>
      <c r="D161" s="223" t="s">
        <v>227</v>
      </c>
      <c r="E161" s="227" t="s">
        <v>19</v>
      </c>
      <c r="F161" s="228" t="s">
        <v>705</v>
      </c>
      <c r="G161" s="226"/>
      <c r="H161" s="229">
        <v>2</v>
      </c>
      <c r="I161" s="230"/>
      <c r="J161" s="226"/>
      <c r="K161" s="226"/>
      <c r="L161" s="231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227</v>
      </c>
      <c r="AU161" s="235" t="s">
        <v>86</v>
      </c>
      <c r="AV161" s="13" t="s">
        <v>86</v>
      </c>
      <c r="AW161" s="13" t="s">
        <v>37</v>
      </c>
      <c r="AX161" s="13" t="s">
        <v>84</v>
      </c>
      <c r="AY161" s="235" t="s">
        <v>139</v>
      </c>
    </row>
    <row r="162" s="2" customFormat="1" ht="16.5" customHeight="1">
      <c r="A162" s="39"/>
      <c r="B162" s="40"/>
      <c r="C162" s="205" t="s">
        <v>394</v>
      </c>
      <c r="D162" s="205" t="s">
        <v>142</v>
      </c>
      <c r="E162" s="206" t="s">
        <v>706</v>
      </c>
      <c r="F162" s="207" t="s">
        <v>707</v>
      </c>
      <c r="G162" s="208" t="s">
        <v>539</v>
      </c>
      <c r="H162" s="209">
        <v>2</v>
      </c>
      <c r="I162" s="210"/>
      <c r="J162" s="211">
        <f>ROUND(I162*H162,2)</f>
        <v>0</v>
      </c>
      <c r="K162" s="207" t="s">
        <v>146</v>
      </c>
      <c r="L162" s="45"/>
      <c r="M162" s="212" t="s">
        <v>19</v>
      </c>
      <c r="N162" s="213" t="s">
        <v>47</v>
      </c>
      <c r="O162" s="85"/>
      <c r="P162" s="214">
        <f>O162*H162</f>
        <v>0</v>
      </c>
      <c r="Q162" s="214">
        <v>0.11241</v>
      </c>
      <c r="R162" s="214">
        <f>Q162*H162</f>
        <v>0.22481999999999999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164</v>
      </c>
      <c r="AT162" s="216" t="s">
        <v>142</v>
      </c>
      <c r="AU162" s="216" t="s">
        <v>86</v>
      </c>
      <c r="AY162" s="18" t="s">
        <v>139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84</v>
      </c>
      <c r="BK162" s="217">
        <f>ROUND(I162*H162,2)</f>
        <v>0</v>
      </c>
      <c r="BL162" s="18" t="s">
        <v>164</v>
      </c>
      <c r="BM162" s="216" t="s">
        <v>708</v>
      </c>
    </row>
    <row r="163" s="2" customFormat="1">
      <c r="A163" s="39"/>
      <c r="B163" s="40"/>
      <c r="C163" s="41"/>
      <c r="D163" s="218" t="s">
        <v>149</v>
      </c>
      <c r="E163" s="41"/>
      <c r="F163" s="219" t="s">
        <v>709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149</v>
      </c>
      <c r="AU163" s="18" t="s">
        <v>86</v>
      </c>
    </row>
    <row r="164" s="2" customFormat="1" ht="16.5" customHeight="1">
      <c r="A164" s="39"/>
      <c r="B164" s="40"/>
      <c r="C164" s="250" t="s">
        <v>399</v>
      </c>
      <c r="D164" s="250" t="s">
        <v>292</v>
      </c>
      <c r="E164" s="251" t="s">
        <v>710</v>
      </c>
      <c r="F164" s="252" t="s">
        <v>711</v>
      </c>
      <c r="G164" s="253" t="s">
        <v>539</v>
      </c>
      <c r="H164" s="254">
        <v>2</v>
      </c>
      <c r="I164" s="255"/>
      <c r="J164" s="256">
        <f>ROUND(I164*H164,2)</f>
        <v>0</v>
      </c>
      <c r="K164" s="252" t="s">
        <v>146</v>
      </c>
      <c r="L164" s="257"/>
      <c r="M164" s="258" t="s">
        <v>19</v>
      </c>
      <c r="N164" s="259" t="s">
        <v>47</v>
      </c>
      <c r="O164" s="85"/>
      <c r="P164" s="214">
        <f>O164*H164</f>
        <v>0</v>
      </c>
      <c r="Q164" s="214">
        <v>0.0025000000000000001</v>
      </c>
      <c r="R164" s="214">
        <f>Q164*H164</f>
        <v>0.0050000000000000001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191</v>
      </c>
      <c r="AT164" s="216" t="s">
        <v>292</v>
      </c>
      <c r="AU164" s="216" t="s">
        <v>86</v>
      </c>
      <c r="AY164" s="18" t="s">
        <v>139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84</v>
      </c>
      <c r="BK164" s="217">
        <f>ROUND(I164*H164,2)</f>
        <v>0</v>
      </c>
      <c r="BL164" s="18" t="s">
        <v>164</v>
      </c>
      <c r="BM164" s="216" t="s">
        <v>712</v>
      </c>
    </row>
    <row r="165" s="2" customFormat="1" ht="24.15" customHeight="1">
      <c r="A165" s="39"/>
      <c r="B165" s="40"/>
      <c r="C165" s="205" t="s">
        <v>406</v>
      </c>
      <c r="D165" s="205" t="s">
        <v>142</v>
      </c>
      <c r="E165" s="206" t="s">
        <v>419</v>
      </c>
      <c r="F165" s="207" t="s">
        <v>420</v>
      </c>
      <c r="G165" s="208" t="s">
        <v>249</v>
      </c>
      <c r="H165" s="209">
        <v>189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47</v>
      </c>
      <c r="O165" s="85"/>
      <c r="P165" s="214">
        <f>O165*H165</f>
        <v>0</v>
      </c>
      <c r="Q165" s="214">
        <v>0.14066999999999999</v>
      </c>
      <c r="R165" s="214">
        <f>Q165*H165</f>
        <v>26.58663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164</v>
      </c>
      <c r="AT165" s="216" t="s">
        <v>142</v>
      </c>
      <c r="AU165" s="216" t="s">
        <v>86</v>
      </c>
      <c r="AY165" s="18" t="s">
        <v>139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84</v>
      </c>
      <c r="BK165" s="217">
        <f>ROUND(I165*H165,2)</f>
        <v>0</v>
      </c>
      <c r="BL165" s="18" t="s">
        <v>164</v>
      </c>
      <c r="BM165" s="216" t="s">
        <v>713</v>
      </c>
    </row>
    <row r="166" s="2" customFormat="1">
      <c r="A166" s="39"/>
      <c r="B166" s="40"/>
      <c r="C166" s="41"/>
      <c r="D166" s="223" t="s">
        <v>151</v>
      </c>
      <c r="E166" s="41"/>
      <c r="F166" s="224" t="s">
        <v>417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151</v>
      </c>
      <c r="AU166" s="18" t="s">
        <v>86</v>
      </c>
    </row>
    <row r="167" s="2" customFormat="1" ht="44.25" customHeight="1">
      <c r="A167" s="39"/>
      <c r="B167" s="40"/>
      <c r="C167" s="205" t="s">
        <v>413</v>
      </c>
      <c r="D167" s="205" t="s">
        <v>142</v>
      </c>
      <c r="E167" s="206" t="s">
        <v>438</v>
      </c>
      <c r="F167" s="207" t="s">
        <v>439</v>
      </c>
      <c r="G167" s="208" t="s">
        <v>249</v>
      </c>
      <c r="H167" s="209">
        <v>95</v>
      </c>
      <c r="I167" s="210"/>
      <c r="J167" s="211">
        <f>ROUND(I167*H167,2)</f>
        <v>0</v>
      </c>
      <c r="K167" s="207" t="s">
        <v>146</v>
      </c>
      <c r="L167" s="45"/>
      <c r="M167" s="212" t="s">
        <v>19</v>
      </c>
      <c r="N167" s="213" t="s">
        <v>47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0.035000000000000003</v>
      </c>
      <c r="T167" s="215">
        <f>S167*H167</f>
        <v>3.3250000000000002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164</v>
      </c>
      <c r="AT167" s="216" t="s">
        <v>142</v>
      </c>
      <c r="AU167" s="216" t="s">
        <v>86</v>
      </c>
      <c r="AY167" s="18" t="s">
        <v>139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84</v>
      </c>
      <c r="BK167" s="217">
        <f>ROUND(I167*H167,2)</f>
        <v>0</v>
      </c>
      <c r="BL167" s="18" t="s">
        <v>164</v>
      </c>
      <c r="BM167" s="216" t="s">
        <v>714</v>
      </c>
    </row>
    <row r="168" s="2" customFormat="1">
      <c r="A168" s="39"/>
      <c r="B168" s="40"/>
      <c r="C168" s="41"/>
      <c r="D168" s="218" t="s">
        <v>149</v>
      </c>
      <c r="E168" s="41"/>
      <c r="F168" s="219" t="s">
        <v>441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149</v>
      </c>
      <c r="AU168" s="18" t="s">
        <v>86</v>
      </c>
    </row>
    <row r="169" s="2" customFormat="1" ht="37.8" customHeight="1">
      <c r="A169" s="39"/>
      <c r="B169" s="40"/>
      <c r="C169" s="205" t="s">
        <v>418</v>
      </c>
      <c r="D169" s="205" t="s">
        <v>142</v>
      </c>
      <c r="E169" s="206" t="s">
        <v>443</v>
      </c>
      <c r="F169" s="207" t="s">
        <v>444</v>
      </c>
      <c r="G169" s="208" t="s">
        <v>249</v>
      </c>
      <c r="H169" s="209">
        <v>7</v>
      </c>
      <c r="I169" s="210"/>
      <c r="J169" s="211">
        <f>ROUND(I169*H169,2)</f>
        <v>0</v>
      </c>
      <c r="K169" s="207" t="s">
        <v>146</v>
      </c>
      <c r="L169" s="45"/>
      <c r="M169" s="212" t="s">
        <v>19</v>
      </c>
      <c r="N169" s="213" t="s">
        <v>47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164</v>
      </c>
      <c r="AT169" s="216" t="s">
        <v>142</v>
      </c>
      <c r="AU169" s="216" t="s">
        <v>86</v>
      </c>
      <c r="AY169" s="18" t="s">
        <v>139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84</v>
      </c>
      <c r="BK169" s="217">
        <f>ROUND(I169*H169,2)</f>
        <v>0</v>
      </c>
      <c r="BL169" s="18" t="s">
        <v>164</v>
      </c>
      <c r="BM169" s="216" t="s">
        <v>715</v>
      </c>
    </row>
    <row r="170" s="2" customFormat="1">
      <c r="A170" s="39"/>
      <c r="B170" s="40"/>
      <c r="C170" s="41"/>
      <c r="D170" s="218" t="s">
        <v>149</v>
      </c>
      <c r="E170" s="41"/>
      <c r="F170" s="219" t="s">
        <v>446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149</v>
      </c>
      <c r="AU170" s="18" t="s">
        <v>86</v>
      </c>
    </row>
    <row r="171" s="2" customFormat="1" ht="16.5" customHeight="1">
      <c r="A171" s="39"/>
      <c r="B171" s="40"/>
      <c r="C171" s="205" t="s">
        <v>422</v>
      </c>
      <c r="D171" s="205" t="s">
        <v>142</v>
      </c>
      <c r="E171" s="206" t="s">
        <v>458</v>
      </c>
      <c r="F171" s="207" t="s">
        <v>459</v>
      </c>
      <c r="G171" s="208" t="s">
        <v>249</v>
      </c>
      <c r="H171" s="209">
        <v>7</v>
      </c>
      <c r="I171" s="210"/>
      <c r="J171" s="211">
        <f>ROUND(I171*H171,2)</f>
        <v>0</v>
      </c>
      <c r="K171" s="207" t="s">
        <v>19</v>
      </c>
      <c r="L171" s="45"/>
      <c r="M171" s="212" t="s">
        <v>19</v>
      </c>
      <c r="N171" s="213" t="s">
        <v>47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164</v>
      </c>
      <c r="AT171" s="216" t="s">
        <v>142</v>
      </c>
      <c r="AU171" s="216" t="s">
        <v>86</v>
      </c>
      <c r="AY171" s="18" t="s">
        <v>139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84</v>
      </c>
      <c r="BK171" s="217">
        <f>ROUND(I171*H171,2)</f>
        <v>0</v>
      </c>
      <c r="BL171" s="18" t="s">
        <v>164</v>
      </c>
      <c r="BM171" s="216" t="s">
        <v>716</v>
      </c>
    </row>
    <row r="172" s="12" customFormat="1" ht="22.8" customHeight="1">
      <c r="A172" s="12"/>
      <c r="B172" s="189"/>
      <c r="C172" s="190"/>
      <c r="D172" s="191" t="s">
        <v>75</v>
      </c>
      <c r="E172" s="203" t="s">
        <v>465</v>
      </c>
      <c r="F172" s="203" t="s">
        <v>466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SUM(P173:P184)</f>
        <v>0</v>
      </c>
      <c r="Q172" s="197"/>
      <c r="R172" s="198">
        <f>SUM(R173:R184)</f>
        <v>0</v>
      </c>
      <c r="S172" s="197"/>
      <c r="T172" s="199">
        <f>SUM(T173:T184)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84</v>
      </c>
      <c r="AT172" s="201" t="s">
        <v>75</v>
      </c>
      <c r="AU172" s="201" t="s">
        <v>84</v>
      </c>
      <c r="AY172" s="200" t="s">
        <v>139</v>
      </c>
      <c r="BK172" s="202">
        <f>SUM(BK173:BK184)</f>
        <v>0</v>
      </c>
    </row>
    <row r="173" s="2" customFormat="1" ht="24.15" customHeight="1">
      <c r="A173" s="39"/>
      <c r="B173" s="40"/>
      <c r="C173" s="205" t="s">
        <v>427</v>
      </c>
      <c r="D173" s="205" t="s">
        <v>142</v>
      </c>
      <c r="E173" s="206" t="s">
        <v>717</v>
      </c>
      <c r="F173" s="207" t="s">
        <v>718</v>
      </c>
      <c r="G173" s="208" t="s">
        <v>280</v>
      </c>
      <c r="H173" s="209">
        <v>38.5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47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164</v>
      </c>
      <c r="AT173" s="216" t="s">
        <v>142</v>
      </c>
      <c r="AU173" s="216" t="s">
        <v>86</v>
      </c>
      <c r="AY173" s="18" t="s">
        <v>139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84</v>
      </c>
      <c r="BK173" s="217">
        <f>ROUND(I173*H173,2)</f>
        <v>0</v>
      </c>
      <c r="BL173" s="18" t="s">
        <v>164</v>
      </c>
      <c r="BM173" s="216" t="s">
        <v>719</v>
      </c>
    </row>
    <row r="174" s="2" customFormat="1" ht="16.5" customHeight="1">
      <c r="A174" s="39"/>
      <c r="B174" s="40"/>
      <c r="C174" s="205" t="s">
        <v>432</v>
      </c>
      <c r="D174" s="205" t="s">
        <v>142</v>
      </c>
      <c r="E174" s="206" t="s">
        <v>720</v>
      </c>
      <c r="F174" s="207" t="s">
        <v>721</v>
      </c>
      <c r="G174" s="208" t="s">
        <v>280</v>
      </c>
      <c r="H174" s="209">
        <v>38.5</v>
      </c>
      <c r="I174" s="210"/>
      <c r="J174" s="211">
        <f>ROUND(I174*H174,2)</f>
        <v>0</v>
      </c>
      <c r="K174" s="207" t="s">
        <v>146</v>
      </c>
      <c r="L174" s="45"/>
      <c r="M174" s="212" t="s">
        <v>19</v>
      </c>
      <c r="N174" s="213" t="s">
        <v>47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164</v>
      </c>
      <c r="AT174" s="216" t="s">
        <v>142</v>
      </c>
      <c r="AU174" s="216" t="s">
        <v>86</v>
      </c>
      <c r="AY174" s="18" t="s">
        <v>139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84</v>
      </c>
      <c r="BK174" s="217">
        <f>ROUND(I174*H174,2)</f>
        <v>0</v>
      </c>
      <c r="BL174" s="18" t="s">
        <v>164</v>
      </c>
      <c r="BM174" s="216" t="s">
        <v>722</v>
      </c>
    </row>
    <row r="175" s="2" customFormat="1">
      <c r="A175" s="39"/>
      <c r="B175" s="40"/>
      <c r="C175" s="41"/>
      <c r="D175" s="218" t="s">
        <v>149</v>
      </c>
      <c r="E175" s="41"/>
      <c r="F175" s="219" t="s">
        <v>723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149</v>
      </c>
      <c r="AU175" s="18" t="s">
        <v>86</v>
      </c>
    </row>
    <row r="176" s="2" customFormat="1" ht="24.15" customHeight="1">
      <c r="A176" s="39"/>
      <c r="B176" s="40"/>
      <c r="C176" s="205" t="s">
        <v>437</v>
      </c>
      <c r="D176" s="205" t="s">
        <v>142</v>
      </c>
      <c r="E176" s="206" t="s">
        <v>724</v>
      </c>
      <c r="F176" s="207" t="s">
        <v>725</v>
      </c>
      <c r="G176" s="208" t="s">
        <v>280</v>
      </c>
      <c r="H176" s="209">
        <v>38.5</v>
      </c>
      <c r="I176" s="210"/>
      <c r="J176" s="211">
        <f>ROUND(I176*H176,2)</f>
        <v>0</v>
      </c>
      <c r="K176" s="207" t="s">
        <v>146</v>
      </c>
      <c r="L176" s="45"/>
      <c r="M176" s="212" t="s">
        <v>19</v>
      </c>
      <c r="N176" s="213" t="s">
        <v>47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164</v>
      </c>
      <c r="AT176" s="216" t="s">
        <v>142</v>
      </c>
      <c r="AU176" s="216" t="s">
        <v>86</v>
      </c>
      <c r="AY176" s="18" t="s">
        <v>139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84</v>
      </c>
      <c r="BK176" s="217">
        <f>ROUND(I176*H176,2)</f>
        <v>0</v>
      </c>
      <c r="BL176" s="18" t="s">
        <v>164</v>
      </c>
      <c r="BM176" s="216" t="s">
        <v>726</v>
      </c>
    </row>
    <row r="177" s="2" customFormat="1">
      <c r="A177" s="39"/>
      <c r="B177" s="40"/>
      <c r="C177" s="41"/>
      <c r="D177" s="218" t="s">
        <v>149</v>
      </c>
      <c r="E177" s="41"/>
      <c r="F177" s="219" t="s">
        <v>727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149</v>
      </c>
      <c r="AU177" s="18" t="s">
        <v>86</v>
      </c>
    </row>
    <row r="178" s="2" customFormat="1" ht="21.75" customHeight="1">
      <c r="A178" s="39"/>
      <c r="B178" s="40"/>
      <c r="C178" s="205" t="s">
        <v>442</v>
      </c>
      <c r="D178" s="205" t="s">
        <v>142</v>
      </c>
      <c r="E178" s="206" t="s">
        <v>468</v>
      </c>
      <c r="F178" s="207" t="s">
        <v>469</v>
      </c>
      <c r="G178" s="208" t="s">
        <v>280</v>
      </c>
      <c r="H178" s="209">
        <v>1.4350000000000001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47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164</v>
      </c>
      <c r="AT178" s="216" t="s">
        <v>142</v>
      </c>
      <c r="AU178" s="216" t="s">
        <v>86</v>
      </c>
      <c r="AY178" s="18" t="s">
        <v>139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84</v>
      </c>
      <c r="BK178" s="217">
        <f>ROUND(I178*H178,2)</f>
        <v>0</v>
      </c>
      <c r="BL178" s="18" t="s">
        <v>164</v>
      </c>
      <c r="BM178" s="216" t="s">
        <v>728</v>
      </c>
    </row>
    <row r="179" s="13" customFormat="1">
      <c r="A179" s="13"/>
      <c r="B179" s="225"/>
      <c r="C179" s="226"/>
      <c r="D179" s="223" t="s">
        <v>227</v>
      </c>
      <c r="E179" s="227" t="s">
        <v>19</v>
      </c>
      <c r="F179" s="228" t="s">
        <v>729</v>
      </c>
      <c r="G179" s="226"/>
      <c r="H179" s="229">
        <v>1.4350000000000001</v>
      </c>
      <c r="I179" s="230"/>
      <c r="J179" s="226"/>
      <c r="K179" s="226"/>
      <c r="L179" s="231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227</v>
      </c>
      <c r="AU179" s="235" t="s">
        <v>86</v>
      </c>
      <c r="AV179" s="13" t="s">
        <v>86</v>
      </c>
      <c r="AW179" s="13" t="s">
        <v>37</v>
      </c>
      <c r="AX179" s="13" t="s">
        <v>84</v>
      </c>
      <c r="AY179" s="235" t="s">
        <v>139</v>
      </c>
    </row>
    <row r="180" s="2" customFormat="1" ht="24.15" customHeight="1">
      <c r="A180" s="39"/>
      <c r="B180" s="40"/>
      <c r="C180" s="205" t="s">
        <v>448</v>
      </c>
      <c r="D180" s="205" t="s">
        <v>142</v>
      </c>
      <c r="E180" s="206" t="s">
        <v>474</v>
      </c>
      <c r="F180" s="207" t="s">
        <v>475</v>
      </c>
      <c r="G180" s="208" t="s">
        <v>280</v>
      </c>
      <c r="H180" s="209">
        <v>3.3250000000000002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47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164</v>
      </c>
      <c r="AT180" s="216" t="s">
        <v>142</v>
      </c>
      <c r="AU180" s="216" t="s">
        <v>86</v>
      </c>
      <c r="AY180" s="18" t="s">
        <v>139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84</v>
      </c>
      <c r="BK180" s="217">
        <f>ROUND(I180*H180,2)</f>
        <v>0</v>
      </c>
      <c r="BL180" s="18" t="s">
        <v>164</v>
      </c>
      <c r="BM180" s="216" t="s">
        <v>730</v>
      </c>
    </row>
    <row r="181" s="13" customFormat="1">
      <c r="A181" s="13"/>
      <c r="B181" s="225"/>
      <c r="C181" s="226"/>
      <c r="D181" s="223" t="s">
        <v>227</v>
      </c>
      <c r="E181" s="227" t="s">
        <v>19</v>
      </c>
      <c r="F181" s="228" t="s">
        <v>731</v>
      </c>
      <c r="G181" s="226"/>
      <c r="H181" s="229">
        <v>3.3250000000000002</v>
      </c>
      <c r="I181" s="230"/>
      <c r="J181" s="226"/>
      <c r="K181" s="226"/>
      <c r="L181" s="231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227</v>
      </c>
      <c r="AU181" s="235" t="s">
        <v>86</v>
      </c>
      <c r="AV181" s="13" t="s">
        <v>86</v>
      </c>
      <c r="AW181" s="13" t="s">
        <v>37</v>
      </c>
      <c r="AX181" s="13" t="s">
        <v>84</v>
      </c>
      <c r="AY181" s="235" t="s">
        <v>139</v>
      </c>
    </row>
    <row r="182" s="2" customFormat="1" ht="16.5" customHeight="1">
      <c r="A182" s="39"/>
      <c r="B182" s="40"/>
      <c r="C182" s="205" t="s">
        <v>453</v>
      </c>
      <c r="D182" s="205" t="s">
        <v>142</v>
      </c>
      <c r="E182" s="206" t="s">
        <v>479</v>
      </c>
      <c r="F182" s="207" t="s">
        <v>480</v>
      </c>
      <c r="G182" s="208" t="s">
        <v>280</v>
      </c>
      <c r="H182" s="209">
        <v>4.7599999999999998</v>
      </c>
      <c r="I182" s="210"/>
      <c r="J182" s="211">
        <f>ROUND(I182*H182,2)</f>
        <v>0</v>
      </c>
      <c r="K182" s="207" t="s">
        <v>146</v>
      </c>
      <c r="L182" s="45"/>
      <c r="M182" s="212" t="s">
        <v>19</v>
      </c>
      <c r="N182" s="213" t="s">
        <v>47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164</v>
      </c>
      <c r="AT182" s="216" t="s">
        <v>142</v>
      </c>
      <c r="AU182" s="216" t="s">
        <v>86</v>
      </c>
      <c r="AY182" s="18" t="s">
        <v>139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84</v>
      </c>
      <c r="BK182" s="217">
        <f>ROUND(I182*H182,2)</f>
        <v>0</v>
      </c>
      <c r="BL182" s="18" t="s">
        <v>164</v>
      </c>
      <c r="BM182" s="216" t="s">
        <v>732</v>
      </c>
    </row>
    <row r="183" s="2" customFormat="1">
      <c r="A183" s="39"/>
      <c r="B183" s="40"/>
      <c r="C183" s="41"/>
      <c r="D183" s="218" t="s">
        <v>149</v>
      </c>
      <c r="E183" s="41"/>
      <c r="F183" s="219" t="s">
        <v>482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149</v>
      </c>
      <c r="AU183" s="18" t="s">
        <v>86</v>
      </c>
    </row>
    <row r="184" s="13" customFormat="1">
      <c r="A184" s="13"/>
      <c r="B184" s="225"/>
      <c r="C184" s="226"/>
      <c r="D184" s="223" t="s">
        <v>227</v>
      </c>
      <c r="E184" s="227" t="s">
        <v>19</v>
      </c>
      <c r="F184" s="228" t="s">
        <v>733</v>
      </c>
      <c r="G184" s="226"/>
      <c r="H184" s="229">
        <v>4.7599999999999998</v>
      </c>
      <c r="I184" s="230"/>
      <c r="J184" s="226"/>
      <c r="K184" s="226"/>
      <c r="L184" s="231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227</v>
      </c>
      <c r="AU184" s="235" t="s">
        <v>86</v>
      </c>
      <c r="AV184" s="13" t="s">
        <v>86</v>
      </c>
      <c r="AW184" s="13" t="s">
        <v>37</v>
      </c>
      <c r="AX184" s="13" t="s">
        <v>84</v>
      </c>
      <c r="AY184" s="235" t="s">
        <v>139</v>
      </c>
    </row>
    <row r="185" s="12" customFormat="1" ht="22.8" customHeight="1">
      <c r="A185" s="12"/>
      <c r="B185" s="189"/>
      <c r="C185" s="190"/>
      <c r="D185" s="191" t="s">
        <v>75</v>
      </c>
      <c r="E185" s="203" t="s">
        <v>483</v>
      </c>
      <c r="F185" s="203" t="s">
        <v>484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SUM(P186:P187)</f>
        <v>0</v>
      </c>
      <c r="Q185" s="197"/>
      <c r="R185" s="198">
        <f>SUM(R186:R187)</f>
        <v>0</v>
      </c>
      <c r="S185" s="197"/>
      <c r="T185" s="199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0" t="s">
        <v>84</v>
      </c>
      <c r="AT185" s="201" t="s">
        <v>75</v>
      </c>
      <c r="AU185" s="201" t="s">
        <v>84</v>
      </c>
      <c r="AY185" s="200" t="s">
        <v>139</v>
      </c>
      <c r="BK185" s="202">
        <f>SUM(BK186:BK187)</f>
        <v>0</v>
      </c>
    </row>
    <row r="186" s="2" customFormat="1" ht="24.15" customHeight="1">
      <c r="A186" s="39"/>
      <c r="B186" s="40"/>
      <c r="C186" s="205" t="s">
        <v>457</v>
      </c>
      <c r="D186" s="205" t="s">
        <v>142</v>
      </c>
      <c r="E186" s="206" t="s">
        <v>734</v>
      </c>
      <c r="F186" s="207" t="s">
        <v>735</v>
      </c>
      <c r="G186" s="208" t="s">
        <v>280</v>
      </c>
      <c r="H186" s="209">
        <v>268.79500000000002</v>
      </c>
      <c r="I186" s="210"/>
      <c r="J186" s="211">
        <f>ROUND(I186*H186,2)</f>
        <v>0</v>
      </c>
      <c r="K186" s="207" t="s">
        <v>146</v>
      </c>
      <c r="L186" s="45"/>
      <c r="M186" s="212" t="s">
        <v>19</v>
      </c>
      <c r="N186" s="213" t="s">
        <v>47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164</v>
      </c>
      <c r="AT186" s="216" t="s">
        <v>142</v>
      </c>
      <c r="AU186" s="216" t="s">
        <v>86</v>
      </c>
      <c r="AY186" s="18" t="s">
        <v>139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84</v>
      </c>
      <c r="BK186" s="217">
        <f>ROUND(I186*H186,2)</f>
        <v>0</v>
      </c>
      <c r="BL186" s="18" t="s">
        <v>164</v>
      </c>
      <c r="BM186" s="216" t="s">
        <v>736</v>
      </c>
    </row>
    <row r="187" s="2" customFormat="1">
      <c r="A187" s="39"/>
      <c r="B187" s="40"/>
      <c r="C187" s="41"/>
      <c r="D187" s="218" t="s">
        <v>149</v>
      </c>
      <c r="E187" s="41"/>
      <c r="F187" s="219" t="s">
        <v>737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149</v>
      </c>
      <c r="AU187" s="18" t="s">
        <v>86</v>
      </c>
    </row>
    <row r="188" s="12" customFormat="1" ht="25.92" customHeight="1">
      <c r="A188" s="12"/>
      <c r="B188" s="189"/>
      <c r="C188" s="190"/>
      <c r="D188" s="191" t="s">
        <v>75</v>
      </c>
      <c r="E188" s="192" t="s">
        <v>490</v>
      </c>
      <c r="F188" s="192" t="s">
        <v>491</v>
      </c>
      <c r="G188" s="190"/>
      <c r="H188" s="190"/>
      <c r="I188" s="193"/>
      <c r="J188" s="194">
        <f>BK188</f>
        <v>0</v>
      </c>
      <c r="K188" s="190"/>
      <c r="L188" s="195"/>
      <c r="M188" s="196"/>
      <c r="N188" s="197"/>
      <c r="O188" s="197"/>
      <c r="P188" s="198">
        <f>P189</f>
        <v>0</v>
      </c>
      <c r="Q188" s="197"/>
      <c r="R188" s="198">
        <f>R189</f>
        <v>0</v>
      </c>
      <c r="S188" s="197"/>
      <c r="T188" s="199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0" t="s">
        <v>86</v>
      </c>
      <c r="AT188" s="201" t="s">
        <v>75</v>
      </c>
      <c r="AU188" s="201" t="s">
        <v>76</v>
      </c>
      <c r="AY188" s="200" t="s">
        <v>139</v>
      </c>
      <c r="BK188" s="202">
        <f>BK189</f>
        <v>0</v>
      </c>
    </row>
    <row r="189" s="12" customFormat="1" ht="22.8" customHeight="1">
      <c r="A189" s="12"/>
      <c r="B189" s="189"/>
      <c r="C189" s="190"/>
      <c r="D189" s="191" t="s">
        <v>75</v>
      </c>
      <c r="E189" s="203" t="s">
        <v>618</v>
      </c>
      <c r="F189" s="203" t="s">
        <v>619</v>
      </c>
      <c r="G189" s="190"/>
      <c r="H189" s="190"/>
      <c r="I189" s="193"/>
      <c r="J189" s="204">
        <f>BK189</f>
        <v>0</v>
      </c>
      <c r="K189" s="190"/>
      <c r="L189" s="195"/>
      <c r="M189" s="196"/>
      <c r="N189" s="197"/>
      <c r="O189" s="197"/>
      <c r="P189" s="198">
        <f>SUM(P190:P195)</f>
        <v>0</v>
      </c>
      <c r="Q189" s="197"/>
      <c r="R189" s="198">
        <f>SUM(R190:R195)</f>
        <v>0</v>
      </c>
      <c r="S189" s="197"/>
      <c r="T189" s="199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0" t="s">
        <v>86</v>
      </c>
      <c r="AT189" s="201" t="s">
        <v>75</v>
      </c>
      <c r="AU189" s="201" t="s">
        <v>84</v>
      </c>
      <c r="AY189" s="200" t="s">
        <v>139</v>
      </c>
      <c r="BK189" s="202">
        <f>SUM(BK190:BK195)</f>
        <v>0</v>
      </c>
    </row>
    <row r="190" s="2" customFormat="1" ht="16.5" customHeight="1">
      <c r="A190" s="39"/>
      <c r="B190" s="40"/>
      <c r="C190" s="205" t="s">
        <v>461</v>
      </c>
      <c r="D190" s="205" t="s">
        <v>142</v>
      </c>
      <c r="E190" s="206" t="s">
        <v>738</v>
      </c>
      <c r="F190" s="207" t="s">
        <v>739</v>
      </c>
      <c r="G190" s="208" t="s">
        <v>249</v>
      </c>
      <c r="H190" s="209">
        <v>95</v>
      </c>
      <c r="I190" s="210"/>
      <c r="J190" s="211">
        <f>ROUND(I190*H190,2)</f>
        <v>0</v>
      </c>
      <c r="K190" s="207" t="s">
        <v>146</v>
      </c>
      <c r="L190" s="45"/>
      <c r="M190" s="212" t="s">
        <v>19</v>
      </c>
      <c r="N190" s="213" t="s">
        <v>47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320</v>
      </c>
      <c r="AT190" s="216" t="s">
        <v>142</v>
      </c>
      <c r="AU190" s="216" t="s">
        <v>86</v>
      </c>
      <c r="AY190" s="18" t="s">
        <v>139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84</v>
      </c>
      <c r="BK190" s="217">
        <f>ROUND(I190*H190,2)</f>
        <v>0</v>
      </c>
      <c r="BL190" s="18" t="s">
        <v>320</v>
      </c>
      <c r="BM190" s="216" t="s">
        <v>740</v>
      </c>
    </row>
    <row r="191" s="2" customFormat="1">
      <c r="A191" s="39"/>
      <c r="B191" s="40"/>
      <c r="C191" s="41"/>
      <c r="D191" s="218" t="s">
        <v>149</v>
      </c>
      <c r="E191" s="41"/>
      <c r="F191" s="219" t="s">
        <v>741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149</v>
      </c>
      <c r="AU191" s="18" t="s">
        <v>86</v>
      </c>
    </row>
    <row r="192" s="2" customFormat="1" ht="16.5" customHeight="1">
      <c r="A192" s="39"/>
      <c r="B192" s="40"/>
      <c r="C192" s="250" t="s">
        <v>467</v>
      </c>
      <c r="D192" s="250" t="s">
        <v>292</v>
      </c>
      <c r="E192" s="251" t="s">
        <v>742</v>
      </c>
      <c r="F192" s="252" t="s">
        <v>743</v>
      </c>
      <c r="G192" s="253" t="s">
        <v>249</v>
      </c>
      <c r="H192" s="254">
        <v>95</v>
      </c>
      <c r="I192" s="255"/>
      <c r="J192" s="256">
        <f>ROUND(I192*H192,2)</f>
        <v>0</v>
      </c>
      <c r="K192" s="252" t="s">
        <v>19</v>
      </c>
      <c r="L192" s="257"/>
      <c r="M192" s="258" t="s">
        <v>19</v>
      </c>
      <c r="N192" s="259" t="s">
        <v>47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413</v>
      </c>
      <c r="AT192" s="216" t="s">
        <v>292</v>
      </c>
      <c r="AU192" s="216" t="s">
        <v>86</v>
      </c>
      <c r="AY192" s="18" t="s">
        <v>139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84</v>
      </c>
      <c r="BK192" s="217">
        <f>ROUND(I192*H192,2)</f>
        <v>0</v>
      </c>
      <c r="BL192" s="18" t="s">
        <v>320</v>
      </c>
      <c r="BM192" s="216" t="s">
        <v>744</v>
      </c>
    </row>
    <row r="193" s="2" customFormat="1">
      <c r="A193" s="39"/>
      <c r="B193" s="40"/>
      <c r="C193" s="41"/>
      <c r="D193" s="223" t="s">
        <v>151</v>
      </c>
      <c r="E193" s="41"/>
      <c r="F193" s="224" t="s">
        <v>745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151</v>
      </c>
      <c r="AU193" s="18" t="s">
        <v>86</v>
      </c>
    </row>
    <row r="194" s="2" customFormat="1" ht="24.15" customHeight="1">
      <c r="A194" s="39"/>
      <c r="B194" s="40"/>
      <c r="C194" s="205" t="s">
        <v>473</v>
      </c>
      <c r="D194" s="205" t="s">
        <v>142</v>
      </c>
      <c r="E194" s="206" t="s">
        <v>624</v>
      </c>
      <c r="F194" s="207" t="s">
        <v>625</v>
      </c>
      <c r="G194" s="208" t="s">
        <v>280</v>
      </c>
      <c r="H194" s="209">
        <v>0.55400000000000005</v>
      </c>
      <c r="I194" s="210"/>
      <c r="J194" s="211">
        <f>ROUND(I194*H194,2)</f>
        <v>0</v>
      </c>
      <c r="K194" s="207" t="s">
        <v>146</v>
      </c>
      <c r="L194" s="45"/>
      <c r="M194" s="212" t="s">
        <v>19</v>
      </c>
      <c r="N194" s="213" t="s">
        <v>47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320</v>
      </c>
      <c r="AT194" s="216" t="s">
        <v>142</v>
      </c>
      <c r="AU194" s="216" t="s">
        <v>86</v>
      </c>
      <c r="AY194" s="18" t="s">
        <v>139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84</v>
      </c>
      <c r="BK194" s="217">
        <f>ROUND(I194*H194,2)</f>
        <v>0</v>
      </c>
      <c r="BL194" s="18" t="s">
        <v>320</v>
      </c>
      <c r="BM194" s="216" t="s">
        <v>746</v>
      </c>
    </row>
    <row r="195" s="2" customFormat="1">
      <c r="A195" s="39"/>
      <c r="B195" s="40"/>
      <c r="C195" s="41"/>
      <c r="D195" s="218" t="s">
        <v>149</v>
      </c>
      <c r="E195" s="41"/>
      <c r="F195" s="219" t="s">
        <v>627</v>
      </c>
      <c r="G195" s="41"/>
      <c r="H195" s="41"/>
      <c r="I195" s="220"/>
      <c r="J195" s="41"/>
      <c r="K195" s="41"/>
      <c r="L195" s="45"/>
      <c r="M195" s="270"/>
      <c r="N195" s="271"/>
      <c r="O195" s="272"/>
      <c r="P195" s="272"/>
      <c r="Q195" s="272"/>
      <c r="R195" s="272"/>
      <c r="S195" s="272"/>
      <c r="T195" s="27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149</v>
      </c>
      <c r="AU195" s="18" t="s">
        <v>86</v>
      </c>
    </row>
    <row r="196" s="2" customFormat="1" ht="6.96" customHeight="1">
      <c r="A196" s="39"/>
      <c r="B196" s="60"/>
      <c r="C196" s="61"/>
      <c r="D196" s="61"/>
      <c r="E196" s="61"/>
      <c r="F196" s="61"/>
      <c r="G196" s="61"/>
      <c r="H196" s="61"/>
      <c r="I196" s="61"/>
      <c r="J196" s="61"/>
      <c r="K196" s="61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mW3iHYiBidZd20vY4D0WVH2On5MqMEClJrGz29TLUOjlm8FdcRAfWnXkeX4TFGl6nRFEpUFWMJDCTEqJZzDtkw==" hashValue="HMgIGiavWkpDlryc+BSkkbktNoeAq9IRCO52IdPxHCGgEAkm6s/HeKdI69K/ygLU5M9o0w3Kwz2SO29Fb5Hllw==" algorithmName="SHA-512" password="CC35"/>
  <autoFilter ref="C87:K19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1/113107342"/>
    <hyperlink ref="F94" r:id="rId2" display="https://podminky.urs.cz/item/CS_URS_2023_01/113202111"/>
    <hyperlink ref="F97" r:id="rId3" display="https://podminky.urs.cz/item/CS_URS_2023_01/122351103"/>
    <hyperlink ref="F99" r:id="rId4" display="https://podminky.urs.cz/item/CS_URS_2023_01/131313701"/>
    <hyperlink ref="F106" r:id="rId5" display="https://podminky.urs.cz/item/CS_URS_2023_01/167151112"/>
    <hyperlink ref="F108" r:id="rId6" display="https://podminky.urs.cz/item/CS_URS_2023_01/171251201"/>
    <hyperlink ref="F110" r:id="rId7" display="https://podminky.urs.cz/item/CS_URS_2023_01/171201221"/>
    <hyperlink ref="F113" r:id="rId8" display="https://podminky.urs.cz/item/CS_URS_2023_01/181152302"/>
    <hyperlink ref="F115" r:id="rId9" display="https://podminky.urs.cz/item/CS_URS_2023_01/181111131"/>
    <hyperlink ref="F117" r:id="rId10" display="https://podminky.urs.cz/item/CS_URS_2023_01/181411131"/>
    <hyperlink ref="F122" r:id="rId11" display="https://podminky.urs.cz/item/CS_URS_2023_01/275313911"/>
    <hyperlink ref="F125" r:id="rId12" display="https://podminky.urs.cz/item/CS_URS_2023_01/275351121"/>
    <hyperlink ref="F128" r:id="rId13" display="https://podminky.urs.cz/item/CS_URS_2023_01/275351122"/>
    <hyperlink ref="F131" r:id="rId14" display="https://podminky.urs.cz/item/CS_URS_2023_01/561121111"/>
    <hyperlink ref="F136" r:id="rId15" display="https://podminky.urs.cz/item/CS_URS_2023_01/564871111"/>
    <hyperlink ref="F138" r:id="rId16" display="https://podminky.urs.cz/item/CS_URS_2023_01/564861011"/>
    <hyperlink ref="F140" r:id="rId17" display="https://podminky.urs.cz/item/CS_URS_2023_01/564921511"/>
    <hyperlink ref="F143" r:id="rId18" display="https://podminky.urs.cz/item/CS_URS_2023_01/573211111"/>
    <hyperlink ref="F145" r:id="rId19" display="https://podminky.urs.cz/item/CS_URS_2023_01/573231106"/>
    <hyperlink ref="F148" r:id="rId20" display="https://podminky.urs.cz/item/CS_URS_2023_01/577155111"/>
    <hyperlink ref="F153" r:id="rId21" display="https://podminky.urs.cz/item/CS_URS_2023_01/596811120"/>
    <hyperlink ref="F159" r:id="rId22" display="https://podminky.urs.cz/item/CS_URS_2023_01/914111111"/>
    <hyperlink ref="F163" r:id="rId23" display="https://podminky.urs.cz/item/CS_URS_2023_01/914511112"/>
    <hyperlink ref="F168" r:id="rId24" display="https://podminky.urs.cz/item/CS_URS_2023_01/966005111"/>
    <hyperlink ref="F170" r:id="rId25" display="https://podminky.urs.cz/item/CS_URS_2023_01/979024443"/>
    <hyperlink ref="F175" r:id="rId26" display="https://podminky.urs.cz/item/CS_URS_2023_01/997221611"/>
    <hyperlink ref="F177" r:id="rId27" display="https://podminky.urs.cz/item/CS_URS_2023_01/997221645"/>
    <hyperlink ref="F183" r:id="rId28" display="https://podminky.urs.cz/item/CS_URS_2023_01/997221612"/>
    <hyperlink ref="F187" r:id="rId29" display="https://podminky.urs.cz/item/CS_URS_2023_01/998225111"/>
    <hyperlink ref="F191" r:id="rId30" display="https://podminky.urs.cz/item/CS_URS_2023_01/767221005"/>
    <hyperlink ref="F195" r:id="rId31" display="https://podminky.urs.cz/item/CS_URS_2023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PÁROVÁ ZASTÁVKA K ZASTÁVCE MHD KOSOVSKÁ - ZOO, JIHLAVA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747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14. 6. 2023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39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ROUND((SUM(BE85:BE150)),  2)</f>
        <v>0</v>
      </c>
      <c r="G33" s="39"/>
      <c r="H33" s="39"/>
      <c r="I33" s="149">
        <v>0.20999999999999999</v>
      </c>
      <c r="J33" s="148">
        <f>ROUND(((SUM(BE85:BE150))*I33),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ROUND((SUM(BF85:BF150)),  2)</f>
        <v>0</v>
      </c>
      <c r="G34" s="39"/>
      <c r="H34" s="39"/>
      <c r="I34" s="149">
        <v>0.14999999999999999</v>
      </c>
      <c r="J34" s="148">
        <f>ROUND(((SUM(BF85:BF150))*I34),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ROUND((SUM(BG85:BG150)),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ROUND((SUM(BH85:BH150)),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ROUND((SUM(BI85:BI150)),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PÁROVÁ ZASTÁVKA K ZASTÁVCE MHD KOSOVSKÁ - ZOO, JIHLAVA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104 - CHODNÍK PARKEM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14. 6. 2023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Jihlava</v>
      </c>
      <c r="G54" s="41"/>
      <c r="H54" s="41"/>
      <c r="I54" s="33" t="s">
        <v>33</v>
      </c>
      <c r="J54" s="37" t="str">
        <f>E21</f>
        <v>PROfi Jihlava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Zbytovská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230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231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233</v>
      </c>
      <c r="E62" s="175"/>
      <c r="F62" s="175"/>
      <c r="G62" s="175"/>
      <c r="H62" s="175"/>
      <c r="I62" s="175"/>
      <c r="J62" s="176">
        <f>J112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234</v>
      </c>
      <c r="E63" s="175"/>
      <c r="F63" s="175"/>
      <c r="G63" s="175"/>
      <c r="H63" s="175"/>
      <c r="I63" s="175"/>
      <c r="J63" s="176">
        <f>J130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235</v>
      </c>
      <c r="E64" s="175"/>
      <c r="F64" s="175"/>
      <c r="G64" s="175"/>
      <c r="H64" s="175"/>
      <c r="I64" s="175"/>
      <c r="J64" s="176">
        <f>J141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236</v>
      </c>
      <c r="E65" s="175"/>
      <c r="F65" s="175"/>
      <c r="G65" s="175"/>
      <c r="H65" s="175"/>
      <c r="I65" s="175"/>
      <c r="J65" s="176">
        <f>J148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PÁROVÁ ZASTÁVKA K ZASTÁVCE MHD KOSOVSKÁ - ZOO, JIHLAVA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110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104 - CHODNÍK PARKEM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14. 6. 2023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41"/>
      <c r="E81" s="41"/>
      <c r="F81" s="28" t="str">
        <f>E15</f>
        <v>Statutární město Jihlava</v>
      </c>
      <c r="G81" s="41"/>
      <c r="H81" s="41"/>
      <c r="I81" s="33" t="s">
        <v>33</v>
      </c>
      <c r="J81" s="37" t="str">
        <f>E21</f>
        <v>PROfi Jihlava spol. s r.o.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31</v>
      </c>
      <c r="D82" s="41"/>
      <c r="E82" s="41"/>
      <c r="F82" s="28" t="str">
        <f>IF(E18="","",E18)</f>
        <v>Vyplň údaj</v>
      </c>
      <c r="G82" s="41"/>
      <c r="H82" s="41"/>
      <c r="I82" s="33" t="s">
        <v>38</v>
      </c>
      <c r="J82" s="37" t="str">
        <f>E24</f>
        <v>Zbytovská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124</v>
      </c>
      <c r="D84" s="181" t="s">
        <v>61</v>
      </c>
      <c r="E84" s="181" t="s">
        <v>57</v>
      </c>
      <c r="F84" s="181" t="s">
        <v>58</v>
      </c>
      <c r="G84" s="181" t="s">
        <v>125</v>
      </c>
      <c r="H84" s="181" t="s">
        <v>126</v>
      </c>
      <c r="I84" s="181" t="s">
        <v>127</v>
      </c>
      <c r="J84" s="181" t="s">
        <v>114</v>
      </c>
      <c r="K84" s="182" t="s">
        <v>128</v>
      </c>
      <c r="L84" s="183"/>
      <c r="M84" s="93" t="s">
        <v>19</v>
      </c>
      <c r="N84" s="94" t="s">
        <v>46</v>
      </c>
      <c r="O84" s="94" t="s">
        <v>129</v>
      </c>
      <c r="P84" s="94" t="s">
        <v>130</v>
      </c>
      <c r="Q84" s="94" t="s">
        <v>131</v>
      </c>
      <c r="R84" s="94" t="s">
        <v>132</v>
      </c>
      <c r="S84" s="94" t="s">
        <v>133</v>
      </c>
      <c r="T84" s="95" t="s">
        <v>134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135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59.137459999999997</v>
      </c>
      <c r="S85" s="97"/>
      <c r="T85" s="187">
        <f>T86</f>
        <v>35.269999999999996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75</v>
      </c>
      <c r="AU85" s="18" t="s">
        <v>115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75</v>
      </c>
      <c r="E86" s="192" t="s">
        <v>239</v>
      </c>
      <c r="F86" s="192" t="s">
        <v>240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P87+P112+P130+P141+P148</f>
        <v>0</v>
      </c>
      <c r="Q86" s="197"/>
      <c r="R86" s="198">
        <f>R87+R112+R130+R141+R148</f>
        <v>59.137459999999997</v>
      </c>
      <c r="S86" s="197"/>
      <c r="T86" s="199">
        <f>T87+T112+T130+T141+T148</f>
        <v>35.269999999999996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84</v>
      </c>
      <c r="AT86" s="201" t="s">
        <v>75</v>
      </c>
      <c r="AU86" s="201" t="s">
        <v>76</v>
      </c>
      <c r="AY86" s="200" t="s">
        <v>139</v>
      </c>
      <c r="BK86" s="202">
        <f>BK87+BK112+BK130+BK141+BK148</f>
        <v>0</v>
      </c>
    </row>
    <row r="87" s="12" customFormat="1" ht="22.8" customHeight="1">
      <c r="A87" s="12"/>
      <c r="B87" s="189"/>
      <c r="C87" s="190"/>
      <c r="D87" s="191" t="s">
        <v>75</v>
      </c>
      <c r="E87" s="203" t="s">
        <v>84</v>
      </c>
      <c r="F87" s="203" t="s">
        <v>241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SUM(P88:P111)</f>
        <v>0</v>
      </c>
      <c r="Q87" s="197"/>
      <c r="R87" s="198">
        <f>SUM(R88:R111)</f>
        <v>0.00080000000000000004</v>
      </c>
      <c r="S87" s="197"/>
      <c r="T87" s="199">
        <f>SUM(T88:T111)</f>
        <v>35.269999999999996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84</v>
      </c>
      <c r="AT87" s="201" t="s">
        <v>75</v>
      </c>
      <c r="AU87" s="201" t="s">
        <v>84</v>
      </c>
      <c r="AY87" s="200" t="s">
        <v>139</v>
      </c>
      <c r="BK87" s="202">
        <f>SUM(BK88:BK111)</f>
        <v>0</v>
      </c>
    </row>
    <row r="88" s="2" customFormat="1" ht="37.8" customHeight="1">
      <c r="A88" s="39"/>
      <c r="B88" s="40"/>
      <c r="C88" s="205" t="s">
        <v>84</v>
      </c>
      <c r="D88" s="205" t="s">
        <v>142</v>
      </c>
      <c r="E88" s="206" t="s">
        <v>242</v>
      </c>
      <c r="F88" s="207" t="s">
        <v>243</v>
      </c>
      <c r="G88" s="208" t="s">
        <v>244</v>
      </c>
      <c r="H88" s="209">
        <v>74</v>
      </c>
      <c r="I88" s="210"/>
      <c r="J88" s="211">
        <f>ROUND(I88*H88,2)</f>
        <v>0</v>
      </c>
      <c r="K88" s="207" t="s">
        <v>146</v>
      </c>
      <c r="L88" s="45"/>
      <c r="M88" s="212" t="s">
        <v>19</v>
      </c>
      <c r="N88" s="213" t="s">
        <v>47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0.255</v>
      </c>
      <c r="T88" s="215">
        <f>S88*H88</f>
        <v>18.870000000000001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164</v>
      </c>
      <c r="AT88" s="216" t="s">
        <v>142</v>
      </c>
      <c r="AU88" s="216" t="s">
        <v>86</v>
      </c>
      <c r="AY88" s="18" t="s">
        <v>139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84</v>
      </c>
      <c r="BK88" s="217">
        <f>ROUND(I88*H88,2)</f>
        <v>0</v>
      </c>
      <c r="BL88" s="18" t="s">
        <v>164</v>
      </c>
      <c r="BM88" s="216" t="s">
        <v>748</v>
      </c>
    </row>
    <row r="89" s="2" customFormat="1">
      <c r="A89" s="39"/>
      <c r="B89" s="40"/>
      <c r="C89" s="41"/>
      <c r="D89" s="218" t="s">
        <v>149</v>
      </c>
      <c r="E89" s="41"/>
      <c r="F89" s="219" t="s">
        <v>246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149</v>
      </c>
      <c r="AU89" s="18" t="s">
        <v>86</v>
      </c>
    </row>
    <row r="90" s="13" customFormat="1">
      <c r="A90" s="13"/>
      <c r="B90" s="225"/>
      <c r="C90" s="226"/>
      <c r="D90" s="223" t="s">
        <v>227</v>
      </c>
      <c r="E90" s="227" t="s">
        <v>19</v>
      </c>
      <c r="F90" s="228" t="s">
        <v>749</v>
      </c>
      <c r="G90" s="226"/>
      <c r="H90" s="229">
        <v>74</v>
      </c>
      <c r="I90" s="230"/>
      <c r="J90" s="226"/>
      <c r="K90" s="226"/>
      <c r="L90" s="231"/>
      <c r="M90" s="236"/>
      <c r="N90" s="237"/>
      <c r="O90" s="237"/>
      <c r="P90" s="237"/>
      <c r="Q90" s="237"/>
      <c r="R90" s="237"/>
      <c r="S90" s="237"/>
      <c r="T90" s="23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227</v>
      </c>
      <c r="AU90" s="235" t="s">
        <v>86</v>
      </c>
      <c r="AV90" s="13" t="s">
        <v>86</v>
      </c>
      <c r="AW90" s="13" t="s">
        <v>37</v>
      </c>
      <c r="AX90" s="13" t="s">
        <v>84</v>
      </c>
      <c r="AY90" s="235" t="s">
        <v>139</v>
      </c>
    </row>
    <row r="91" s="2" customFormat="1" ht="24.15" customHeight="1">
      <c r="A91" s="39"/>
      <c r="B91" s="40"/>
      <c r="C91" s="205" t="s">
        <v>86</v>
      </c>
      <c r="D91" s="205" t="s">
        <v>142</v>
      </c>
      <c r="E91" s="206" t="s">
        <v>247</v>
      </c>
      <c r="F91" s="207" t="s">
        <v>248</v>
      </c>
      <c r="G91" s="208" t="s">
        <v>249</v>
      </c>
      <c r="H91" s="209">
        <v>80</v>
      </c>
      <c r="I91" s="210"/>
      <c r="J91" s="211">
        <f>ROUND(I91*H91,2)</f>
        <v>0</v>
      </c>
      <c r="K91" s="207" t="s">
        <v>146</v>
      </c>
      <c r="L91" s="45"/>
      <c r="M91" s="212" t="s">
        <v>19</v>
      </c>
      <c r="N91" s="213" t="s">
        <v>47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0.20499999999999999</v>
      </c>
      <c r="T91" s="215">
        <f>S91*H91</f>
        <v>16.399999999999999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164</v>
      </c>
      <c r="AT91" s="216" t="s">
        <v>142</v>
      </c>
      <c r="AU91" s="216" t="s">
        <v>86</v>
      </c>
      <c r="AY91" s="18" t="s">
        <v>139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84</v>
      </c>
      <c r="BK91" s="217">
        <f>ROUND(I91*H91,2)</f>
        <v>0</v>
      </c>
      <c r="BL91" s="18" t="s">
        <v>164</v>
      </c>
      <c r="BM91" s="216" t="s">
        <v>750</v>
      </c>
    </row>
    <row r="92" s="2" customFormat="1">
      <c r="A92" s="39"/>
      <c r="B92" s="40"/>
      <c r="C92" s="41"/>
      <c r="D92" s="218" t="s">
        <v>149</v>
      </c>
      <c r="E92" s="41"/>
      <c r="F92" s="219" t="s">
        <v>251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149</v>
      </c>
      <c r="AU92" s="18" t="s">
        <v>86</v>
      </c>
    </row>
    <row r="93" s="13" customFormat="1">
      <c r="A93" s="13"/>
      <c r="B93" s="225"/>
      <c r="C93" s="226"/>
      <c r="D93" s="223" t="s">
        <v>227</v>
      </c>
      <c r="E93" s="227" t="s">
        <v>19</v>
      </c>
      <c r="F93" s="228" t="s">
        <v>751</v>
      </c>
      <c r="G93" s="226"/>
      <c r="H93" s="229">
        <v>80</v>
      </c>
      <c r="I93" s="230"/>
      <c r="J93" s="226"/>
      <c r="K93" s="226"/>
      <c r="L93" s="231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227</v>
      </c>
      <c r="AU93" s="235" t="s">
        <v>86</v>
      </c>
      <c r="AV93" s="13" t="s">
        <v>86</v>
      </c>
      <c r="AW93" s="13" t="s">
        <v>37</v>
      </c>
      <c r="AX93" s="13" t="s">
        <v>84</v>
      </c>
      <c r="AY93" s="235" t="s">
        <v>139</v>
      </c>
    </row>
    <row r="94" s="2" customFormat="1" ht="21.75" customHeight="1">
      <c r="A94" s="39"/>
      <c r="B94" s="40"/>
      <c r="C94" s="205" t="s">
        <v>158</v>
      </c>
      <c r="D94" s="205" t="s">
        <v>142</v>
      </c>
      <c r="E94" s="206" t="s">
        <v>255</v>
      </c>
      <c r="F94" s="207" t="s">
        <v>256</v>
      </c>
      <c r="G94" s="208" t="s">
        <v>257</v>
      </c>
      <c r="H94" s="209">
        <v>33.299999999999997</v>
      </c>
      <c r="I94" s="210"/>
      <c r="J94" s="211">
        <f>ROUND(I94*H94,2)</f>
        <v>0</v>
      </c>
      <c r="K94" s="207" t="s">
        <v>146</v>
      </c>
      <c r="L94" s="45"/>
      <c r="M94" s="212" t="s">
        <v>19</v>
      </c>
      <c r="N94" s="213" t="s">
        <v>47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164</v>
      </c>
      <c r="AT94" s="216" t="s">
        <v>142</v>
      </c>
      <c r="AU94" s="216" t="s">
        <v>86</v>
      </c>
      <c r="AY94" s="18" t="s">
        <v>139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84</v>
      </c>
      <c r="BK94" s="217">
        <f>ROUND(I94*H94,2)</f>
        <v>0</v>
      </c>
      <c r="BL94" s="18" t="s">
        <v>164</v>
      </c>
      <c r="BM94" s="216" t="s">
        <v>752</v>
      </c>
    </row>
    <row r="95" s="2" customFormat="1">
      <c r="A95" s="39"/>
      <c r="B95" s="40"/>
      <c r="C95" s="41"/>
      <c r="D95" s="218" t="s">
        <v>149</v>
      </c>
      <c r="E95" s="41"/>
      <c r="F95" s="219" t="s">
        <v>259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149</v>
      </c>
      <c r="AU95" s="18" t="s">
        <v>86</v>
      </c>
    </row>
    <row r="96" s="2" customFormat="1" ht="33" customHeight="1">
      <c r="A96" s="39"/>
      <c r="B96" s="40"/>
      <c r="C96" s="205" t="s">
        <v>164</v>
      </c>
      <c r="D96" s="205" t="s">
        <v>142</v>
      </c>
      <c r="E96" s="206" t="s">
        <v>266</v>
      </c>
      <c r="F96" s="207" t="s">
        <v>267</v>
      </c>
      <c r="G96" s="208" t="s">
        <v>257</v>
      </c>
      <c r="H96" s="209">
        <v>33.299999999999997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47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164</v>
      </c>
      <c r="AT96" s="216" t="s">
        <v>142</v>
      </c>
      <c r="AU96" s="216" t="s">
        <v>86</v>
      </c>
      <c r="AY96" s="18" t="s">
        <v>139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84</v>
      </c>
      <c r="BK96" s="217">
        <f>ROUND(I96*H96,2)</f>
        <v>0</v>
      </c>
      <c r="BL96" s="18" t="s">
        <v>164</v>
      </c>
      <c r="BM96" s="216" t="s">
        <v>753</v>
      </c>
    </row>
    <row r="97" s="2" customFormat="1" ht="24.15" customHeight="1">
      <c r="A97" s="39"/>
      <c r="B97" s="40"/>
      <c r="C97" s="205" t="s">
        <v>138</v>
      </c>
      <c r="D97" s="205" t="s">
        <v>142</v>
      </c>
      <c r="E97" s="206" t="s">
        <v>270</v>
      </c>
      <c r="F97" s="207" t="s">
        <v>271</v>
      </c>
      <c r="G97" s="208" t="s">
        <v>257</v>
      </c>
      <c r="H97" s="209">
        <v>33.299999999999997</v>
      </c>
      <c r="I97" s="210"/>
      <c r="J97" s="211">
        <f>ROUND(I97*H97,2)</f>
        <v>0</v>
      </c>
      <c r="K97" s="207" t="s">
        <v>146</v>
      </c>
      <c r="L97" s="45"/>
      <c r="M97" s="212" t="s">
        <v>19</v>
      </c>
      <c r="N97" s="213" t="s">
        <v>47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164</v>
      </c>
      <c r="AT97" s="216" t="s">
        <v>142</v>
      </c>
      <c r="AU97" s="216" t="s">
        <v>86</v>
      </c>
      <c r="AY97" s="18" t="s">
        <v>139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84</v>
      </c>
      <c r="BK97" s="217">
        <f>ROUND(I97*H97,2)</f>
        <v>0</v>
      </c>
      <c r="BL97" s="18" t="s">
        <v>164</v>
      </c>
      <c r="BM97" s="216" t="s">
        <v>754</v>
      </c>
    </row>
    <row r="98" s="2" customFormat="1">
      <c r="A98" s="39"/>
      <c r="B98" s="40"/>
      <c r="C98" s="41"/>
      <c r="D98" s="218" t="s">
        <v>149</v>
      </c>
      <c r="E98" s="41"/>
      <c r="F98" s="219" t="s">
        <v>273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149</v>
      </c>
      <c r="AU98" s="18" t="s">
        <v>86</v>
      </c>
    </row>
    <row r="99" s="2" customFormat="1" ht="24.15" customHeight="1">
      <c r="A99" s="39"/>
      <c r="B99" s="40"/>
      <c r="C99" s="205" t="s">
        <v>177</v>
      </c>
      <c r="D99" s="205" t="s">
        <v>142</v>
      </c>
      <c r="E99" s="206" t="s">
        <v>274</v>
      </c>
      <c r="F99" s="207" t="s">
        <v>275</v>
      </c>
      <c r="G99" s="208" t="s">
        <v>257</v>
      </c>
      <c r="H99" s="209">
        <v>33.299999999999997</v>
      </c>
      <c r="I99" s="210"/>
      <c r="J99" s="211">
        <f>ROUND(I99*H99,2)</f>
        <v>0</v>
      </c>
      <c r="K99" s="207" t="s">
        <v>146</v>
      </c>
      <c r="L99" s="45"/>
      <c r="M99" s="212" t="s">
        <v>19</v>
      </c>
      <c r="N99" s="213" t="s">
        <v>47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164</v>
      </c>
      <c r="AT99" s="216" t="s">
        <v>142</v>
      </c>
      <c r="AU99" s="216" t="s">
        <v>86</v>
      </c>
      <c r="AY99" s="18" t="s">
        <v>139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84</v>
      </c>
      <c r="BK99" s="217">
        <f>ROUND(I99*H99,2)</f>
        <v>0</v>
      </c>
      <c r="BL99" s="18" t="s">
        <v>164</v>
      </c>
      <c r="BM99" s="216" t="s">
        <v>755</v>
      </c>
    </row>
    <row r="100" s="2" customFormat="1">
      <c r="A100" s="39"/>
      <c r="B100" s="40"/>
      <c r="C100" s="41"/>
      <c r="D100" s="218" t="s">
        <v>149</v>
      </c>
      <c r="E100" s="41"/>
      <c r="F100" s="219" t="s">
        <v>277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149</v>
      </c>
      <c r="AU100" s="18" t="s">
        <v>86</v>
      </c>
    </row>
    <row r="101" s="2" customFormat="1" ht="24.15" customHeight="1">
      <c r="A101" s="39"/>
      <c r="B101" s="40"/>
      <c r="C101" s="205" t="s">
        <v>183</v>
      </c>
      <c r="D101" s="205" t="s">
        <v>142</v>
      </c>
      <c r="E101" s="206" t="s">
        <v>278</v>
      </c>
      <c r="F101" s="207" t="s">
        <v>279</v>
      </c>
      <c r="G101" s="208" t="s">
        <v>280</v>
      </c>
      <c r="H101" s="209">
        <v>59.939999999999998</v>
      </c>
      <c r="I101" s="210"/>
      <c r="J101" s="211">
        <f>ROUND(I101*H101,2)</f>
        <v>0</v>
      </c>
      <c r="K101" s="207" t="s">
        <v>146</v>
      </c>
      <c r="L101" s="45"/>
      <c r="M101" s="212" t="s">
        <v>19</v>
      </c>
      <c r="N101" s="213" t="s">
        <v>47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164</v>
      </c>
      <c r="AT101" s="216" t="s">
        <v>142</v>
      </c>
      <c r="AU101" s="216" t="s">
        <v>86</v>
      </c>
      <c r="AY101" s="18" t="s">
        <v>139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84</v>
      </c>
      <c r="BK101" s="217">
        <f>ROUND(I101*H101,2)</f>
        <v>0</v>
      </c>
      <c r="BL101" s="18" t="s">
        <v>164</v>
      </c>
      <c r="BM101" s="216" t="s">
        <v>756</v>
      </c>
    </row>
    <row r="102" s="2" customFormat="1">
      <c r="A102" s="39"/>
      <c r="B102" s="40"/>
      <c r="C102" s="41"/>
      <c r="D102" s="218" t="s">
        <v>149</v>
      </c>
      <c r="E102" s="41"/>
      <c r="F102" s="219" t="s">
        <v>282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149</v>
      </c>
      <c r="AU102" s="18" t="s">
        <v>86</v>
      </c>
    </row>
    <row r="103" s="13" customFormat="1">
      <c r="A103" s="13"/>
      <c r="B103" s="225"/>
      <c r="C103" s="226"/>
      <c r="D103" s="223" t="s">
        <v>227</v>
      </c>
      <c r="E103" s="226"/>
      <c r="F103" s="228" t="s">
        <v>757</v>
      </c>
      <c r="G103" s="226"/>
      <c r="H103" s="229">
        <v>59.939999999999998</v>
      </c>
      <c r="I103" s="230"/>
      <c r="J103" s="226"/>
      <c r="K103" s="226"/>
      <c r="L103" s="231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227</v>
      </c>
      <c r="AU103" s="235" t="s">
        <v>86</v>
      </c>
      <c r="AV103" s="13" t="s">
        <v>86</v>
      </c>
      <c r="AW103" s="13" t="s">
        <v>4</v>
      </c>
      <c r="AX103" s="13" t="s">
        <v>84</v>
      </c>
      <c r="AY103" s="235" t="s">
        <v>139</v>
      </c>
    </row>
    <row r="104" s="2" customFormat="1" ht="16.5" customHeight="1">
      <c r="A104" s="39"/>
      <c r="B104" s="40"/>
      <c r="C104" s="205" t="s">
        <v>191</v>
      </c>
      <c r="D104" s="205" t="s">
        <v>142</v>
      </c>
      <c r="E104" s="206" t="s">
        <v>298</v>
      </c>
      <c r="F104" s="207" t="s">
        <v>299</v>
      </c>
      <c r="G104" s="208" t="s">
        <v>244</v>
      </c>
      <c r="H104" s="209">
        <v>74</v>
      </c>
      <c r="I104" s="210"/>
      <c r="J104" s="211">
        <f>ROUND(I104*H104,2)</f>
        <v>0</v>
      </c>
      <c r="K104" s="207" t="s">
        <v>146</v>
      </c>
      <c r="L104" s="45"/>
      <c r="M104" s="212" t="s">
        <v>19</v>
      </c>
      <c r="N104" s="213" t="s">
        <v>47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164</v>
      </c>
      <c r="AT104" s="216" t="s">
        <v>142</v>
      </c>
      <c r="AU104" s="216" t="s">
        <v>86</v>
      </c>
      <c r="AY104" s="18" t="s">
        <v>139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84</v>
      </c>
      <c r="BK104" s="217">
        <f>ROUND(I104*H104,2)</f>
        <v>0</v>
      </c>
      <c r="BL104" s="18" t="s">
        <v>164</v>
      </c>
      <c r="BM104" s="216" t="s">
        <v>758</v>
      </c>
    </row>
    <row r="105" s="2" customFormat="1">
      <c r="A105" s="39"/>
      <c r="B105" s="40"/>
      <c r="C105" s="41"/>
      <c r="D105" s="218" t="s">
        <v>149</v>
      </c>
      <c r="E105" s="41"/>
      <c r="F105" s="219" t="s">
        <v>301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149</v>
      </c>
      <c r="AU105" s="18" t="s">
        <v>86</v>
      </c>
    </row>
    <row r="106" s="2" customFormat="1" ht="33" customHeight="1">
      <c r="A106" s="39"/>
      <c r="B106" s="40"/>
      <c r="C106" s="205" t="s">
        <v>197</v>
      </c>
      <c r="D106" s="205" t="s">
        <v>142</v>
      </c>
      <c r="E106" s="206" t="s">
        <v>284</v>
      </c>
      <c r="F106" s="207" t="s">
        <v>285</v>
      </c>
      <c r="G106" s="208" t="s">
        <v>244</v>
      </c>
      <c r="H106" s="209">
        <v>40</v>
      </c>
      <c r="I106" s="210"/>
      <c r="J106" s="211">
        <f>ROUND(I106*H106,2)</f>
        <v>0</v>
      </c>
      <c r="K106" s="207" t="s">
        <v>146</v>
      </c>
      <c r="L106" s="45"/>
      <c r="M106" s="212" t="s">
        <v>19</v>
      </c>
      <c r="N106" s="213" t="s">
        <v>47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164</v>
      </c>
      <c r="AT106" s="216" t="s">
        <v>142</v>
      </c>
      <c r="AU106" s="216" t="s">
        <v>86</v>
      </c>
      <c r="AY106" s="18" t="s">
        <v>139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84</v>
      </c>
      <c r="BK106" s="217">
        <f>ROUND(I106*H106,2)</f>
        <v>0</v>
      </c>
      <c r="BL106" s="18" t="s">
        <v>164</v>
      </c>
      <c r="BM106" s="216" t="s">
        <v>759</v>
      </c>
    </row>
    <row r="107" s="2" customFormat="1">
      <c r="A107" s="39"/>
      <c r="B107" s="40"/>
      <c r="C107" s="41"/>
      <c r="D107" s="218" t="s">
        <v>149</v>
      </c>
      <c r="E107" s="41"/>
      <c r="F107" s="219" t="s">
        <v>287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149</v>
      </c>
      <c r="AU107" s="18" t="s">
        <v>86</v>
      </c>
    </row>
    <row r="108" s="2" customFormat="1" ht="24.15" customHeight="1">
      <c r="A108" s="39"/>
      <c r="B108" s="40"/>
      <c r="C108" s="205" t="s">
        <v>205</v>
      </c>
      <c r="D108" s="205" t="s">
        <v>142</v>
      </c>
      <c r="E108" s="206" t="s">
        <v>288</v>
      </c>
      <c r="F108" s="207" t="s">
        <v>289</v>
      </c>
      <c r="G108" s="208" t="s">
        <v>244</v>
      </c>
      <c r="H108" s="209">
        <v>40</v>
      </c>
      <c r="I108" s="210"/>
      <c r="J108" s="211">
        <f>ROUND(I108*H108,2)</f>
        <v>0</v>
      </c>
      <c r="K108" s="207" t="s">
        <v>146</v>
      </c>
      <c r="L108" s="45"/>
      <c r="M108" s="212" t="s">
        <v>19</v>
      </c>
      <c r="N108" s="213" t="s">
        <v>47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164</v>
      </c>
      <c r="AT108" s="216" t="s">
        <v>142</v>
      </c>
      <c r="AU108" s="216" t="s">
        <v>86</v>
      </c>
      <c r="AY108" s="18" t="s">
        <v>139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84</v>
      </c>
      <c r="BK108" s="217">
        <f>ROUND(I108*H108,2)</f>
        <v>0</v>
      </c>
      <c r="BL108" s="18" t="s">
        <v>164</v>
      </c>
      <c r="BM108" s="216" t="s">
        <v>760</v>
      </c>
    </row>
    <row r="109" s="2" customFormat="1">
      <c r="A109" s="39"/>
      <c r="B109" s="40"/>
      <c r="C109" s="41"/>
      <c r="D109" s="218" t="s">
        <v>149</v>
      </c>
      <c r="E109" s="41"/>
      <c r="F109" s="219" t="s">
        <v>291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149</v>
      </c>
      <c r="AU109" s="18" t="s">
        <v>86</v>
      </c>
    </row>
    <row r="110" s="2" customFormat="1" ht="16.5" customHeight="1">
      <c r="A110" s="39"/>
      <c r="B110" s="40"/>
      <c r="C110" s="250" t="s">
        <v>213</v>
      </c>
      <c r="D110" s="250" t="s">
        <v>292</v>
      </c>
      <c r="E110" s="251" t="s">
        <v>293</v>
      </c>
      <c r="F110" s="252" t="s">
        <v>294</v>
      </c>
      <c r="G110" s="253" t="s">
        <v>295</v>
      </c>
      <c r="H110" s="254">
        <v>0.80000000000000004</v>
      </c>
      <c r="I110" s="255"/>
      <c r="J110" s="256">
        <f>ROUND(I110*H110,2)</f>
        <v>0</v>
      </c>
      <c r="K110" s="252" t="s">
        <v>146</v>
      </c>
      <c r="L110" s="257"/>
      <c r="M110" s="258" t="s">
        <v>19</v>
      </c>
      <c r="N110" s="259" t="s">
        <v>47</v>
      </c>
      <c r="O110" s="85"/>
      <c r="P110" s="214">
        <f>O110*H110</f>
        <v>0</v>
      </c>
      <c r="Q110" s="214">
        <v>0.001</v>
      </c>
      <c r="R110" s="214">
        <f>Q110*H110</f>
        <v>0.00080000000000000004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191</v>
      </c>
      <c r="AT110" s="216" t="s">
        <v>292</v>
      </c>
      <c r="AU110" s="216" t="s">
        <v>86</v>
      </c>
      <c r="AY110" s="18" t="s">
        <v>139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84</v>
      </c>
      <c r="BK110" s="217">
        <f>ROUND(I110*H110,2)</f>
        <v>0</v>
      </c>
      <c r="BL110" s="18" t="s">
        <v>164</v>
      </c>
      <c r="BM110" s="216" t="s">
        <v>761</v>
      </c>
    </row>
    <row r="111" s="13" customFormat="1">
      <c r="A111" s="13"/>
      <c r="B111" s="225"/>
      <c r="C111" s="226"/>
      <c r="D111" s="223" t="s">
        <v>227</v>
      </c>
      <c r="E111" s="226"/>
      <c r="F111" s="228" t="s">
        <v>762</v>
      </c>
      <c r="G111" s="226"/>
      <c r="H111" s="229">
        <v>0.80000000000000004</v>
      </c>
      <c r="I111" s="230"/>
      <c r="J111" s="226"/>
      <c r="K111" s="226"/>
      <c r="L111" s="231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227</v>
      </c>
      <c r="AU111" s="235" t="s">
        <v>86</v>
      </c>
      <c r="AV111" s="13" t="s">
        <v>86</v>
      </c>
      <c r="AW111" s="13" t="s">
        <v>4</v>
      </c>
      <c r="AX111" s="13" t="s">
        <v>84</v>
      </c>
      <c r="AY111" s="235" t="s">
        <v>139</v>
      </c>
    </row>
    <row r="112" s="12" customFormat="1" ht="22.8" customHeight="1">
      <c r="A112" s="12"/>
      <c r="B112" s="189"/>
      <c r="C112" s="190"/>
      <c r="D112" s="191" t="s">
        <v>75</v>
      </c>
      <c r="E112" s="203" t="s">
        <v>138</v>
      </c>
      <c r="F112" s="203" t="s">
        <v>330</v>
      </c>
      <c r="G112" s="190"/>
      <c r="H112" s="190"/>
      <c r="I112" s="193"/>
      <c r="J112" s="204">
        <f>BK112</f>
        <v>0</v>
      </c>
      <c r="K112" s="190"/>
      <c r="L112" s="195"/>
      <c r="M112" s="196"/>
      <c r="N112" s="197"/>
      <c r="O112" s="197"/>
      <c r="P112" s="198">
        <f>SUM(P113:P129)</f>
        <v>0</v>
      </c>
      <c r="Q112" s="197"/>
      <c r="R112" s="198">
        <f>SUM(R113:R129)</f>
        <v>47.832000000000001</v>
      </c>
      <c r="S112" s="197"/>
      <c r="T112" s="199">
        <f>SUM(T113:T129)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0" t="s">
        <v>84</v>
      </c>
      <c r="AT112" s="201" t="s">
        <v>75</v>
      </c>
      <c r="AU112" s="201" t="s">
        <v>84</v>
      </c>
      <c r="AY112" s="200" t="s">
        <v>139</v>
      </c>
      <c r="BK112" s="202">
        <f>SUM(BK113:BK129)</f>
        <v>0</v>
      </c>
    </row>
    <row r="113" s="2" customFormat="1" ht="33" customHeight="1">
      <c r="A113" s="39"/>
      <c r="B113" s="40"/>
      <c r="C113" s="205" t="s">
        <v>221</v>
      </c>
      <c r="D113" s="205" t="s">
        <v>142</v>
      </c>
      <c r="E113" s="206" t="s">
        <v>332</v>
      </c>
      <c r="F113" s="207" t="s">
        <v>333</v>
      </c>
      <c r="G113" s="208" t="s">
        <v>244</v>
      </c>
      <c r="H113" s="209">
        <v>74</v>
      </c>
      <c r="I113" s="210"/>
      <c r="J113" s="211">
        <f>ROUND(I113*H113,2)</f>
        <v>0</v>
      </c>
      <c r="K113" s="207" t="s">
        <v>146</v>
      </c>
      <c r="L113" s="45"/>
      <c r="M113" s="212" t="s">
        <v>19</v>
      </c>
      <c r="N113" s="213" t="s">
        <v>47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164</v>
      </c>
      <c r="AT113" s="216" t="s">
        <v>142</v>
      </c>
      <c r="AU113" s="216" t="s">
        <v>86</v>
      </c>
      <c r="AY113" s="18" t="s">
        <v>139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84</v>
      </c>
      <c r="BK113" s="217">
        <f>ROUND(I113*H113,2)</f>
        <v>0</v>
      </c>
      <c r="BL113" s="18" t="s">
        <v>164</v>
      </c>
      <c r="BM113" s="216" t="s">
        <v>763</v>
      </c>
    </row>
    <row r="114" s="2" customFormat="1">
      <c r="A114" s="39"/>
      <c r="B114" s="40"/>
      <c r="C114" s="41"/>
      <c r="D114" s="218" t="s">
        <v>149</v>
      </c>
      <c r="E114" s="41"/>
      <c r="F114" s="219" t="s">
        <v>335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149</v>
      </c>
      <c r="AU114" s="18" t="s">
        <v>86</v>
      </c>
    </row>
    <row r="115" s="2" customFormat="1" ht="16.5" customHeight="1">
      <c r="A115" s="39"/>
      <c r="B115" s="40"/>
      <c r="C115" s="250" t="s">
        <v>303</v>
      </c>
      <c r="D115" s="250" t="s">
        <v>292</v>
      </c>
      <c r="E115" s="251" t="s">
        <v>337</v>
      </c>
      <c r="F115" s="252" t="s">
        <v>338</v>
      </c>
      <c r="G115" s="253" t="s">
        <v>280</v>
      </c>
      <c r="H115" s="254">
        <v>22.199999999999999</v>
      </c>
      <c r="I115" s="255"/>
      <c r="J115" s="256">
        <f>ROUND(I115*H115,2)</f>
        <v>0</v>
      </c>
      <c r="K115" s="252" t="s">
        <v>146</v>
      </c>
      <c r="L115" s="257"/>
      <c r="M115" s="258" t="s">
        <v>19</v>
      </c>
      <c r="N115" s="259" t="s">
        <v>47</v>
      </c>
      <c r="O115" s="85"/>
      <c r="P115" s="214">
        <f>O115*H115</f>
        <v>0</v>
      </c>
      <c r="Q115" s="214">
        <v>1</v>
      </c>
      <c r="R115" s="214">
        <f>Q115*H115</f>
        <v>22.199999999999999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191</v>
      </c>
      <c r="AT115" s="216" t="s">
        <v>292</v>
      </c>
      <c r="AU115" s="216" t="s">
        <v>86</v>
      </c>
      <c r="AY115" s="18" t="s">
        <v>139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84</v>
      </c>
      <c r="BK115" s="217">
        <f>ROUND(I115*H115,2)</f>
        <v>0</v>
      </c>
      <c r="BL115" s="18" t="s">
        <v>164</v>
      </c>
      <c r="BM115" s="216" t="s">
        <v>764</v>
      </c>
    </row>
    <row r="116" s="13" customFormat="1">
      <c r="A116" s="13"/>
      <c r="B116" s="225"/>
      <c r="C116" s="226"/>
      <c r="D116" s="223" t="s">
        <v>227</v>
      </c>
      <c r="E116" s="227" t="s">
        <v>19</v>
      </c>
      <c r="F116" s="228" t="s">
        <v>765</v>
      </c>
      <c r="G116" s="226"/>
      <c r="H116" s="229">
        <v>11.1</v>
      </c>
      <c r="I116" s="230"/>
      <c r="J116" s="226"/>
      <c r="K116" s="226"/>
      <c r="L116" s="231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227</v>
      </c>
      <c r="AU116" s="235" t="s">
        <v>86</v>
      </c>
      <c r="AV116" s="13" t="s">
        <v>86</v>
      </c>
      <c r="AW116" s="13" t="s">
        <v>37</v>
      </c>
      <c r="AX116" s="13" t="s">
        <v>84</v>
      </c>
      <c r="AY116" s="235" t="s">
        <v>139</v>
      </c>
    </row>
    <row r="117" s="13" customFormat="1">
      <c r="A117" s="13"/>
      <c r="B117" s="225"/>
      <c r="C117" s="226"/>
      <c r="D117" s="223" t="s">
        <v>227</v>
      </c>
      <c r="E117" s="226"/>
      <c r="F117" s="228" t="s">
        <v>766</v>
      </c>
      <c r="G117" s="226"/>
      <c r="H117" s="229">
        <v>22.199999999999999</v>
      </c>
      <c r="I117" s="230"/>
      <c r="J117" s="226"/>
      <c r="K117" s="226"/>
      <c r="L117" s="231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227</v>
      </c>
      <c r="AU117" s="235" t="s">
        <v>86</v>
      </c>
      <c r="AV117" s="13" t="s">
        <v>86</v>
      </c>
      <c r="AW117" s="13" t="s">
        <v>4</v>
      </c>
      <c r="AX117" s="13" t="s">
        <v>84</v>
      </c>
      <c r="AY117" s="235" t="s">
        <v>139</v>
      </c>
    </row>
    <row r="118" s="2" customFormat="1" ht="21.75" customHeight="1">
      <c r="A118" s="39"/>
      <c r="B118" s="40"/>
      <c r="C118" s="205" t="s">
        <v>309</v>
      </c>
      <c r="D118" s="205" t="s">
        <v>142</v>
      </c>
      <c r="E118" s="206" t="s">
        <v>343</v>
      </c>
      <c r="F118" s="207" t="s">
        <v>344</v>
      </c>
      <c r="G118" s="208" t="s">
        <v>244</v>
      </c>
      <c r="H118" s="209">
        <v>40</v>
      </c>
      <c r="I118" s="210"/>
      <c r="J118" s="211">
        <f>ROUND(I118*H118,2)</f>
        <v>0</v>
      </c>
      <c r="K118" s="207" t="s">
        <v>146</v>
      </c>
      <c r="L118" s="45"/>
      <c r="M118" s="212" t="s">
        <v>19</v>
      </c>
      <c r="N118" s="213" t="s">
        <v>47</v>
      </c>
      <c r="O118" s="85"/>
      <c r="P118" s="214">
        <f>O118*H118</f>
        <v>0</v>
      </c>
      <c r="Q118" s="214">
        <v>0.46000000000000002</v>
      </c>
      <c r="R118" s="214">
        <f>Q118*H118</f>
        <v>18.400000000000002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164</v>
      </c>
      <c r="AT118" s="216" t="s">
        <v>142</v>
      </c>
      <c r="AU118" s="216" t="s">
        <v>86</v>
      </c>
      <c r="AY118" s="18" t="s">
        <v>139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84</v>
      </c>
      <c r="BK118" s="217">
        <f>ROUND(I118*H118,2)</f>
        <v>0</v>
      </c>
      <c r="BL118" s="18" t="s">
        <v>164</v>
      </c>
      <c r="BM118" s="216" t="s">
        <v>767</v>
      </c>
    </row>
    <row r="119" s="2" customFormat="1">
      <c r="A119" s="39"/>
      <c r="B119" s="40"/>
      <c r="C119" s="41"/>
      <c r="D119" s="218" t="s">
        <v>149</v>
      </c>
      <c r="E119" s="41"/>
      <c r="F119" s="219" t="s">
        <v>346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149</v>
      </c>
      <c r="AU119" s="18" t="s">
        <v>86</v>
      </c>
    </row>
    <row r="120" s="2" customFormat="1" ht="33" customHeight="1">
      <c r="A120" s="39"/>
      <c r="B120" s="40"/>
      <c r="C120" s="205" t="s">
        <v>8</v>
      </c>
      <c r="D120" s="205" t="s">
        <v>142</v>
      </c>
      <c r="E120" s="206" t="s">
        <v>768</v>
      </c>
      <c r="F120" s="207" t="s">
        <v>769</v>
      </c>
      <c r="G120" s="208" t="s">
        <v>244</v>
      </c>
      <c r="H120" s="209">
        <v>3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47</v>
      </c>
      <c r="O120" s="85"/>
      <c r="P120" s="214">
        <f>O120*H120</f>
        <v>0</v>
      </c>
      <c r="Q120" s="214">
        <v>0.16703000000000001</v>
      </c>
      <c r="R120" s="214">
        <f>Q120*H120</f>
        <v>0.50109000000000004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164</v>
      </c>
      <c r="AT120" s="216" t="s">
        <v>142</v>
      </c>
      <c r="AU120" s="216" t="s">
        <v>86</v>
      </c>
      <c r="AY120" s="18" t="s">
        <v>139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84</v>
      </c>
      <c r="BK120" s="217">
        <f>ROUND(I120*H120,2)</f>
        <v>0</v>
      </c>
      <c r="BL120" s="18" t="s">
        <v>164</v>
      </c>
      <c r="BM120" s="216" t="s">
        <v>770</v>
      </c>
    </row>
    <row r="121" s="2" customFormat="1">
      <c r="A121" s="39"/>
      <c r="B121" s="40"/>
      <c r="C121" s="41"/>
      <c r="D121" s="223" t="s">
        <v>151</v>
      </c>
      <c r="E121" s="41"/>
      <c r="F121" s="224" t="s">
        <v>771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151</v>
      </c>
      <c r="AU121" s="18" t="s">
        <v>86</v>
      </c>
    </row>
    <row r="122" s="2" customFormat="1" ht="37.8" customHeight="1">
      <c r="A122" s="39"/>
      <c r="B122" s="40"/>
      <c r="C122" s="205" t="s">
        <v>320</v>
      </c>
      <c r="D122" s="205" t="s">
        <v>142</v>
      </c>
      <c r="E122" s="206" t="s">
        <v>358</v>
      </c>
      <c r="F122" s="207" t="s">
        <v>359</v>
      </c>
      <c r="G122" s="208" t="s">
        <v>244</v>
      </c>
      <c r="H122" s="209">
        <v>1</v>
      </c>
      <c r="I122" s="210"/>
      <c r="J122" s="211">
        <f>ROUND(I122*H122,2)</f>
        <v>0</v>
      </c>
      <c r="K122" s="207" t="s">
        <v>146</v>
      </c>
      <c r="L122" s="45"/>
      <c r="M122" s="212" t="s">
        <v>19</v>
      </c>
      <c r="N122" s="213" t="s">
        <v>47</v>
      </c>
      <c r="O122" s="85"/>
      <c r="P122" s="214">
        <f>O122*H122</f>
        <v>0</v>
      </c>
      <c r="Q122" s="214">
        <v>0.10100000000000001</v>
      </c>
      <c r="R122" s="214">
        <f>Q122*H122</f>
        <v>0.10100000000000001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164</v>
      </c>
      <c r="AT122" s="216" t="s">
        <v>142</v>
      </c>
      <c r="AU122" s="216" t="s">
        <v>86</v>
      </c>
      <c r="AY122" s="18" t="s">
        <v>139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84</v>
      </c>
      <c r="BK122" s="217">
        <f>ROUND(I122*H122,2)</f>
        <v>0</v>
      </c>
      <c r="BL122" s="18" t="s">
        <v>164</v>
      </c>
      <c r="BM122" s="216" t="s">
        <v>772</v>
      </c>
    </row>
    <row r="123" s="2" customFormat="1">
      <c r="A123" s="39"/>
      <c r="B123" s="40"/>
      <c r="C123" s="41"/>
      <c r="D123" s="218" t="s">
        <v>149</v>
      </c>
      <c r="E123" s="41"/>
      <c r="F123" s="219" t="s">
        <v>361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149</v>
      </c>
      <c r="AU123" s="18" t="s">
        <v>86</v>
      </c>
    </row>
    <row r="124" s="2" customFormat="1" ht="16.5" customHeight="1">
      <c r="A124" s="39"/>
      <c r="B124" s="40"/>
      <c r="C124" s="250" t="s">
        <v>325</v>
      </c>
      <c r="D124" s="250" t="s">
        <v>292</v>
      </c>
      <c r="E124" s="251" t="s">
        <v>363</v>
      </c>
      <c r="F124" s="252" t="s">
        <v>364</v>
      </c>
      <c r="G124" s="253" t="s">
        <v>244</v>
      </c>
      <c r="H124" s="254">
        <v>1.03</v>
      </c>
      <c r="I124" s="255"/>
      <c r="J124" s="256">
        <f>ROUND(I124*H124,2)</f>
        <v>0</v>
      </c>
      <c r="K124" s="252" t="s">
        <v>19</v>
      </c>
      <c r="L124" s="257"/>
      <c r="M124" s="258" t="s">
        <v>19</v>
      </c>
      <c r="N124" s="259" t="s">
        <v>47</v>
      </c>
      <c r="O124" s="85"/>
      <c r="P124" s="214">
        <f>O124*H124</f>
        <v>0</v>
      </c>
      <c r="Q124" s="214">
        <v>0.057000000000000002</v>
      </c>
      <c r="R124" s="214">
        <f>Q124*H124</f>
        <v>0.058710000000000005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191</v>
      </c>
      <c r="AT124" s="216" t="s">
        <v>292</v>
      </c>
      <c r="AU124" s="216" t="s">
        <v>86</v>
      </c>
      <c r="AY124" s="18" t="s">
        <v>139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84</v>
      </c>
      <c r="BK124" s="217">
        <f>ROUND(I124*H124,2)</f>
        <v>0</v>
      </c>
      <c r="BL124" s="18" t="s">
        <v>164</v>
      </c>
      <c r="BM124" s="216" t="s">
        <v>773</v>
      </c>
    </row>
    <row r="125" s="2" customFormat="1">
      <c r="A125" s="39"/>
      <c r="B125" s="40"/>
      <c r="C125" s="41"/>
      <c r="D125" s="223" t="s">
        <v>151</v>
      </c>
      <c r="E125" s="41"/>
      <c r="F125" s="224" t="s">
        <v>366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151</v>
      </c>
      <c r="AU125" s="18" t="s">
        <v>86</v>
      </c>
    </row>
    <row r="126" s="13" customFormat="1">
      <c r="A126" s="13"/>
      <c r="B126" s="225"/>
      <c r="C126" s="226"/>
      <c r="D126" s="223" t="s">
        <v>227</v>
      </c>
      <c r="E126" s="227" t="s">
        <v>19</v>
      </c>
      <c r="F126" s="228" t="s">
        <v>774</v>
      </c>
      <c r="G126" s="226"/>
      <c r="H126" s="229">
        <v>1</v>
      </c>
      <c r="I126" s="230"/>
      <c r="J126" s="226"/>
      <c r="K126" s="226"/>
      <c r="L126" s="231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227</v>
      </c>
      <c r="AU126" s="235" t="s">
        <v>86</v>
      </c>
      <c r="AV126" s="13" t="s">
        <v>86</v>
      </c>
      <c r="AW126" s="13" t="s">
        <v>37</v>
      </c>
      <c r="AX126" s="13" t="s">
        <v>84</v>
      </c>
      <c r="AY126" s="235" t="s">
        <v>139</v>
      </c>
    </row>
    <row r="127" s="13" customFormat="1">
      <c r="A127" s="13"/>
      <c r="B127" s="225"/>
      <c r="C127" s="226"/>
      <c r="D127" s="223" t="s">
        <v>227</v>
      </c>
      <c r="E127" s="226"/>
      <c r="F127" s="228" t="s">
        <v>775</v>
      </c>
      <c r="G127" s="226"/>
      <c r="H127" s="229">
        <v>1.03</v>
      </c>
      <c r="I127" s="230"/>
      <c r="J127" s="226"/>
      <c r="K127" s="226"/>
      <c r="L127" s="231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227</v>
      </c>
      <c r="AU127" s="235" t="s">
        <v>86</v>
      </c>
      <c r="AV127" s="13" t="s">
        <v>86</v>
      </c>
      <c r="AW127" s="13" t="s">
        <v>4</v>
      </c>
      <c r="AX127" s="13" t="s">
        <v>84</v>
      </c>
      <c r="AY127" s="235" t="s">
        <v>139</v>
      </c>
    </row>
    <row r="128" s="2" customFormat="1" ht="37.8" customHeight="1">
      <c r="A128" s="39"/>
      <c r="B128" s="40"/>
      <c r="C128" s="205" t="s">
        <v>331</v>
      </c>
      <c r="D128" s="205" t="s">
        <v>142</v>
      </c>
      <c r="E128" s="206" t="s">
        <v>776</v>
      </c>
      <c r="F128" s="207" t="s">
        <v>371</v>
      </c>
      <c r="G128" s="208" t="s">
        <v>244</v>
      </c>
      <c r="H128" s="209">
        <v>74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47</v>
      </c>
      <c r="O128" s="85"/>
      <c r="P128" s="214">
        <f>O128*H128</f>
        <v>0</v>
      </c>
      <c r="Q128" s="214">
        <v>0.088800000000000004</v>
      </c>
      <c r="R128" s="214">
        <f>Q128*H128</f>
        <v>6.5712000000000002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164</v>
      </c>
      <c r="AT128" s="216" t="s">
        <v>142</v>
      </c>
      <c r="AU128" s="216" t="s">
        <v>86</v>
      </c>
      <c r="AY128" s="18" t="s">
        <v>139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84</v>
      </c>
      <c r="BK128" s="217">
        <f>ROUND(I128*H128,2)</f>
        <v>0</v>
      </c>
      <c r="BL128" s="18" t="s">
        <v>164</v>
      </c>
      <c r="BM128" s="216" t="s">
        <v>777</v>
      </c>
    </row>
    <row r="129" s="2" customFormat="1">
      <c r="A129" s="39"/>
      <c r="B129" s="40"/>
      <c r="C129" s="41"/>
      <c r="D129" s="223" t="s">
        <v>151</v>
      </c>
      <c r="E129" s="41"/>
      <c r="F129" s="224" t="s">
        <v>778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151</v>
      </c>
      <c r="AU129" s="18" t="s">
        <v>86</v>
      </c>
    </row>
    <row r="130" s="12" customFormat="1" ht="22.8" customHeight="1">
      <c r="A130" s="12"/>
      <c r="B130" s="189"/>
      <c r="C130" s="190"/>
      <c r="D130" s="191" t="s">
        <v>75</v>
      </c>
      <c r="E130" s="203" t="s">
        <v>197</v>
      </c>
      <c r="F130" s="203" t="s">
        <v>386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SUM(P131:P140)</f>
        <v>0</v>
      </c>
      <c r="Q130" s="197"/>
      <c r="R130" s="198">
        <f>SUM(R131:R140)</f>
        <v>11.304659999999998</v>
      </c>
      <c r="S130" s="197"/>
      <c r="T130" s="199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0" t="s">
        <v>84</v>
      </c>
      <c r="AT130" s="201" t="s">
        <v>75</v>
      </c>
      <c r="AU130" s="201" t="s">
        <v>84</v>
      </c>
      <c r="AY130" s="200" t="s">
        <v>139</v>
      </c>
      <c r="BK130" s="202">
        <f>SUM(BK131:BK140)</f>
        <v>0</v>
      </c>
    </row>
    <row r="131" s="2" customFormat="1" ht="24.15" customHeight="1">
      <c r="A131" s="39"/>
      <c r="B131" s="40"/>
      <c r="C131" s="205" t="s">
        <v>336</v>
      </c>
      <c r="D131" s="205" t="s">
        <v>142</v>
      </c>
      <c r="E131" s="206" t="s">
        <v>419</v>
      </c>
      <c r="F131" s="207" t="s">
        <v>420</v>
      </c>
      <c r="G131" s="208" t="s">
        <v>249</v>
      </c>
      <c r="H131" s="209">
        <v>80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47</v>
      </c>
      <c r="O131" s="85"/>
      <c r="P131" s="214">
        <f>O131*H131</f>
        <v>0</v>
      </c>
      <c r="Q131" s="214">
        <v>0.14066999999999999</v>
      </c>
      <c r="R131" s="214">
        <f>Q131*H131</f>
        <v>11.253599999999999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164</v>
      </c>
      <c r="AT131" s="216" t="s">
        <v>142</v>
      </c>
      <c r="AU131" s="216" t="s">
        <v>86</v>
      </c>
      <c r="AY131" s="18" t="s">
        <v>139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84</v>
      </c>
      <c r="BK131" s="217">
        <f>ROUND(I131*H131,2)</f>
        <v>0</v>
      </c>
      <c r="BL131" s="18" t="s">
        <v>164</v>
      </c>
      <c r="BM131" s="216" t="s">
        <v>779</v>
      </c>
    </row>
    <row r="132" s="2" customFormat="1">
      <c r="A132" s="39"/>
      <c r="B132" s="40"/>
      <c r="C132" s="41"/>
      <c r="D132" s="223" t="s">
        <v>151</v>
      </c>
      <c r="E132" s="41"/>
      <c r="F132" s="224" t="s">
        <v>417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151</v>
      </c>
      <c r="AU132" s="18" t="s">
        <v>86</v>
      </c>
    </row>
    <row r="133" s="2" customFormat="1" ht="16.5" customHeight="1">
      <c r="A133" s="39"/>
      <c r="B133" s="40"/>
      <c r="C133" s="205" t="s">
        <v>342</v>
      </c>
      <c r="D133" s="205" t="s">
        <v>142</v>
      </c>
      <c r="E133" s="206" t="s">
        <v>395</v>
      </c>
      <c r="F133" s="207" t="s">
        <v>396</v>
      </c>
      <c r="G133" s="208" t="s">
        <v>244</v>
      </c>
      <c r="H133" s="209">
        <v>74</v>
      </c>
      <c r="I133" s="210"/>
      <c r="J133" s="211">
        <f>ROUND(I133*H133,2)</f>
        <v>0</v>
      </c>
      <c r="K133" s="207" t="s">
        <v>146</v>
      </c>
      <c r="L133" s="45"/>
      <c r="M133" s="212" t="s">
        <v>19</v>
      </c>
      <c r="N133" s="213" t="s">
        <v>47</v>
      </c>
      <c r="O133" s="85"/>
      <c r="P133" s="214">
        <f>O133*H133</f>
        <v>0</v>
      </c>
      <c r="Q133" s="214">
        <v>0.00068999999999999997</v>
      </c>
      <c r="R133" s="214">
        <f>Q133*H133</f>
        <v>0.051059999999999994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164</v>
      </c>
      <c r="AT133" s="216" t="s">
        <v>142</v>
      </c>
      <c r="AU133" s="216" t="s">
        <v>86</v>
      </c>
      <c r="AY133" s="18" t="s">
        <v>139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84</v>
      </c>
      <c r="BK133" s="217">
        <f>ROUND(I133*H133,2)</f>
        <v>0</v>
      </c>
      <c r="BL133" s="18" t="s">
        <v>164</v>
      </c>
      <c r="BM133" s="216" t="s">
        <v>780</v>
      </c>
    </row>
    <row r="134" s="2" customFormat="1">
      <c r="A134" s="39"/>
      <c r="B134" s="40"/>
      <c r="C134" s="41"/>
      <c r="D134" s="218" t="s">
        <v>149</v>
      </c>
      <c r="E134" s="41"/>
      <c r="F134" s="219" t="s">
        <v>398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149</v>
      </c>
      <c r="AU134" s="18" t="s">
        <v>86</v>
      </c>
    </row>
    <row r="135" s="2" customFormat="1" ht="37.8" customHeight="1">
      <c r="A135" s="39"/>
      <c r="B135" s="40"/>
      <c r="C135" s="205" t="s">
        <v>7</v>
      </c>
      <c r="D135" s="205" t="s">
        <v>142</v>
      </c>
      <c r="E135" s="206" t="s">
        <v>443</v>
      </c>
      <c r="F135" s="207" t="s">
        <v>444</v>
      </c>
      <c r="G135" s="208" t="s">
        <v>249</v>
      </c>
      <c r="H135" s="209">
        <v>80</v>
      </c>
      <c r="I135" s="210"/>
      <c r="J135" s="211">
        <f>ROUND(I135*H135,2)</f>
        <v>0</v>
      </c>
      <c r="K135" s="207" t="s">
        <v>146</v>
      </c>
      <c r="L135" s="45"/>
      <c r="M135" s="212" t="s">
        <v>19</v>
      </c>
      <c r="N135" s="213" t="s">
        <v>47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164</v>
      </c>
      <c r="AT135" s="216" t="s">
        <v>142</v>
      </c>
      <c r="AU135" s="216" t="s">
        <v>86</v>
      </c>
      <c r="AY135" s="18" t="s">
        <v>139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84</v>
      </c>
      <c r="BK135" s="217">
        <f>ROUND(I135*H135,2)</f>
        <v>0</v>
      </c>
      <c r="BL135" s="18" t="s">
        <v>164</v>
      </c>
      <c r="BM135" s="216" t="s">
        <v>781</v>
      </c>
    </row>
    <row r="136" s="2" customFormat="1">
      <c r="A136" s="39"/>
      <c r="B136" s="40"/>
      <c r="C136" s="41"/>
      <c r="D136" s="218" t="s">
        <v>149</v>
      </c>
      <c r="E136" s="41"/>
      <c r="F136" s="219" t="s">
        <v>446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149</v>
      </c>
      <c r="AU136" s="18" t="s">
        <v>86</v>
      </c>
    </row>
    <row r="137" s="2" customFormat="1" ht="37.8" customHeight="1">
      <c r="A137" s="39"/>
      <c r="B137" s="40"/>
      <c r="C137" s="205" t="s">
        <v>351</v>
      </c>
      <c r="D137" s="205" t="s">
        <v>142</v>
      </c>
      <c r="E137" s="206" t="s">
        <v>449</v>
      </c>
      <c r="F137" s="207" t="s">
        <v>450</v>
      </c>
      <c r="G137" s="208" t="s">
        <v>244</v>
      </c>
      <c r="H137" s="209">
        <v>74</v>
      </c>
      <c r="I137" s="210"/>
      <c r="J137" s="211">
        <f>ROUND(I137*H137,2)</f>
        <v>0</v>
      </c>
      <c r="K137" s="207" t="s">
        <v>146</v>
      </c>
      <c r="L137" s="45"/>
      <c r="M137" s="212" t="s">
        <v>19</v>
      </c>
      <c r="N137" s="213" t="s">
        <v>47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164</v>
      </c>
      <c r="AT137" s="216" t="s">
        <v>142</v>
      </c>
      <c r="AU137" s="216" t="s">
        <v>86</v>
      </c>
      <c r="AY137" s="18" t="s">
        <v>139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84</v>
      </c>
      <c r="BK137" s="217">
        <f>ROUND(I137*H137,2)</f>
        <v>0</v>
      </c>
      <c r="BL137" s="18" t="s">
        <v>164</v>
      </c>
      <c r="BM137" s="216" t="s">
        <v>782</v>
      </c>
    </row>
    <row r="138" s="2" customFormat="1">
      <c r="A138" s="39"/>
      <c r="B138" s="40"/>
      <c r="C138" s="41"/>
      <c r="D138" s="218" t="s">
        <v>149</v>
      </c>
      <c r="E138" s="41"/>
      <c r="F138" s="219" t="s">
        <v>452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149</v>
      </c>
      <c r="AU138" s="18" t="s">
        <v>86</v>
      </c>
    </row>
    <row r="139" s="2" customFormat="1" ht="16.5" customHeight="1">
      <c r="A139" s="39"/>
      <c r="B139" s="40"/>
      <c r="C139" s="205" t="s">
        <v>357</v>
      </c>
      <c r="D139" s="205" t="s">
        <v>142</v>
      </c>
      <c r="E139" s="206" t="s">
        <v>458</v>
      </c>
      <c r="F139" s="207" t="s">
        <v>459</v>
      </c>
      <c r="G139" s="208" t="s">
        <v>249</v>
      </c>
      <c r="H139" s="209">
        <v>80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47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164</v>
      </c>
      <c r="AT139" s="216" t="s">
        <v>142</v>
      </c>
      <c r="AU139" s="216" t="s">
        <v>86</v>
      </c>
      <c r="AY139" s="18" t="s">
        <v>139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84</v>
      </c>
      <c r="BK139" s="217">
        <f>ROUND(I139*H139,2)</f>
        <v>0</v>
      </c>
      <c r="BL139" s="18" t="s">
        <v>164</v>
      </c>
      <c r="BM139" s="216" t="s">
        <v>783</v>
      </c>
    </row>
    <row r="140" s="2" customFormat="1" ht="16.5" customHeight="1">
      <c r="A140" s="39"/>
      <c r="B140" s="40"/>
      <c r="C140" s="205" t="s">
        <v>362</v>
      </c>
      <c r="D140" s="205" t="s">
        <v>142</v>
      </c>
      <c r="E140" s="206" t="s">
        <v>784</v>
      </c>
      <c r="F140" s="207" t="s">
        <v>785</v>
      </c>
      <c r="G140" s="208" t="s">
        <v>249</v>
      </c>
      <c r="H140" s="209">
        <v>74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47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164</v>
      </c>
      <c r="AT140" s="216" t="s">
        <v>142</v>
      </c>
      <c r="AU140" s="216" t="s">
        <v>86</v>
      </c>
      <c r="AY140" s="18" t="s">
        <v>139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84</v>
      </c>
      <c r="BK140" s="217">
        <f>ROUND(I140*H140,2)</f>
        <v>0</v>
      </c>
      <c r="BL140" s="18" t="s">
        <v>164</v>
      </c>
      <c r="BM140" s="216" t="s">
        <v>786</v>
      </c>
    </row>
    <row r="141" s="12" customFormat="1" ht="22.8" customHeight="1">
      <c r="A141" s="12"/>
      <c r="B141" s="189"/>
      <c r="C141" s="190"/>
      <c r="D141" s="191" t="s">
        <v>75</v>
      </c>
      <c r="E141" s="203" t="s">
        <v>465</v>
      </c>
      <c r="F141" s="203" t="s">
        <v>466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SUM(P142:P147)</f>
        <v>0</v>
      </c>
      <c r="Q141" s="197"/>
      <c r="R141" s="198">
        <f>SUM(R142:R147)</f>
        <v>0</v>
      </c>
      <c r="S141" s="197"/>
      <c r="T141" s="19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84</v>
      </c>
      <c r="AT141" s="201" t="s">
        <v>75</v>
      </c>
      <c r="AU141" s="201" t="s">
        <v>84</v>
      </c>
      <c r="AY141" s="200" t="s">
        <v>139</v>
      </c>
      <c r="BK141" s="202">
        <f>SUM(BK142:BK147)</f>
        <v>0</v>
      </c>
    </row>
    <row r="142" s="2" customFormat="1" ht="21.75" customHeight="1">
      <c r="A142" s="39"/>
      <c r="B142" s="40"/>
      <c r="C142" s="205" t="s">
        <v>369</v>
      </c>
      <c r="D142" s="205" t="s">
        <v>142</v>
      </c>
      <c r="E142" s="206" t="s">
        <v>468</v>
      </c>
      <c r="F142" s="207" t="s">
        <v>469</v>
      </c>
      <c r="G142" s="208" t="s">
        <v>280</v>
      </c>
      <c r="H142" s="209">
        <v>35.270000000000003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47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164</v>
      </c>
      <c r="AT142" s="216" t="s">
        <v>142</v>
      </c>
      <c r="AU142" s="216" t="s">
        <v>86</v>
      </c>
      <c r="AY142" s="18" t="s">
        <v>139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84</v>
      </c>
      <c r="BK142" s="217">
        <f>ROUND(I142*H142,2)</f>
        <v>0</v>
      </c>
      <c r="BL142" s="18" t="s">
        <v>164</v>
      </c>
      <c r="BM142" s="216" t="s">
        <v>787</v>
      </c>
    </row>
    <row r="143" s="13" customFormat="1">
      <c r="A143" s="13"/>
      <c r="B143" s="225"/>
      <c r="C143" s="226"/>
      <c r="D143" s="223" t="s">
        <v>227</v>
      </c>
      <c r="E143" s="227" t="s">
        <v>19</v>
      </c>
      <c r="F143" s="228" t="s">
        <v>788</v>
      </c>
      <c r="G143" s="226"/>
      <c r="H143" s="229">
        <v>18.870000000000001</v>
      </c>
      <c r="I143" s="230"/>
      <c r="J143" s="226"/>
      <c r="K143" s="226"/>
      <c r="L143" s="231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227</v>
      </c>
      <c r="AU143" s="235" t="s">
        <v>86</v>
      </c>
      <c r="AV143" s="13" t="s">
        <v>86</v>
      </c>
      <c r="AW143" s="13" t="s">
        <v>37</v>
      </c>
      <c r="AX143" s="13" t="s">
        <v>76</v>
      </c>
      <c r="AY143" s="235" t="s">
        <v>139</v>
      </c>
    </row>
    <row r="144" s="13" customFormat="1">
      <c r="A144" s="13"/>
      <c r="B144" s="225"/>
      <c r="C144" s="226"/>
      <c r="D144" s="223" t="s">
        <v>227</v>
      </c>
      <c r="E144" s="227" t="s">
        <v>19</v>
      </c>
      <c r="F144" s="228" t="s">
        <v>789</v>
      </c>
      <c r="G144" s="226"/>
      <c r="H144" s="229">
        <v>16.399999999999999</v>
      </c>
      <c r="I144" s="230"/>
      <c r="J144" s="226"/>
      <c r="K144" s="226"/>
      <c r="L144" s="231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227</v>
      </c>
      <c r="AU144" s="235" t="s">
        <v>86</v>
      </c>
      <c r="AV144" s="13" t="s">
        <v>86</v>
      </c>
      <c r="AW144" s="13" t="s">
        <v>37</v>
      </c>
      <c r="AX144" s="13" t="s">
        <v>76</v>
      </c>
      <c r="AY144" s="235" t="s">
        <v>139</v>
      </c>
    </row>
    <row r="145" s="14" customFormat="1">
      <c r="A145" s="14"/>
      <c r="B145" s="239"/>
      <c r="C145" s="240"/>
      <c r="D145" s="223" t="s">
        <v>227</v>
      </c>
      <c r="E145" s="241" t="s">
        <v>19</v>
      </c>
      <c r="F145" s="242" t="s">
        <v>254</v>
      </c>
      <c r="G145" s="240"/>
      <c r="H145" s="243">
        <v>35.270000000000003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9" t="s">
        <v>227</v>
      </c>
      <c r="AU145" s="249" t="s">
        <v>86</v>
      </c>
      <c r="AV145" s="14" t="s">
        <v>164</v>
      </c>
      <c r="AW145" s="14" t="s">
        <v>37</v>
      </c>
      <c r="AX145" s="14" t="s">
        <v>84</v>
      </c>
      <c r="AY145" s="249" t="s">
        <v>139</v>
      </c>
    </row>
    <row r="146" s="2" customFormat="1" ht="16.5" customHeight="1">
      <c r="A146" s="39"/>
      <c r="B146" s="40"/>
      <c r="C146" s="205" t="s">
        <v>374</v>
      </c>
      <c r="D146" s="205" t="s">
        <v>142</v>
      </c>
      <c r="E146" s="206" t="s">
        <v>479</v>
      </c>
      <c r="F146" s="207" t="s">
        <v>480</v>
      </c>
      <c r="G146" s="208" t="s">
        <v>280</v>
      </c>
      <c r="H146" s="209">
        <v>35.270000000000003</v>
      </c>
      <c r="I146" s="210"/>
      <c r="J146" s="211">
        <f>ROUND(I146*H146,2)</f>
        <v>0</v>
      </c>
      <c r="K146" s="207" t="s">
        <v>146</v>
      </c>
      <c r="L146" s="45"/>
      <c r="M146" s="212" t="s">
        <v>19</v>
      </c>
      <c r="N146" s="213" t="s">
        <v>47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164</v>
      </c>
      <c r="AT146" s="216" t="s">
        <v>142</v>
      </c>
      <c r="AU146" s="216" t="s">
        <v>86</v>
      </c>
      <c r="AY146" s="18" t="s">
        <v>139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84</v>
      </c>
      <c r="BK146" s="217">
        <f>ROUND(I146*H146,2)</f>
        <v>0</v>
      </c>
      <c r="BL146" s="18" t="s">
        <v>164</v>
      </c>
      <c r="BM146" s="216" t="s">
        <v>790</v>
      </c>
    </row>
    <row r="147" s="2" customFormat="1">
      <c r="A147" s="39"/>
      <c r="B147" s="40"/>
      <c r="C147" s="41"/>
      <c r="D147" s="218" t="s">
        <v>149</v>
      </c>
      <c r="E147" s="41"/>
      <c r="F147" s="219" t="s">
        <v>482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149</v>
      </c>
      <c r="AU147" s="18" t="s">
        <v>86</v>
      </c>
    </row>
    <row r="148" s="12" customFormat="1" ht="22.8" customHeight="1">
      <c r="A148" s="12"/>
      <c r="B148" s="189"/>
      <c r="C148" s="190"/>
      <c r="D148" s="191" t="s">
        <v>75</v>
      </c>
      <c r="E148" s="203" t="s">
        <v>483</v>
      </c>
      <c r="F148" s="203" t="s">
        <v>484</v>
      </c>
      <c r="G148" s="190"/>
      <c r="H148" s="190"/>
      <c r="I148" s="193"/>
      <c r="J148" s="204">
        <f>BK148</f>
        <v>0</v>
      </c>
      <c r="K148" s="190"/>
      <c r="L148" s="195"/>
      <c r="M148" s="196"/>
      <c r="N148" s="197"/>
      <c r="O148" s="197"/>
      <c r="P148" s="198">
        <f>SUM(P149:P150)</f>
        <v>0</v>
      </c>
      <c r="Q148" s="197"/>
      <c r="R148" s="198">
        <f>SUM(R149:R150)</f>
        <v>0</v>
      </c>
      <c r="S148" s="197"/>
      <c r="T148" s="199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0" t="s">
        <v>84</v>
      </c>
      <c r="AT148" s="201" t="s">
        <v>75</v>
      </c>
      <c r="AU148" s="201" t="s">
        <v>84</v>
      </c>
      <c r="AY148" s="200" t="s">
        <v>139</v>
      </c>
      <c r="BK148" s="202">
        <f>SUM(BK149:BK150)</f>
        <v>0</v>
      </c>
    </row>
    <row r="149" s="2" customFormat="1" ht="24.15" customHeight="1">
      <c r="A149" s="39"/>
      <c r="B149" s="40"/>
      <c r="C149" s="205" t="s">
        <v>380</v>
      </c>
      <c r="D149" s="205" t="s">
        <v>142</v>
      </c>
      <c r="E149" s="206" t="s">
        <v>486</v>
      </c>
      <c r="F149" s="207" t="s">
        <v>487</v>
      </c>
      <c r="G149" s="208" t="s">
        <v>280</v>
      </c>
      <c r="H149" s="209">
        <v>59.137</v>
      </c>
      <c r="I149" s="210"/>
      <c r="J149" s="211">
        <f>ROUND(I149*H149,2)</f>
        <v>0</v>
      </c>
      <c r="K149" s="207" t="s">
        <v>146</v>
      </c>
      <c r="L149" s="45"/>
      <c r="M149" s="212" t="s">
        <v>19</v>
      </c>
      <c r="N149" s="213" t="s">
        <v>47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164</v>
      </c>
      <c r="AT149" s="216" t="s">
        <v>142</v>
      </c>
      <c r="AU149" s="216" t="s">
        <v>86</v>
      </c>
      <c r="AY149" s="18" t="s">
        <v>139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84</v>
      </c>
      <c r="BK149" s="217">
        <f>ROUND(I149*H149,2)</f>
        <v>0</v>
      </c>
      <c r="BL149" s="18" t="s">
        <v>164</v>
      </c>
      <c r="BM149" s="216" t="s">
        <v>791</v>
      </c>
    </row>
    <row r="150" s="2" customFormat="1">
      <c r="A150" s="39"/>
      <c r="B150" s="40"/>
      <c r="C150" s="41"/>
      <c r="D150" s="218" t="s">
        <v>149</v>
      </c>
      <c r="E150" s="41"/>
      <c r="F150" s="219" t="s">
        <v>489</v>
      </c>
      <c r="G150" s="41"/>
      <c r="H150" s="41"/>
      <c r="I150" s="220"/>
      <c r="J150" s="41"/>
      <c r="K150" s="41"/>
      <c r="L150" s="45"/>
      <c r="M150" s="270"/>
      <c r="N150" s="271"/>
      <c r="O150" s="272"/>
      <c r="P150" s="272"/>
      <c r="Q150" s="272"/>
      <c r="R150" s="272"/>
      <c r="S150" s="272"/>
      <c r="T150" s="27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149</v>
      </c>
      <c r="AU150" s="18" t="s">
        <v>86</v>
      </c>
    </row>
    <row r="151" s="2" customFormat="1" ht="6.96" customHeight="1">
      <c r="A151" s="39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60ZNFxKZeO6CZfavCBBNfiugwvH8hCGCbZC3ImC+ojABLVE/PlCltoCYbmst+t2Qid+XT1xFU5eyVXle2ixIjw==" hashValue="VUzaygBwiN1ixWoFjxW2C8hNzSUKFdrftsGQaPosvdeog6upShAncpfl05hqNhhoVpUinppvWMOQQK0EYdGTiQ==" algorithmName="SHA-512" password="CC35"/>
  <autoFilter ref="C84:K15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113106121"/>
    <hyperlink ref="F92" r:id="rId2" display="https://podminky.urs.cz/item/CS_URS_2023_01/113202111"/>
    <hyperlink ref="F95" r:id="rId3" display="https://podminky.urs.cz/item/CS_URS_2023_01/122351102"/>
    <hyperlink ref="F98" r:id="rId4" display="https://podminky.urs.cz/item/CS_URS_2023_01/167151102"/>
    <hyperlink ref="F100" r:id="rId5" display="https://podminky.urs.cz/item/CS_URS_2023_01/171251201"/>
    <hyperlink ref="F102" r:id="rId6" display="https://podminky.urs.cz/item/CS_URS_2023_01/171201221"/>
    <hyperlink ref="F105" r:id="rId7" display="https://podminky.urs.cz/item/CS_URS_2023_01/181152302"/>
    <hyperlink ref="F107" r:id="rId8" display="https://podminky.urs.cz/item/CS_URS_2023_01/181111121"/>
    <hyperlink ref="F109" r:id="rId9" display="https://podminky.urs.cz/item/CS_URS_2023_01/181411131"/>
    <hyperlink ref="F114" r:id="rId10" display="https://podminky.urs.cz/item/CS_URS_2023_01/561121111"/>
    <hyperlink ref="F119" r:id="rId11" display="https://podminky.urs.cz/item/CS_URS_2023_01/564861011"/>
    <hyperlink ref="F123" r:id="rId12" display="https://podminky.urs.cz/item/CS_URS_2023_01/596811120"/>
    <hyperlink ref="F134" r:id="rId13" display="https://podminky.urs.cz/item/CS_URS_2023_01/919726123"/>
    <hyperlink ref="F136" r:id="rId14" display="https://podminky.urs.cz/item/CS_URS_2023_01/979024443"/>
    <hyperlink ref="F138" r:id="rId15" display="https://podminky.urs.cz/item/CS_URS_2023_01/979054441"/>
    <hyperlink ref="F147" r:id="rId16" display="https://podminky.urs.cz/item/CS_URS_2023_01/997221612"/>
    <hyperlink ref="F150" r:id="rId17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PÁROVÁ ZASTÁVKA K ZASTÁVCE MHD KOSOVSKÁ - ZOO, JIHLAVA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792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14. 6. 2023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39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ROUND((SUM(BE86:BE197)),  2)</f>
        <v>0</v>
      </c>
      <c r="G33" s="39"/>
      <c r="H33" s="39"/>
      <c r="I33" s="149">
        <v>0.20999999999999999</v>
      </c>
      <c r="J33" s="148">
        <f>ROUND(((SUM(BE86:BE197))*I33),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ROUND((SUM(BF86:BF197)),  2)</f>
        <v>0</v>
      </c>
      <c r="G34" s="39"/>
      <c r="H34" s="39"/>
      <c r="I34" s="149">
        <v>0.14999999999999999</v>
      </c>
      <c r="J34" s="148">
        <f>ROUND(((SUM(BF86:BF197))*I34),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ROUND((SUM(BG86:BG197)),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ROUND((SUM(BH86:BH197)),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ROUND((SUM(BI86:BI197)),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PÁROVÁ ZASTÁVKA K ZASTÁVCE MHD KOSOVSKÁ - ZOO, JIHLAVA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105 - CHODNÍK U STÁVAJÍCÍ ZASTÁVKY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14. 6. 2023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Jihlava</v>
      </c>
      <c r="G54" s="41"/>
      <c r="H54" s="41"/>
      <c r="I54" s="33" t="s">
        <v>33</v>
      </c>
      <c r="J54" s="37" t="str">
        <f>E21</f>
        <v>PROfi Jihlava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Zbytovská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230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231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232</v>
      </c>
      <c r="E62" s="175"/>
      <c r="F62" s="175"/>
      <c r="G62" s="175"/>
      <c r="H62" s="175"/>
      <c r="I62" s="175"/>
      <c r="J62" s="176">
        <f>J120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233</v>
      </c>
      <c r="E63" s="175"/>
      <c r="F63" s="175"/>
      <c r="G63" s="175"/>
      <c r="H63" s="175"/>
      <c r="I63" s="175"/>
      <c r="J63" s="176">
        <f>J134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234</v>
      </c>
      <c r="E64" s="175"/>
      <c r="F64" s="175"/>
      <c r="G64" s="175"/>
      <c r="H64" s="175"/>
      <c r="I64" s="175"/>
      <c r="J64" s="176">
        <f>J161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235</v>
      </c>
      <c r="E65" s="175"/>
      <c r="F65" s="175"/>
      <c r="G65" s="175"/>
      <c r="H65" s="175"/>
      <c r="I65" s="175"/>
      <c r="J65" s="176">
        <f>J184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236</v>
      </c>
      <c r="E66" s="175"/>
      <c r="F66" s="175"/>
      <c r="G66" s="175"/>
      <c r="H66" s="175"/>
      <c r="I66" s="175"/>
      <c r="J66" s="176">
        <f>J195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123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PÁROVÁ ZASTÁVKA K ZASTÁVCE MHD KOSOVSKÁ - ZOO, JIHLAVA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110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105 - CHODNÍK U STÁVAJÍCÍ ZASTÁVKY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14. 6. 2023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25</v>
      </c>
      <c r="D82" s="41"/>
      <c r="E82" s="41"/>
      <c r="F82" s="28" t="str">
        <f>E15</f>
        <v>Statutární město Jihlava</v>
      </c>
      <c r="G82" s="41"/>
      <c r="H82" s="41"/>
      <c r="I82" s="33" t="s">
        <v>33</v>
      </c>
      <c r="J82" s="37" t="str">
        <f>E21</f>
        <v>PROfi Jihlava spol. s r.o.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38</v>
      </c>
      <c r="J83" s="37" t="str">
        <f>E24</f>
        <v>Zbytovská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124</v>
      </c>
      <c r="D85" s="181" t="s">
        <v>61</v>
      </c>
      <c r="E85" s="181" t="s">
        <v>57</v>
      </c>
      <c r="F85" s="181" t="s">
        <v>58</v>
      </c>
      <c r="G85" s="181" t="s">
        <v>125</v>
      </c>
      <c r="H85" s="181" t="s">
        <v>126</v>
      </c>
      <c r="I85" s="181" t="s">
        <v>127</v>
      </c>
      <c r="J85" s="181" t="s">
        <v>114</v>
      </c>
      <c r="K85" s="182" t="s">
        <v>128</v>
      </c>
      <c r="L85" s="183"/>
      <c r="M85" s="93" t="s">
        <v>19</v>
      </c>
      <c r="N85" s="94" t="s">
        <v>46</v>
      </c>
      <c r="O85" s="94" t="s">
        <v>129</v>
      </c>
      <c r="P85" s="94" t="s">
        <v>130</v>
      </c>
      <c r="Q85" s="94" t="s">
        <v>131</v>
      </c>
      <c r="R85" s="94" t="s">
        <v>132</v>
      </c>
      <c r="S85" s="94" t="s">
        <v>133</v>
      </c>
      <c r="T85" s="95" t="s">
        <v>134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135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77.450011599999996</v>
      </c>
      <c r="S86" s="97"/>
      <c r="T86" s="187">
        <f>T87</f>
        <v>30.443000000000001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115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75</v>
      </c>
      <c r="E87" s="192" t="s">
        <v>239</v>
      </c>
      <c r="F87" s="192" t="s">
        <v>240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P88+P120+P134+P161+P184+P195</f>
        <v>0</v>
      </c>
      <c r="Q87" s="197"/>
      <c r="R87" s="198">
        <f>R88+R120+R134+R161+R184+R195</f>
        <v>77.450011599999996</v>
      </c>
      <c r="S87" s="197"/>
      <c r="T87" s="199">
        <f>T88+T120+T134+T161+T184+T195</f>
        <v>30.443000000000001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84</v>
      </c>
      <c r="AT87" s="201" t="s">
        <v>75</v>
      </c>
      <c r="AU87" s="201" t="s">
        <v>76</v>
      </c>
      <c r="AY87" s="200" t="s">
        <v>139</v>
      </c>
      <c r="BK87" s="202">
        <f>BK88+BK120+BK134+BK161+BK184+BK195</f>
        <v>0</v>
      </c>
    </row>
    <row r="88" s="12" customFormat="1" ht="22.8" customHeight="1">
      <c r="A88" s="12"/>
      <c r="B88" s="189"/>
      <c r="C88" s="190"/>
      <c r="D88" s="191" t="s">
        <v>75</v>
      </c>
      <c r="E88" s="203" t="s">
        <v>84</v>
      </c>
      <c r="F88" s="203" t="s">
        <v>241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SUM(P89:P119)</f>
        <v>0</v>
      </c>
      <c r="Q88" s="197"/>
      <c r="R88" s="198">
        <f>SUM(R89:R119)</f>
        <v>0.00022000000000000001</v>
      </c>
      <c r="S88" s="197"/>
      <c r="T88" s="199">
        <f>SUM(T89:T119)</f>
        <v>30.443000000000001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84</v>
      </c>
      <c r="AT88" s="201" t="s">
        <v>75</v>
      </c>
      <c r="AU88" s="201" t="s">
        <v>84</v>
      </c>
      <c r="AY88" s="200" t="s">
        <v>139</v>
      </c>
      <c r="BK88" s="202">
        <f>SUM(BK89:BK119)</f>
        <v>0</v>
      </c>
    </row>
    <row r="89" s="2" customFormat="1" ht="37.8" customHeight="1">
      <c r="A89" s="39"/>
      <c r="B89" s="40"/>
      <c r="C89" s="205" t="s">
        <v>84</v>
      </c>
      <c r="D89" s="205" t="s">
        <v>142</v>
      </c>
      <c r="E89" s="206" t="s">
        <v>793</v>
      </c>
      <c r="F89" s="207" t="s">
        <v>794</v>
      </c>
      <c r="G89" s="208" t="s">
        <v>244</v>
      </c>
      <c r="H89" s="209">
        <v>58</v>
      </c>
      <c r="I89" s="210"/>
      <c r="J89" s="211">
        <f>ROUND(I89*H89,2)</f>
        <v>0</v>
      </c>
      <c r="K89" s="207" t="s">
        <v>146</v>
      </c>
      <c r="L89" s="45"/>
      <c r="M89" s="212" t="s">
        <v>19</v>
      </c>
      <c r="N89" s="213" t="s">
        <v>47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0.28100000000000003</v>
      </c>
      <c r="T89" s="215">
        <f>S89*H89</f>
        <v>16.298000000000002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164</v>
      </c>
      <c r="AT89" s="216" t="s">
        <v>142</v>
      </c>
      <c r="AU89" s="216" t="s">
        <v>86</v>
      </c>
      <c r="AY89" s="18" t="s">
        <v>139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84</v>
      </c>
      <c r="BK89" s="217">
        <f>ROUND(I89*H89,2)</f>
        <v>0</v>
      </c>
      <c r="BL89" s="18" t="s">
        <v>164</v>
      </c>
      <c r="BM89" s="216" t="s">
        <v>795</v>
      </c>
    </row>
    <row r="90" s="2" customFormat="1">
      <c r="A90" s="39"/>
      <c r="B90" s="40"/>
      <c r="C90" s="41"/>
      <c r="D90" s="218" t="s">
        <v>149</v>
      </c>
      <c r="E90" s="41"/>
      <c r="F90" s="219" t="s">
        <v>796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149</v>
      </c>
      <c r="AU90" s="18" t="s">
        <v>86</v>
      </c>
    </row>
    <row r="91" s="2" customFormat="1" ht="24.15" customHeight="1">
      <c r="A91" s="39"/>
      <c r="B91" s="40"/>
      <c r="C91" s="205" t="s">
        <v>86</v>
      </c>
      <c r="D91" s="205" t="s">
        <v>142</v>
      </c>
      <c r="E91" s="206" t="s">
        <v>247</v>
      </c>
      <c r="F91" s="207" t="s">
        <v>248</v>
      </c>
      <c r="G91" s="208" t="s">
        <v>249</v>
      </c>
      <c r="H91" s="209">
        <v>69</v>
      </c>
      <c r="I91" s="210"/>
      <c r="J91" s="211">
        <f>ROUND(I91*H91,2)</f>
        <v>0</v>
      </c>
      <c r="K91" s="207" t="s">
        <v>146</v>
      </c>
      <c r="L91" s="45"/>
      <c r="M91" s="212" t="s">
        <v>19</v>
      </c>
      <c r="N91" s="213" t="s">
        <v>47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0.20499999999999999</v>
      </c>
      <c r="T91" s="215">
        <f>S91*H91</f>
        <v>14.145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164</v>
      </c>
      <c r="AT91" s="216" t="s">
        <v>142</v>
      </c>
      <c r="AU91" s="216" t="s">
        <v>86</v>
      </c>
      <c r="AY91" s="18" t="s">
        <v>139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84</v>
      </c>
      <c r="BK91" s="217">
        <f>ROUND(I91*H91,2)</f>
        <v>0</v>
      </c>
      <c r="BL91" s="18" t="s">
        <v>164</v>
      </c>
      <c r="BM91" s="216" t="s">
        <v>797</v>
      </c>
    </row>
    <row r="92" s="2" customFormat="1">
      <c r="A92" s="39"/>
      <c r="B92" s="40"/>
      <c r="C92" s="41"/>
      <c r="D92" s="218" t="s">
        <v>149</v>
      </c>
      <c r="E92" s="41"/>
      <c r="F92" s="219" t="s">
        <v>251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149</v>
      </c>
      <c r="AU92" s="18" t="s">
        <v>86</v>
      </c>
    </row>
    <row r="93" s="13" customFormat="1">
      <c r="A93" s="13"/>
      <c r="B93" s="225"/>
      <c r="C93" s="226"/>
      <c r="D93" s="223" t="s">
        <v>227</v>
      </c>
      <c r="E93" s="227" t="s">
        <v>19</v>
      </c>
      <c r="F93" s="228" t="s">
        <v>798</v>
      </c>
      <c r="G93" s="226"/>
      <c r="H93" s="229">
        <v>22</v>
      </c>
      <c r="I93" s="230"/>
      <c r="J93" s="226"/>
      <c r="K93" s="226"/>
      <c r="L93" s="231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227</v>
      </c>
      <c r="AU93" s="235" t="s">
        <v>86</v>
      </c>
      <c r="AV93" s="13" t="s">
        <v>86</v>
      </c>
      <c r="AW93" s="13" t="s">
        <v>37</v>
      </c>
      <c r="AX93" s="13" t="s">
        <v>76</v>
      </c>
      <c r="AY93" s="235" t="s">
        <v>139</v>
      </c>
    </row>
    <row r="94" s="13" customFormat="1">
      <c r="A94" s="13"/>
      <c r="B94" s="225"/>
      <c r="C94" s="226"/>
      <c r="D94" s="223" t="s">
        <v>227</v>
      </c>
      <c r="E94" s="227" t="s">
        <v>19</v>
      </c>
      <c r="F94" s="228" t="s">
        <v>799</v>
      </c>
      <c r="G94" s="226"/>
      <c r="H94" s="229">
        <v>32</v>
      </c>
      <c r="I94" s="230"/>
      <c r="J94" s="226"/>
      <c r="K94" s="226"/>
      <c r="L94" s="231"/>
      <c r="M94" s="236"/>
      <c r="N94" s="237"/>
      <c r="O94" s="237"/>
      <c r="P94" s="237"/>
      <c r="Q94" s="237"/>
      <c r="R94" s="237"/>
      <c r="S94" s="237"/>
      <c r="T94" s="23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227</v>
      </c>
      <c r="AU94" s="235" t="s">
        <v>86</v>
      </c>
      <c r="AV94" s="13" t="s">
        <v>86</v>
      </c>
      <c r="AW94" s="13" t="s">
        <v>37</v>
      </c>
      <c r="AX94" s="13" t="s">
        <v>76</v>
      </c>
      <c r="AY94" s="235" t="s">
        <v>139</v>
      </c>
    </row>
    <row r="95" s="13" customFormat="1">
      <c r="A95" s="13"/>
      <c r="B95" s="225"/>
      <c r="C95" s="226"/>
      <c r="D95" s="223" t="s">
        <v>227</v>
      </c>
      <c r="E95" s="227" t="s">
        <v>19</v>
      </c>
      <c r="F95" s="228" t="s">
        <v>800</v>
      </c>
      <c r="G95" s="226"/>
      <c r="H95" s="229">
        <v>15</v>
      </c>
      <c r="I95" s="230"/>
      <c r="J95" s="226"/>
      <c r="K95" s="226"/>
      <c r="L95" s="231"/>
      <c r="M95" s="236"/>
      <c r="N95" s="237"/>
      <c r="O95" s="237"/>
      <c r="P95" s="237"/>
      <c r="Q95" s="237"/>
      <c r="R95" s="237"/>
      <c r="S95" s="237"/>
      <c r="T95" s="23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227</v>
      </c>
      <c r="AU95" s="235" t="s">
        <v>86</v>
      </c>
      <c r="AV95" s="13" t="s">
        <v>86</v>
      </c>
      <c r="AW95" s="13" t="s">
        <v>37</v>
      </c>
      <c r="AX95" s="13" t="s">
        <v>76</v>
      </c>
      <c r="AY95" s="235" t="s">
        <v>139</v>
      </c>
    </row>
    <row r="96" s="14" customFormat="1">
      <c r="A96" s="14"/>
      <c r="B96" s="239"/>
      <c r="C96" s="240"/>
      <c r="D96" s="223" t="s">
        <v>227</v>
      </c>
      <c r="E96" s="241" t="s">
        <v>19</v>
      </c>
      <c r="F96" s="242" t="s">
        <v>254</v>
      </c>
      <c r="G96" s="240"/>
      <c r="H96" s="243">
        <v>69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9" t="s">
        <v>227</v>
      </c>
      <c r="AU96" s="249" t="s">
        <v>86</v>
      </c>
      <c r="AV96" s="14" t="s">
        <v>164</v>
      </c>
      <c r="AW96" s="14" t="s">
        <v>37</v>
      </c>
      <c r="AX96" s="14" t="s">
        <v>84</v>
      </c>
      <c r="AY96" s="249" t="s">
        <v>139</v>
      </c>
    </row>
    <row r="97" s="2" customFormat="1" ht="21.75" customHeight="1">
      <c r="A97" s="39"/>
      <c r="B97" s="40"/>
      <c r="C97" s="205" t="s">
        <v>158</v>
      </c>
      <c r="D97" s="205" t="s">
        <v>142</v>
      </c>
      <c r="E97" s="206" t="s">
        <v>255</v>
      </c>
      <c r="F97" s="207" t="s">
        <v>256</v>
      </c>
      <c r="G97" s="208" t="s">
        <v>257</v>
      </c>
      <c r="H97" s="209">
        <v>26.100000000000001</v>
      </c>
      <c r="I97" s="210"/>
      <c r="J97" s="211">
        <f>ROUND(I97*H97,2)</f>
        <v>0</v>
      </c>
      <c r="K97" s="207" t="s">
        <v>146</v>
      </c>
      <c r="L97" s="45"/>
      <c r="M97" s="212" t="s">
        <v>19</v>
      </c>
      <c r="N97" s="213" t="s">
        <v>47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164</v>
      </c>
      <c r="AT97" s="216" t="s">
        <v>142</v>
      </c>
      <c r="AU97" s="216" t="s">
        <v>86</v>
      </c>
      <c r="AY97" s="18" t="s">
        <v>139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84</v>
      </c>
      <c r="BK97" s="217">
        <f>ROUND(I97*H97,2)</f>
        <v>0</v>
      </c>
      <c r="BL97" s="18" t="s">
        <v>164</v>
      </c>
      <c r="BM97" s="216" t="s">
        <v>801</v>
      </c>
    </row>
    <row r="98" s="2" customFormat="1">
      <c r="A98" s="39"/>
      <c r="B98" s="40"/>
      <c r="C98" s="41"/>
      <c r="D98" s="218" t="s">
        <v>149</v>
      </c>
      <c r="E98" s="41"/>
      <c r="F98" s="219" t="s">
        <v>259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149</v>
      </c>
      <c r="AU98" s="18" t="s">
        <v>86</v>
      </c>
    </row>
    <row r="99" s="2" customFormat="1" ht="24.15" customHeight="1">
      <c r="A99" s="39"/>
      <c r="B99" s="40"/>
      <c r="C99" s="205" t="s">
        <v>164</v>
      </c>
      <c r="D99" s="205" t="s">
        <v>142</v>
      </c>
      <c r="E99" s="206" t="s">
        <v>260</v>
      </c>
      <c r="F99" s="207" t="s">
        <v>261</v>
      </c>
      <c r="G99" s="208" t="s">
        <v>257</v>
      </c>
      <c r="H99" s="209">
        <v>2.6219999999999999</v>
      </c>
      <c r="I99" s="210"/>
      <c r="J99" s="211">
        <f>ROUND(I99*H99,2)</f>
        <v>0</v>
      </c>
      <c r="K99" s="207" t="s">
        <v>146</v>
      </c>
      <c r="L99" s="45"/>
      <c r="M99" s="212" t="s">
        <v>19</v>
      </c>
      <c r="N99" s="213" t="s">
        <v>47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164</v>
      </c>
      <c r="AT99" s="216" t="s">
        <v>142</v>
      </c>
      <c r="AU99" s="216" t="s">
        <v>86</v>
      </c>
      <c r="AY99" s="18" t="s">
        <v>139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84</v>
      </c>
      <c r="BK99" s="217">
        <f>ROUND(I99*H99,2)</f>
        <v>0</v>
      </c>
      <c r="BL99" s="18" t="s">
        <v>164</v>
      </c>
      <c r="BM99" s="216" t="s">
        <v>802</v>
      </c>
    </row>
    <row r="100" s="2" customFormat="1">
      <c r="A100" s="39"/>
      <c r="B100" s="40"/>
      <c r="C100" s="41"/>
      <c r="D100" s="218" t="s">
        <v>149</v>
      </c>
      <c r="E100" s="41"/>
      <c r="F100" s="219" t="s">
        <v>263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149</v>
      </c>
      <c r="AU100" s="18" t="s">
        <v>86</v>
      </c>
    </row>
    <row r="101" s="13" customFormat="1">
      <c r="A101" s="13"/>
      <c r="B101" s="225"/>
      <c r="C101" s="226"/>
      <c r="D101" s="223" t="s">
        <v>227</v>
      </c>
      <c r="E101" s="227" t="s">
        <v>19</v>
      </c>
      <c r="F101" s="228" t="s">
        <v>264</v>
      </c>
      <c r="G101" s="226"/>
      <c r="H101" s="229">
        <v>2.6219999999999999</v>
      </c>
      <c r="I101" s="230"/>
      <c r="J101" s="226"/>
      <c r="K101" s="226"/>
      <c r="L101" s="231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227</v>
      </c>
      <c r="AU101" s="235" t="s">
        <v>86</v>
      </c>
      <c r="AV101" s="13" t="s">
        <v>86</v>
      </c>
      <c r="AW101" s="13" t="s">
        <v>37</v>
      </c>
      <c r="AX101" s="13" t="s">
        <v>84</v>
      </c>
      <c r="AY101" s="235" t="s">
        <v>139</v>
      </c>
    </row>
    <row r="102" s="2" customFormat="1" ht="33" customHeight="1">
      <c r="A102" s="39"/>
      <c r="B102" s="40"/>
      <c r="C102" s="205" t="s">
        <v>138</v>
      </c>
      <c r="D102" s="205" t="s">
        <v>142</v>
      </c>
      <c r="E102" s="206" t="s">
        <v>266</v>
      </c>
      <c r="F102" s="207" t="s">
        <v>267</v>
      </c>
      <c r="G102" s="208" t="s">
        <v>257</v>
      </c>
      <c r="H102" s="209">
        <v>28.722000000000001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47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164</v>
      </c>
      <c r="AT102" s="216" t="s">
        <v>142</v>
      </c>
      <c r="AU102" s="216" t="s">
        <v>86</v>
      </c>
      <c r="AY102" s="18" t="s">
        <v>139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84</v>
      </c>
      <c r="BK102" s="217">
        <f>ROUND(I102*H102,2)</f>
        <v>0</v>
      </c>
      <c r="BL102" s="18" t="s">
        <v>164</v>
      </c>
      <c r="BM102" s="216" t="s">
        <v>803</v>
      </c>
    </row>
    <row r="103" s="13" customFormat="1">
      <c r="A103" s="13"/>
      <c r="B103" s="225"/>
      <c r="C103" s="226"/>
      <c r="D103" s="223" t="s">
        <v>227</v>
      </c>
      <c r="E103" s="227" t="s">
        <v>19</v>
      </c>
      <c r="F103" s="228" t="s">
        <v>264</v>
      </c>
      <c r="G103" s="226"/>
      <c r="H103" s="229">
        <v>2.6219999999999999</v>
      </c>
      <c r="I103" s="230"/>
      <c r="J103" s="226"/>
      <c r="K103" s="226"/>
      <c r="L103" s="231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227</v>
      </c>
      <c r="AU103" s="235" t="s">
        <v>86</v>
      </c>
      <c r="AV103" s="13" t="s">
        <v>86</v>
      </c>
      <c r="AW103" s="13" t="s">
        <v>37</v>
      </c>
      <c r="AX103" s="13" t="s">
        <v>76</v>
      </c>
      <c r="AY103" s="235" t="s">
        <v>139</v>
      </c>
    </row>
    <row r="104" s="13" customFormat="1">
      <c r="A104" s="13"/>
      <c r="B104" s="225"/>
      <c r="C104" s="226"/>
      <c r="D104" s="223" t="s">
        <v>227</v>
      </c>
      <c r="E104" s="227" t="s">
        <v>19</v>
      </c>
      <c r="F104" s="228" t="s">
        <v>804</v>
      </c>
      <c r="G104" s="226"/>
      <c r="H104" s="229">
        <v>26.100000000000001</v>
      </c>
      <c r="I104" s="230"/>
      <c r="J104" s="226"/>
      <c r="K104" s="226"/>
      <c r="L104" s="231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227</v>
      </c>
      <c r="AU104" s="235" t="s">
        <v>86</v>
      </c>
      <c r="AV104" s="13" t="s">
        <v>86</v>
      </c>
      <c r="AW104" s="13" t="s">
        <v>37</v>
      </c>
      <c r="AX104" s="13" t="s">
        <v>76</v>
      </c>
      <c r="AY104" s="235" t="s">
        <v>139</v>
      </c>
    </row>
    <row r="105" s="14" customFormat="1">
      <c r="A105" s="14"/>
      <c r="B105" s="239"/>
      <c r="C105" s="240"/>
      <c r="D105" s="223" t="s">
        <v>227</v>
      </c>
      <c r="E105" s="241" t="s">
        <v>19</v>
      </c>
      <c r="F105" s="242" t="s">
        <v>254</v>
      </c>
      <c r="G105" s="240"/>
      <c r="H105" s="243">
        <v>28.722000000000001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9" t="s">
        <v>227</v>
      </c>
      <c r="AU105" s="249" t="s">
        <v>86</v>
      </c>
      <c r="AV105" s="14" t="s">
        <v>164</v>
      </c>
      <c r="AW105" s="14" t="s">
        <v>37</v>
      </c>
      <c r="AX105" s="14" t="s">
        <v>84</v>
      </c>
      <c r="AY105" s="249" t="s">
        <v>139</v>
      </c>
    </row>
    <row r="106" s="2" customFormat="1" ht="24.15" customHeight="1">
      <c r="A106" s="39"/>
      <c r="B106" s="40"/>
      <c r="C106" s="205" t="s">
        <v>177</v>
      </c>
      <c r="D106" s="205" t="s">
        <v>142</v>
      </c>
      <c r="E106" s="206" t="s">
        <v>270</v>
      </c>
      <c r="F106" s="207" t="s">
        <v>271</v>
      </c>
      <c r="G106" s="208" t="s">
        <v>257</v>
      </c>
      <c r="H106" s="209">
        <v>28.722000000000001</v>
      </c>
      <c r="I106" s="210"/>
      <c r="J106" s="211">
        <f>ROUND(I106*H106,2)</f>
        <v>0</v>
      </c>
      <c r="K106" s="207" t="s">
        <v>146</v>
      </c>
      <c r="L106" s="45"/>
      <c r="M106" s="212" t="s">
        <v>19</v>
      </c>
      <c r="N106" s="213" t="s">
        <v>47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164</v>
      </c>
      <c r="AT106" s="216" t="s">
        <v>142</v>
      </c>
      <c r="AU106" s="216" t="s">
        <v>86</v>
      </c>
      <c r="AY106" s="18" t="s">
        <v>139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84</v>
      </c>
      <c r="BK106" s="217">
        <f>ROUND(I106*H106,2)</f>
        <v>0</v>
      </c>
      <c r="BL106" s="18" t="s">
        <v>164</v>
      </c>
      <c r="BM106" s="216" t="s">
        <v>805</v>
      </c>
    </row>
    <row r="107" s="2" customFormat="1">
      <c r="A107" s="39"/>
      <c r="B107" s="40"/>
      <c r="C107" s="41"/>
      <c r="D107" s="218" t="s">
        <v>149</v>
      </c>
      <c r="E107" s="41"/>
      <c r="F107" s="219" t="s">
        <v>273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149</v>
      </c>
      <c r="AU107" s="18" t="s">
        <v>86</v>
      </c>
    </row>
    <row r="108" s="2" customFormat="1" ht="24.15" customHeight="1">
      <c r="A108" s="39"/>
      <c r="B108" s="40"/>
      <c r="C108" s="205" t="s">
        <v>183</v>
      </c>
      <c r="D108" s="205" t="s">
        <v>142</v>
      </c>
      <c r="E108" s="206" t="s">
        <v>274</v>
      </c>
      <c r="F108" s="207" t="s">
        <v>275</v>
      </c>
      <c r="G108" s="208" t="s">
        <v>257</v>
      </c>
      <c r="H108" s="209">
        <v>28.722000000000001</v>
      </c>
      <c r="I108" s="210"/>
      <c r="J108" s="211">
        <f>ROUND(I108*H108,2)</f>
        <v>0</v>
      </c>
      <c r="K108" s="207" t="s">
        <v>146</v>
      </c>
      <c r="L108" s="45"/>
      <c r="M108" s="212" t="s">
        <v>19</v>
      </c>
      <c r="N108" s="213" t="s">
        <v>47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164</v>
      </c>
      <c r="AT108" s="216" t="s">
        <v>142</v>
      </c>
      <c r="AU108" s="216" t="s">
        <v>86</v>
      </c>
      <c r="AY108" s="18" t="s">
        <v>139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84</v>
      </c>
      <c r="BK108" s="217">
        <f>ROUND(I108*H108,2)</f>
        <v>0</v>
      </c>
      <c r="BL108" s="18" t="s">
        <v>164</v>
      </c>
      <c r="BM108" s="216" t="s">
        <v>806</v>
      </c>
    </row>
    <row r="109" s="2" customFormat="1">
      <c r="A109" s="39"/>
      <c r="B109" s="40"/>
      <c r="C109" s="41"/>
      <c r="D109" s="218" t="s">
        <v>149</v>
      </c>
      <c r="E109" s="41"/>
      <c r="F109" s="219" t="s">
        <v>277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149</v>
      </c>
      <c r="AU109" s="18" t="s">
        <v>86</v>
      </c>
    </row>
    <row r="110" s="2" customFormat="1" ht="24.15" customHeight="1">
      <c r="A110" s="39"/>
      <c r="B110" s="40"/>
      <c r="C110" s="205" t="s">
        <v>191</v>
      </c>
      <c r="D110" s="205" t="s">
        <v>142</v>
      </c>
      <c r="E110" s="206" t="s">
        <v>278</v>
      </c>
      <c r="F110" s="207" t="s">
        <v>279</v>
      </c>
      <c r="G110" s="208" t="s">
        <v>280</v>
      </c>
      <c r="H110" s="209">
        <v>28.722000000000001</v>
      </c>
      <c r="I110" s="210"/>
      <c r="J110" s="211">
        <f>ROUND(I110*H110,2)</f>
        <v>0</v>
      </c>
      <c r="K110" s="207" t="s">
        <v>146</v>
      </c>
      <c r="L110" s="45"/>
      <c r="M110" s="212" t="s">
        <v>19</v>
      </c>
      <c r="N110" s="213" t="s">
        <v>47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164</v>
      </c>
      <c r="AT110" s="216" t="s">
        <v>142</v>
      </c>
      <c r="AU110" s="216" t="s">
        <v>86</v>
      </c>
      <c r="AY110" s="18" t="s">
        <v>139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84</v>
      </c>
      <c r="BK110" s="217">
        <f>ROUND(I110*H110,2)</f>
        <v>0</v>
      </c>
      <c r="BL110" s="18" t="s">
        <v>164</v>
      </c>
      <c r="BM110" s="216" t="s">
        <v>807</v>
      </c>
    </row>
    <row r="111" s="2" customFormat="1">
      <c r="A111" s="39"/>
      <c r="B111" s="40"/>
      <c r="C111" s="41"/>
      <c r="D111" s="218" t="s">
        <v>149</v>
      </c>
      <c r="E111" s="41"/>
      <c r="F111" s="219" t="s">
        <v>282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149</v>
      </c>
      <c r="AU111" s="18" t="s">
        <v>86</v>
      </c>
    </row>
    <row r="112" s="2" customFormat="1" ht="16.5" customHeight="1">
      <c r="A112" s="39"/>
      <c r="B112" s="40"/>
      <c r="C112" s="205" t="s">
        <v>197</v>
      </c>
      <c r="D112" s="205" t="s">
        <v>142</v>
      </c>
      <c r="E112" s="206" t="s">
        <v>298</v>
      </c>
      <c r="F112" s="207" t="s">
        <v>299</v>
      </c>
      <c r="G112" s="208" t="s">
        <v>244</v>
      </c>
      <c r="H112" s="209">
        <v>58</v>
      </c>
      <c r="I112" s="210"/>
      <c r="J112" s="211">
        <f>ROUND(I112*H112,2)</f>
        <v>0</v>
      </c>
      <c r="K112" s="207" t="s">
        <v>146</v>
      </c>
      <c r="L112" s="45"/>
      <c r="M112" s="212" t="s">
        <v>19</v>
      </c>
      <c r="N112" s="213" t="s">
        <v>47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164</v>
      </c>
      <c r="AT112" s="216" t="s">
        <v>142</v>
      </c>
      <c r="AU112" s="216" t="s">
        <v>86</v>
      </c>
      <c r="AY112" s="18" t="s">
        <v>139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84</v>
      </c>
      <c r="BK112" s="217">
        <f>ROUND(I112*H112,2)</f>
        <v>0</v>
      </c>
      <c r="BL112" s="18" t="s">
        <v>164</v>
      </c>
      <c r="BM112" s="216" t="s">
        <v>808</v>
      </c>
    </row>
    <row r="113" s="2" customFormat="1">
      <c r="A113" s="39"/>
      <c r="B113" s="40"/>
      <c r="C113" s="41"/>
      <c r="D113" s="218" t="s">
        <v>149</v>
      </c>
      <c r="E113" s="41"/>
      <c r="F113" s="219" t="s">
        <v>301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149</v>
      </c>
      <c r="AU113" s="18" t="s">
        <v>86</v>
      </c>
    </row>
    <row r="114" s="2" customFormat="1" ht="33" customHeight="1">
      <c r="A114" s="39"/>
      <c r="B114" s="40"/>
      <c r="C114" s="205" t="s">
        <v>205</v>
      </c>
      <c r="D114" s="205" t="s">
        <v>142</v>
      </c>
      <c r="E114" s="206" t="s">
        <v>284</v>
      </c>
      <c r="F114" s="207" t="s">
        <v>285</v>
      </c>
      <c r="G114" s="208" t="s">
        <v>244</v>
      </c>
      <c r="H114" s="209">
        <v>11</v>
      </c>
      <c r="I114" s="210"/>
      <c r="J114" s="211">
        <f>ROUND(I114*H114,2)</f>
        <v>0</v>
      </c>
      <c r="K114" s="207" t="s">
        <v>146</v>
      </c>
      <c r="L114" s="45"/>
      <c r="M114" s="212" t="s">
        <v>19</v>
      </c>
      <c r="N114" s="213" t="s">
        <v>47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164</v>
      </c>
      <c r="AT114" s="216" t="s">
        <v>142</v>
      </c>
      <c r="AU114" s="216" t="s">
        <v>86</v>
      </c>
      <c r="AY114" s="18" t="s">
        <v>139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84</v>
      </c>
      <c r="BK114" s="217">
        <f>ROUND(I114*H114,2)</f>
        <v>0</v>
      </c>
      <c r="BL114" s="18" t="s">
        <v>164</v>
      </c>
      <c r="BM114" s="216" t="s">
        <v>809</v>
      </c>
    </row>
    <row r="115" s="2" customFormat="1">
      <c r="A115" s="39"/>
      <c r="B115" s="40"/>
      <c r="C115" s="41"/>
      <c r="D115" s="218" t="s">
        <v>149</v>
      </c>
      <c r="E115" s="41"/>
      <c r="F115" s="219" t="s">
        <v>287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149</v>
      </c>
      <c r="AU115" s="18" t="s">
        <v>86</v>
      </c>
    </row>
    <row r="116" s="2" customFormat="1" ht="24.15" customHeight="1">
      <c r="A116" s="39"/>
      <c r="B116" s="40"/>
      <c r="C116" s="205" t="s">
        <v>213</v>
      </c>
      <c r="D116" s="205" t="s">
        <v>142</v>
      </c>
      <c r="E116" s="206" t="s">
        <v>288</v>
      </c>
      <c r="F116" s="207" t="s">
        <v>289</v>
      </c>
      <c r="G116" s="208" t="s">
        <v>244</v>
      </c>
      <c r="H116" s="209">
        <v>11</v>
      </c>
      <c r="I116" s="210"/>
      <c r="J116" s="211">
        <f>ROUND(I116*H116,2)</f>
        <v>0</v>
      </c>
      <c r="K116" s="207" t="s">
        <v>146</v>
      </c>
      <c r="L116" s="45"/>
      <c r="M116" s="212" t="s">
        <v>19</v>
      </c>
      <c r="N116" s="213" t="s">
        <v>47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164</v>
      </c>
      <c r="AT116" s="216" t="s">
        <v>142</v>
      </c>
      <c r="AU116" s="216" t="s">
        <v>86</v>
      </c>
      <c r="AY116" s="18" t="s">
        <v>139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84</v>
      </c>
      <c r="BK116" s="217">
        <f>ROUND(I116*H116,2)</f>
        <v>0</v>
      </c>
      <c r="BL116" s="18" t="s">
        <v>164</v>
      </c>
      <c r="BM116" s="216" t="s">
        <v>810</v>
      </c>
    </row>
    <row r="117" s="2" customFormat="1">
      <c r="A117" s="39"/>
      <c r="B117" s="40"/>
      <c r="C117" s="41"/>
      <c r="D117" s="218" t="s">
        <v>149</v>
      </c>
      <c r="E117" s="41"/>
      <c r="F117" s="219" t="s">
        <v>291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149</v>
      </c>
      <c r="AU117" s="18" t="s">
        <v>86</v>
      </c>
    </row>
    <row r="118" s="2" customFormat="1" ht="16.5" customHeight="1">
      <c r="A118" s="39"/>
      <c r="B118" s="40"/>
      <c r="C118" s="250" t="s">
        <v>221</v>
      </c>
      <c r="D118" s="250" t="s">
        <v>292</v>
      </c>
      <c r="E118" s="251" t="s">
        <v>293</v>
      </c>
      <c r="F118" s="252" t="s">
        <v>294</v>
      </c>
      <c r="G118" s="253" t="s">
        <v>295</v>
      </c>
      <c r="H118" s="254">
        <v>0.22</v>
      </c>
      <c r="I118" s="255"/>
      <c r="J118" s="256">
        <f>ROUND(I118*H118,2)</f>
        <v>0</v>
      </c>
      <c r="K118" s="252" t="s">
        <v>146</v>
      </c>
      <c r="L118" s="257"/>
      <c r="M118" s="258" t="s">
        <v>19</v>
      </c>
      <c r="N118" s="259" t="s">
        <v>47</v>
      </c>
      <c r="O118" s="85"/>
      <c r="P118" s="214">
        <f>O118*H118</f>
        <v>0</v>
      </c>
      <c r="Q118" s="214">
        <v>0.001</v>
      </c>
      <c r="R118" s="214">
        <f>Q118*H118</f>
        <v>0.00022000000000000001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191</v>
      </c>
      <c r="AT118" s="216" t="s">
        <v>292</v>
      </c>
      <c r="AU118" s="216" t="s">
        <v>86</v>
      </c>
      <c r="AY118" s="18" t="s">
        <v>139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84</v>
      </c>
      <c r="BK118" s="217">
        <f>ROUND(I118*H118,2)</f>
        <v>0</v>
      </c>
      <c r="BL118" s="18" t="s">
        <v>164</v>
      </c>
      <c r="BM118" s="216" t="s">
        <v>811</v>
      </c>
    </row>
    <row r="119" s="13" customFormat="1">
      <c r="A119" s="13"/>
      <c r="B119" s="225"/>
      <c r="C119" s="226"/>
      <c r="D119" s="223" t="s">
        <v>227</v>
      </c>
      <c r="E119" s="226"/>
      <c r="F119" s="228" t="s">
        <v>812</v>
      </c>
      <c r="G119" s="226"/>
      <c r="H119" s="229">
        <v>0.22</v>
      </c>
      <c r="I119" s="230"/>
      <c r="J119" s="226"/>
      <c r="K119" s="226"/>
      <c r="L119" s="231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227</v>
      </c>
      <c r="AU119" s="235" t="s">
        <v>86</v>
      </c>
      <c r="AV119" s="13" t="s">
        <v>86</v>
      </c>
      <c r="AW119" s="13" t="s">
        <v>4</v>
      </c>
      <c r="AX119" s="13" t="s">
        <v>84</v>
      </c>
      <c r="AY119" s="235" t="s">
        <v>139</v>
      </c>
    </row>
    <row r="120" s="12" customFormat="1" ht="22.8" customHeight="1">
      <c r="A120" s="12"/>
      <c r="B120" s="189"/>
      <c r="C120" s="190"/>
      <c r="D120" s="191" t="s">
        <v>75</v>
      </c>
      <c r="E120" s="203" t="s">
        <v>86</v>
      </c>
      <c r="F120" s="203" t="s">
        <v>302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SUM(P121:P133)</f>
        <v>0</v>
      </c>
      <c r="Q120" s="197"/>
      <c r="R120" s="198">
        <f>SUM(R121:R133)</f>
        <v>4.799823599999999</v>
      </c>
      <c r="S120" s="197"/>
      <c r="T120" s="199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84</v>
      </c>
      <c r="AT120" s="201" t="s">
        <v>75</v>
      </c>
      <c r="AU120" s="201" t="s">
        <v>84</v>
      </c>
      <c r="AY120" s="200" t="s">
        <v>139</v>
      </c>
      <c r="BK120" s="202">
        <f>SUM(BK121:BK133)</f>
        <v>0</v>
      </c>
    </row>
    <row r="121" s="2" customFormat="1" ht="16.5" customHeight="1">
      <c r="A121" s="39"/>
      <c r="B121" s="40"/>
      <c r="C121" s="205" t="s">
        <v>303</v>
      </c>
      <c r="D121" s="205" t="s">
        <v>142</v>
      </c>
      <c r="E121" s="206" t="s">
        <v>304</v>
      </c>
      <c r="F121" s="207" t="s">
        <v>305</v>
      </c>
      <c r="G121" s="208" t="s">
        <v>257</v>
      </c>
      <c r="H121" s="209">
        <v>0.27600000000000002</v>
      </c>
      <c r="I121" s="210"/>
      <c r="J121" s="211">
        <f>ROUND(I121*H121,2)</f>
        <v>0</v>
      </c>
      <c r="K121" s="207" t="s">
        <v>146</v>
      </c>
      <c r="L121" s="45"/>
      <c r="M121" s="212" t="s">
        <v>19</v>
      </c>
      <c r="N121" s="213" t="s">
        <v>47</v>
      </c>
      <c r="O121" s="85"/>
      <c r="P121" s="214">
        <f>O121*H121</f>
        <v>0</v>
      </c>
      <c r="Q121" s="214">
        <v>2.1600000000000001</v>
      </c>
      <c r="R121" s="214">
        <f>Q121*H121</f>
        <v>0.59616000000000013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164</v>
      </c>
      <c r="AT121" s="216" t="s">
        <v>142</v>
      </c>
      <c r="AU121" s="216" t="s">
        <v>86</v>
      </c>
      <c r="AY121" s="18" t="s">
        <v>139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84</v>
      </c>
      <c r="BK121" s="217">
        <f>ROUND(I121*H121,2)</f>
        <v>0</v>
      </c>
      <c r="BL121" s="18" t="s">
        <v>164</v>
      </c>
      <c r="BM121" s="216" t="s">
        <v>813</v>
      </c>
    </row>
    <row r="122" s="2" customFormat="1">
      <c r="A122" s="39"/>
      <c r="B122" s="40"/>
      <c r="C122" s="41"/>
      <c r="D122" s="218" t="s">
        <v>149</v>
      </c>
      <c r="E122" s="41"/>
      <c r="F122" s="219" t="s">
        <v>307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149</v>
      </c>
      <c r="AU122" s="18" t="s">
        <v>86</v>
      </c>
    </row>
    <row r="123" s="13" customFormat="1">
      <c r="A123" s="13"/>
      <c r="B123" s="225"/>
      <c r="C123" s="226"/>
      <c r="D123" s="223" t="s">
        <v>227</v>
      </c>
      <c r="E123" s="227" t="s">
        <v>19</v>
      </c>
      <c r="F123" s="228" t="s">
        <v>308</v>
      </c>
      <c r="G123" s="226"/>
      <c r="H123" s="229">
        <v>0.27600000000000002</v>
      </c>
      <c r="I123" s="230"/>
      <c r="J123" s="226"/>
      <c r="K123" s="226"/>
      <c r="L123" s="231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227</v>
      </c>
      <c r="AU123" s="235" t="s">
        <v>86</v>
      </c>
      <c r="AV123" s="13" t="s">
        <v>86</v>
      </c>
      <c r="AW123" s="13" t="s">
        <v>37</v>
      </c>
      <c r="AX123" s="13" t="s">
        <v>84</v>
      </c>
      <c r="AY123" s="235" t="s">
        <v>139</v>
      </c>
    </row>
    <row r="124" s="2" customFormat="1" ht="21.75" customHeight="1">
      <c r="A124" s="39"/>
      <c r="B124" s="40"/>
      <c r="C124" s="205" t="s">
        <v>309</v>
      </c>
      <c r="D124" s="205" t="s">
        <v>142</v>
      </c>
      <c r="E124" s="206" t="s">
        <v>310</v>
      </c>
      <c r="F124" s="207" t="s">
        <v>311</v>
      </c>
      <c r="G124" s="208" t="s">
        <v>257</v>
      </c>
      <c r="H124" s="209">
        <v>1.6559999999999999</v>
      </c>
      <c r="I124" s="210"/>
      <c r="J124" s="211">
        <f>ROUND(I124*H124,2)</f>
        <v>0</v>
      </c>
      <c r="K124" s="207" t="s">
        <v>146</v>
      </c>
      <c r="L124" s="45"/>
      <c r="M124" s="212" t="s">
        <v>19</v>
      </c>
      <c r="N124" s="213" t="s">
        <v>47</v>
      </c>
      <c r="O124" s="85"/>
      <c r="P124" s="214">
        <f>O124*H124</f>
        <v>0</v>
      </c>
      <c r="Q124" s="214">
        <v>2.5018699999999998</v>
      </c>
      <c r="R124" s="214">
        <f>Q124*H124</f>
        <v>4.1430967199999991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164</v>
      </c>
      <c r="AT124" s="216" t="s">
        <v>142</v>
      </c>
      <c r="AU124" s="216" t="s">
        <v>86</v>
      </c>
      <c r="AY124" s="18" t="s">
        <v>139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84</v>
      </c>
      <c r="BK124" s="217">
        <f>ROUND(I124*H124,2)</f>
        <v>0</v>
      </c>
      <c r="BL124" s="18" t="s">
        <v>164</v>
      </c>
      <c r="BM124" s="216" t="s">
        <v>814</v>
      </c>
    </row>
    <row r="125" s="2" customFormat="1">
      <c r="A125" s="39"/>
      <c r="B125" s="40"/>
      <c r="C125" s="41"/>
      <c r="D125" s="218" t="s">
        <v>149</v>
      </c>
      <c r="E125" s="41"/>
      <c r="F125" s="219" t="s">
        <v>313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149</v>
      </c>
      <c r="AU125" s="18" t="s">
        <v>86</v>
      </c>
    </row>
    <row r="126" s="13" customFormat="1">
      <c r="A126" s="13"/>
      <c r="B126" s="225"/>
      <c r="C126" s="226"/>
      <c r="D126" s="223" t="s">
        <v>227</v>
      </c>
      <c r="E126" s="227" t="s">
        <v>19</v>
      </c>
      <c r="F126" s="228" t="s">
        <v>314</v>
      </c>
      <c r="G126" s="226"/>
      <c r="H126" s="229">
        <v>1.6559999999999999</v>
      </c>
      <c r="I126" s="230"/>
      <c r="J126" s="226"/>
      <c r="K126" s="226"/>
      <c r="L126" s="231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227</v>
      </c>
      <c r="AU126" s="235" t="s">
        <v>86</v>
      </c>
      <c r="AV126" s="13" t="s">
        <v>86</v>
      </c>
      <c r="AW126" s="13" t="s">
        <v>37</v>
      </c>
      <c r="AX126" s="13" t="s">
        <v>84</v>
      </c>
      <c r="AY126" s="235" t="s">
        <v>139</v>
      </c>
    </row>
    <row r="127" s="2" customFormat="1" ht="16.5" customHeight="1">
      <c r="A127" s="39"/>
      <c r="B127" s="40"/>
      <c r="C127" s="205" t="s">
        <v>8</v>
      </c>
      <c r="D127" s="205" t="s">
        <v>142</v>
      </c>
      <c r="E127" s="206" t="s">
        <v>315</v>
      </c>
      <c r="F127" s="207" t="s">
        <v>316</v>
      </c>
      <c r="G127" s="208" t="s">
        <v>244</v>
      </c>
      <c r="H127" s="209">
        <v>13.300000000000001</v>
      </c>
      <c r="I127" s="210"/>
      <c r="J127" s="211">
        <f>ROUND(I127*H127,2)</f>
        <v>0</v>
      </c>
      <c r="K127" s="207" t="s">
        <v>146</v>
      </c>
      <c r="L127" s="45"/>
      <c r="M127" s="212" t="s">
        <v>19</v>
      </c>
      <c r="N127" s="213" t="s">
        <v>47</v>
      </c>
      <c r="O127" s="85"/>
      <c r="P127" s="214">
        <f>O127*H127</f>
        <v>0</v>
      </c>
      <c r="Q127" s="214">
        <v>0.00264</v>
      </c>
      <c r="R127" s="214">
        <f>Q127*H127</f>
        <v>0.035112000000000004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164</v>
      </c>
      <c r="AT127" s="216" t="s">
        <v>142</v>
      </c>
      <c r="AU127" s="216" t="s">
        <v>86</v>
      </c>
      <c r="AY127" s="18" t="s">
        <v>139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84</v>
      </c>
      <c r="BK127" s="217">
        <f>ROUND(I127*H127,2)</f>
        <v>0</v>
      </c>
      <c r="BL127" s="18" t="s">
        <v>164</v>
      </c>
      <c r="BM127" s="216" t="s">
        <v>815</v>
      </c>
    </row>
    <row r="128" s="2" customFormat="1">
      <c r="A128" s="39"/>
      <c r="B128" s="40"/>
      <c r="C128" s="41"/>
      <c r="D128" s="218" t="s">
        <v>149</v>
      </c>
      <c r="E128" s="41"/>
      <c r="F128" s="219" t="s">
        <v>318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149</v>
      </c>
      <c r="AU128" s="18" t="s">
        <v>86</v>
      </c>
    </row>
    <row r="129" s="13" customFormat="1">
      <c r="A129" s="13"/>
      <c r="B129" s="225"/>
      <c r="C129" s="226"/>
      <c r="D129" s="223" t="s">
        <v>227</v>
      </c>
      <c r="E129" s="227" t="s">
        <v>19</v>
      </c>
      <c r="F129" s="228" t="s">
        <v>319</v>
      </c>
      <c r="G129" s="226"/>
      <c r="H129" s="229">
        <v>13.300000000000001</v>
      </c>
      <c r="I129" s="230"/>
      <c r="J129" s="226"/>
      <c r="K129" s="226"/>
      <c r="L129" s="231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227</v>
      </c>
      <c r="AU129" s="235" t="s">
        <v>86</v>
      </c>
      <c r="AV129" s="13" t="s">
        <v>86</v>
      </c>
      <c r="AW129" s="13" t="s">
        <v>37</v>
      </c>
      <c r="AX129" s="13" t="s">
        <v>84</v>
      </c>
      <c r="AY129" s="235" t="s">
        <v>139</v>
      </c>
    </row>
    <row r="130" s="2" customFormat="1" ht="16.5" customHeight="1">
      <c r="A130" s="39"/>
      <c r="B130" s="40"/>
      <c r="C130" s="205" t="s">
        <v>320</v>
      </c>
      <c r="D130" s="205" t="s">
        <v>142</v>
      </c>
      <c r="E130" s="206" t="s">
        <v>321</v>
      </c>
      <c r="F130" s="207" t="s">
        <v>322</v>
      </c>
      <c r="G130" s="208" t="s">
        <v>244</v>
      </c>
      <c r="H130" s="209">
        <v>13.300000000000001</v>
      </c>
      <c r="I130" s="210"/>
      <c r="J130" s="211">
        <f>ROUND(I130*H130,2)</f>
        <v>0</v>
      </c>
      <c r="K130" s="207" t="s">
        <v>146</v>
      </c>
      <c r="L130" s="45"/>
      <c r="M130" s="212" t="s">
        <v>19</v>
      </c>
      <c r="N130" s="213" t="s">
        <v>47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164</v>
      </c>
      <c r="AT130" s="216" t="s">
        <v>142</v>
      </c>
      <c r="AU130" s="216" t="s">
        <v>86</v>
      </c>
      <c r="AY130" s="18" t="s">
        <v>139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84</v>
      </c>
      <c r="BK130" s="217">
        <f>ROUND(I130*H130,2)</f>
        <v>0</v>
      </c>
      <c r="BL130" s="18" t="s">
        <v>164</v>
      </c>
      <c r="BM130" s="216" t="s">
        <v>816</v>
      </c>
    </row>
    <row r="131" s="2" customFormat="1">
      <c r="A131" s="39"/>
      <c r="B131" s="40"/>
      <c r="C131" s="41"/>
      <c r="D131" s="218" t="s">
        <v>149</v>
      </c>
      <c r="E131" s="41"/>
      <c r="F131" s="219" t="s">
        <v>324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149</v>
      </c>
      <c r="AU131" s="18" t="s">
        <v>86</v>
      </c>
    </row>
    <row r="132" s="2" customFormat="1" ht="16.5" customHeight="1">
      <c r="A132" s="39"/>
      <c r="B132" s="40"/>
      <c r="C132" s="205" t="s">
        <v>325</v>
      </c>
      <c r="D132" s="205" t="s">
        <v>142</v>
      </c>
      <c r="E132" s="206" t="s">
        <v>326</v>
      </c>
      <c r="F132" s="207" t="s">
        <v>327</v>
      </c>
      <c r="G132" s="208" t="s">
        <v>280</v>
      </c>
      <c r="H132" s="209">
        <v>0.024</v>
      </c>
      <c r="I132" s="210"/>
      <c r="J132" s="211">
        <f>ROUND(I132*H132,2)</f>
        <v>0</v>
      </c>
      <c r="K132" s="207" t="s">
        <v>146</v>
      </c>
      <c r="L132" s="45"/>
      <c r="M132" s="212" t="s">
        <v>19</v>
      </c>
      <c r="N132" s="213" t="s">
        <v>47</v>
      </c>
      <c r="O132" s="85"/>
      <c r="P132" s="214">
        <f>O132*H132</f>
        <v>0</v>
      </c>
      <c r="Q132" s="214">
        <v>1.0606199999999999</v>
      </c>
      <c r="R132" s="214">
        <f>Q132*H132</f>
        <v>0.025454879999999999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164</v>
      </c>
      <c r="AT132" s="216" t="s">
        <v>142</v>
      </c>
      <c r="AU132" s="216" t="s">
        <v>86</v>
      </c>
      <c r="AY132" s="18" t="s">
        <v>139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84</v>
      </c>
      <c r="BK132" s="217">
        <f>ROUND(I132*H132,2)</f>
        <v>0</v>
      </c>
      <c r="BL132" s="18" t="s">
        <v>164</v>
      </c>
      <c r="BM132" s="216" t="s">
        <v>817</v>
      </c>
    </row>
    <row r="133" s="2" customFormat="1">
      <c r="A133" s="39"/>
      <c r="B133" s="40"/>
      <c r="C133" s="41"/>
      <c r="D133" s="218" t="s">
        <v>149</v>
      </c>
      <c r="E133" s="41"/>
      <c r="F133" s="219" t="s">
        <v>329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149</v>
      </c>
      <c r="AU133" s="18" t="s">
        <v>86</v>
      </c>
    </row>
    <row r="134" s="12" customFormat="1" ht="22.8" customHeight="1">
      <c r="A134" s="12"/>
      <c r="B134" s="189"/>
      <c r="C134" s="190"/>
      <c r="D134" s="191" t="s">
        <v>75</v>
      </c>
      <c r="E134" s="203" t="s">
        <v>138</v>
      </c>
      <c r="F134" s="203" t="s">
        <v>330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SUM(P135:P160)</f>
        <v>0</v>
      </c>
      <c r="Q134" s="197"/>
      <c r="R134" s="198">
        <f>SUM(R135:R160)</f>
        <v>59.552067999999998</v>
      </c>
      <c r="S134" s="197"/>
      <c r="T134" s="199">
        <f>SUM(T135:T160)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84</v>
      </c>
      <c r="AT134" s="201" t="s">
        <v>75</v>
      </c>
      <c r="AU134" s="201" t="s">
        <v>84</v>
      </c>
      <c r="AY134" s="200" t="s">
        <v>139</v>
      </c>
      <c r="BK134" s="202">
        <f>SUM(BK135:BK160)</f>
        <v>0</v>
      </c>
    </row>
    <row r="135" s="2" customFormat="1" ht="33" customHeight="1">
      <c r="A135" s="39"/>
      <c r="B135" s="40"/>
      <c r="C135" s="205" t="s">
        <v>331</v>
      </c>
      <c r="D135" s="205" t="s">
        <v>142</v>
      </c>
      <c r="E135" s="206" t="s">
        <v>332</v>
      </c>
      <c r="F135" s="207" t="s">
        <v>333</v>
      </c>
      <c r="G135" s="208" t="s">
        <v>244</v>
      </c>
      <c r="H135" s="209">
        <v>58</v>
      </c>
      <c r="I135" s="210"/>
      <c r="J135" s="211">
        <f>ROUND(I135*H135,2)</f>
        <v>0</v>
      </c>
      <c r="K135" s="207" t="s">
        <v>146</v>
      </c>
      <c r="L135" s="45"/>
      <c r="M135" s="212" t="s">
        <v>19</v>
      </c>
      <c r="N135" s="213" t="s">
        <v>47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164</v>
      </c>
      <c r="AT135" s="216" t="s">
        <v>142</v>
      </c>
      <c r="AU135" s="216" t="s">
        <v>86</v>
      </c>
      <c r="AY135" s="18" t="s">
        <v>139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84</v>
      </c>
      <c r="BK135" s="217">
        <f>ROUND(I135*H135,2)</f>
        <v>0</v>
      </c>
      <c r="BL135" s="18" t="s">
        <v>164</v>
      </c>
      <c r="BM135" s="216" t="s">
        <v>818</v>
      </c>
    </row>
    <row r="136" s="2" customFormat="1">
      <c r="A136" s="39"/>
      <c r="B136" s="40"/>
      <c r="C136" s="41"/>
      <c r="D136" s="218" t="s">
        <v>149</v>
      </c>
      <c r="E136" s="41"/>
      <c r="F136" s="219" t="s">
        <v>335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149</v>
      </c>
      <c r="AU136" s="18" t="s">
        <v>86</v>
      </c>
    </row>
    <row r="137" s="2" customFormat="1" ht="16.5" customHeight="1">
      <c r="A137" s="39"/>
      <c r="B137" s="40"/>
      <c r="C137" s="250" t="s">
        <v>336</v>
      </c>
      <c r="D137" s="250" t="s">
        <v>292</v>
      </c>
      <c r="E137" s="251" t="s">
        <v>337</v>
      </c>
      <c r="F137" s="252" t="s">
        <v>338</v>
      </c>
      <c r="G137" s="253" t="s">
        <v>280</v>
      </c>
      <c r="H137" s="254">
        <v>17.399999999999999</v>
      </c>
      <c r="I137" s="255"/>
      <c r="J137" s="256">
        <f>ROUND(I137*H137,2)</f>
        <v>0</v>
      </c>
      <c r="K137" s="252" t="s">
        <v>146</v>
      </c>
      <c r="L137" s="257"/>
      <c r="M137" s="258" t="s">
        <v>19</v>
      </c>
      <c r="N137" s="259" t="s">
        <v>47</v>
      </c>
      <c r="O137" s="85"/>
      <c r="P137" s="214">
        <f>O137*H137</f>
        <v>0</v>
      </c>
      <c r="Q137" s="214">
        <v>1</v>
      </c>
      <c r="R137" s="214">
        <f>Q137*H137</f>
        <v>17.399999999999999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191</v>
      </c>
      <c r="AT137" s="216" t="s">
        <v>292</v>
      </c>
      <c r="AU137" s="216" t="s">
        <v>86</v>
      </c>
      <c r="AY137" s="18" t="s">
        <v>139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84</v>
      </c>
      <c r="BK137" s="217">
        <f>ROUND(I137*H137,2)</f>
        <v>0</v>
      </c>
      <c r="BL137" s="18" t="s">
        <v>164</v>
      </c>
      <c r="BM137" s="216" t="s">
        <v>819</v>
      </c>
    </row>
    <row r="138" s="13" customFormat="1">
      <c r="A138" s="13"/>
      <c r="B138" s="225"/>
      <c r="C138" s="226"/>
      <c r="D138" s="223" t="s">
        <v>227</v>
      </c>
      <c r="E138" s="227" t="s">
        <v>19</v>
      </c>
      <c r="F138" s="228" t="s">
        <v>820</v>
      </c>
      <c r="G138" s="226"/>
      <c r="H138" s="229">
        <v>8.6999999999999993</v>
      </c>
      <c r="I138" s="230"/>
      <c r="J138" s="226"/>
      <c r="K138" s="226"/>
      <c r="L138" s="231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227</v>
      </c>
      <c r="AU138" s="235" t="s">
        <v>86</v>
      </c>
      <c r="AV138" s="13" t="s">
        <v>86</v>
      </c>
      <c r="AW138" s="13" t="s">
        <v>37</v>
      </c>
      <c r="AX138" s="13" t="s">
        <v>84</v>
      </c>
      <c r="AY138" s="235" t="s">
        <v>139</v>
      </c>
    </row>
    <row r="139" s="13" customFormat="1">
      <c r="A139" s="13"/>
      <c r="B139" s="225"/>
      <c r="C139" s="226"/>
      <c r="D139" s="223" t="s">
        <v>227</v>
      </c>
      <c r="E139" s="226"/>
      <c r="F139" s="228" t="s">
        <v>821</v>
      </c>
      <c r="G139" s="226"/>
      <c r="H139" s="229">
        <v>17.399999999999999</v>
      </c>
      <c r="I139" s="230"/>
      <c r="J139" s="226"/>
      <c r="K139" s="226"/>
      <c r="L139" s="231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227</v>
      </c>
      <c r="AU139" s="235" t="s">
        <v>86</v>
      </c>
      <c r="AV139" s="13" t="s">
        <v>86</v>
      </c>
      <c r="AW139" s="13" t="s">
        <v>4</v>
      </c>
      <c r="AX139" s="13" t="s">
        <v>84</v>
      </c>
      <c r="AY139" s="235" t="s">
        <v>139</v>
      </c>
    </row>
    <row r="140" s="2" customFormat="1" ht="21.75" customHeight="1">
      <c r="A140" s="39"/>
      <c r="B140" s="40"/>
      <c r="C140" s="205" t="s">
        <v>342</v>
      </c>
      <c r="D140" s="205" t="s">
        <v>142</v>
      </c>
      <c r="E140" s="206" t="s">
        <v>343</v>
      </c>
      <c r="F140" s="207" t="s">
        <v>344</v>
      </c>
      <c r="G140" s="208" t="s">
        <v>244</v>
      </c>
      <c r="H140" s="209">
        <v>58</v>
      </c>
      <c r="I140" s="210"/>
      <c r="J140" s="211">
        <f>ROUND(I140*H140,2)</f>
        <v>0</v>
      </c>
      <c r="K140" s="207" t="s">
        <v>146</v>
      </c>
      <c r="L140" s="45"/>
      <c r="M140" s="212" t="s">
        <v>19</v>
      </c>
      <c r="N140" s="213" t="s">
        <v>47</v>
      </c>
      <c r="O140" s="85"/>
      <c r="P140" s="214">
        <f>O140*H140</f>
        <v>0</v>
      </c>
      <c r="Q140" s="214">
        <v>0.46000000000000002</v>
      </c>
      <c r="R140" s="214">
        <f>Q140*H140</f>
        <v>26.68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164</v>
      </c>
      <c r="AT140" s="216" t="s">
        <v>142</v>
      </c>
      <c r="AU140" s="216" t="s">
        <v>86</v>
      </c>
      <c r="AY140" s="18" t="s">
        <v>139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84</v>
      </c>
      <c r="BK140" s="217">
        <f>ROUND(I140*H140,2)</f>
        <v>0</v>
      </c>
      <c r="BL140" s="18" t="s">
        <v>164</v>
      </c>
      <c r="BM140" s="216" t="s">
        <v>822</v>
      </c>
    </row>
    <row r="141" s="2" customFormat="1">
      <c r="A141" s="39"/>
      <c r="B141" s="40"/>
      <c r="C141" s="41"/>
      <c r="D141" s="218" t="s">
        <v>149</v>
      </c>
      <c r="E141" s="41"/>
      <c r="F141" s="219" t="s">
        <v>346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149</v>
      </c>
      <c r="AU141" s="18" t="s">
        <v>86</v>
      </c>
    </row>
    <row r="142" s="2" customFormat="1" ht="33" customHeight="1">
      <c r="A142" s="39"/>
      <c r="B142" s="40"/>
      <c r="C142" s="205" t="s">
        <v>7</v>
      </c>
      <c r="D142" s="205" t="s">
        <v>142</v>
      </c>
      <c r="E142" s="206" t="s">
        <v>347</v>
      </c>
      <c r="F142" s="207" t="s">
        <v>348</v>
      </c>
      <c r="G142" s="208" t="s">
        <v>244</v>
      </c>
      <c r="H142" s="209">
        <v>43.899999999999999</v>
      </c>
      <c r="I142" s="210"/>
      <c r="J142" s="211">
        <f>ROUND(I142*H142,2)</f>
        <v>0</v>
      </c>
      <c r="K142" s="207" t="s">
        <v>146</v>
      </c>
      <c r="L142" s="45"/>
      <c r="M142" s="212" t="s">
        <v>19</v>
      </c>
      <c r="N142" s="213" t="s">
        <v>47</v>
      </c>
      <c r="O142" s="85"/>
      <c r="P142" s="214">
        <f>O142*H142</f>
        <v>0</v>
      </c>
      <c r="Q142" s="214">
        <v>0.16703000000000001</v>
      </c>
      <c r="R142" s="214">
        <f>Q142*H142</f>
        <v>7.3326169999999999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164</v>
      </c>
      <c r="AT142" s="216" t="s">
        <v>142</v>
      </c>
      <c r="AU142" s="216" t="s">
        <v>86</v>
      </c>
      <c r="AY142" s="18" t="s">
        <v>139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84</v>
      </c>
      <c r="BK142" s="217">
        <f>ROUND(I142*H142,2)</f>
        <v>0</v>
      </c>
      <c r="BL142" s="18" t="s">
        <v>164</v>
      </c>
      <c r="BM142" s="216" t="s">
        <v>823</v>
      </c>
    </row>
    <row r="143" s="2" customFormat="1">
      <c r="A143" s="39"/>
      <c r="B143" s="40"/>
      <c r="C143" s="41"/>
      <c r="D143" s="218" t="s">
        <v>149</v>
      </c>
      <c r="E143" s="41"/>
      <c r="F143" s="219" t="s">
        <v>350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149</v>
      </c>
      <c r="AU143" s="18" t="s">
        <v>86</v>
      </c>
    </row>
    <row r="144" s="2" customFormat="1" ht="16.5" customHeight="1">
      <c r="A144" s="39"/>
      <c r="B144" s="40"/>
      <c r="C144" s="250" t="s">
        <v>351</v>
      </c>
      <c r="D144" s="250" t="s">
        <v>292</v>
      </c>
      <c r="E144" s="251" t="s">
        <v>352</v>
      </c>
      <c r="F144" s="252" t="s">
        <v>353</v>
      </c>
      <c r="G144" s="253" t="s">
        <v>244</v>
      </c>
      <c r="H144" s="254">
        <v>45.216999999999999</v>
      </c>
      <c r="I144" s="255"/>
      <c r="J144" s="256">
        <f>ROUND(I144*H144,2)</f>
        <v>0</v>
      </c>
      <c r="K144" s="252" t="s">
        <v>146</v>
      </c>
      <c r="L144" s="257"/>
      <c r="M144" s="258" t="s">
        <v>19</v>
      </c>
      <c r="N144" s="259" t="s">
        <v>47</v>
      </c>
      <c r="O144" s="85"/>
      <c r="P144" s="214">
        <f>O144*H144</f>
        <v>0</v>
      </c>
      <c r="Q144" s="214">
        <v>0.11799999999999999</v>
      </c>
      <c r="R144" s="214">
        <f>Q144*H144</f>
        <v>5.3356059999999994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191</v>
      </c>
      <c r="AT144" s="216" t="s">
        <v>292</v>
      </c>
      <c r="AU144" s="216" t="s">
        <v>86</v>
      </c>
      <c r="AY144" s="18" t="s">
        <v>139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84</v>
      </c>
      <c r="BK144" s="217">
        <f>ROUND(I144*H144,2)</f>
        <v>0</v>
      </c>
      <c r="BL144" s="18" t="s">
        <v>164</v>
      </c>
      <c r="BM144" s="216" t="s">
        <v>824</v>
      </c>
    </row>
    <row r="145" s="13" customFormat="1">
      <c r="A145" s="13"/>
      <c r="B145" s="225"/>
      <c r="C145" s="226"/>
      <c r="D145" s="223" t="s">
        <v>227</v>
      </c>
      <c r="E145" s="227" t="s">
        <v>19</v>
      </c>
      <c r="F145" s="228" t="s">
        <v>825</v>
      </c>
      <c r="G145" s="226"/>
      <c r="H145" s="229">
        <v>43.899999999999999</v>
      </c>
      <c r="I145" s="230"/>
      <c r="J145" s="226"/>
      <c r="K145" s="226"/>
      <c r="L145" s="231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227</v>
      </c>
      <c r="AU145" s="235" t="s">
        <v>86</v>
      </c>
      <c r="AV145" s="13" t="s">
        <v>86</v>
      </c>
      <c r="AW145" s="13" t="s">
        <v>37</v>
      </c>
      <c r="AX145" s="13" t="s">
        <v>84</v>
      </c>
      <c r="AY145" s="235" t="s">
        <v>139</v>
      </c>
    </row>
    <row r="146" s="13" customFormat="1">
      <c r="A146" s="13"/>
      <c r="B146" s="225"/>
      <c r="C146" s="226"/>
      <c r="D146" s="223" t="s">
        <v>227</v>
      </c>
      <c r="E146" s="226"/>
      <c r="F146" s="228" t="s">
        <v>826</v>
      </c>
      <c r="G146" s="226"/>
      <c r="H146" s="229">
        <v>45.216999999999999</v>
      </c>
      <c r="I146" s="230"/>
      <c r="J146" s="226"/>
      <c r="K146" s="226"/>
      <c r="L146" s="231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227</v>
      </c>
      <c r="AU146" s="235" t="s">
        <v>86</v>
      </c>
      <c r="AV146" s="13" t="s">
        <v>86</v>
      </c>
      <c r="AW146" s="13" t="s">
        <v>4</v>
      </c>
      <c r="AX146" s="13" t="s">
        <v>84</v>
      </c>
      <c r="AY146" s="235" t="s">
        <v>139</v>
      </c>
    </row>
    <row r="147" s="2" customFormat="1" ht="37.8" customHeight="1">
      <c r="A147" s="39"/>
      <c r="B147" s="40"/>
      <c r="C147" s="205" t="s">
        <v>357</v>
      </c>
      <c r="D147" s="205" t="s">
        <v>142</v>
      </c>
      <c r="E147" s="206" t="s">
        <v>358</v>
      </c>
      <c r="F147" s="207" t="s">
        <v>359</v>
      </c>
      <c r="G147" s="208" t="s">
        <v>244</v>
      </c>
      <c r="H147" s="209">
        <v>6</v>
      </c>
      <c r="I147" s="210"/>
      <c r="J147" s="211">
        <f>ROUND(I147*H147,2)</f>
        <v>0</v>
      </c>
      <c r="K147" s="207" t="s">
        <v>146</v>
      </c>
      <c r="L147" s="45"/>
      <c r="M147" s="212" t="s">
        <v>19</v>
      </c>
      <c r="N147" s="213" t="s">
        <v>47</v>
      </c>
      <c r="O147" s="85"/>
      <c r="P147" s="214">
        <f>O147*H147</f>
        <v>0</v>
      </c>
      <c r="Q147" s="214">
        <v>0.10100000000000001</v>
      </c>
      <c r="R147" s="214">
        <f>Q147*H147</f>
        <v>0.60600000000000009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164</v>
      </c>
      <c r="AT147" s="216" t="s">
        <v>142</v>
      </c>
      <c r="AU147" s="216" t="s">
        <v>86</v>
      </c>
      <c r="AY147" s="18" t="s">
        <v>139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84</v>
      </c>
      <c r="BK147" s="217">
        <f>ROUND(I147*H147,2)</f>
        <v>0</v>
      </c>
      <c r="BL147" s="18" t="s">
        <v>164</v>
      </c>
      <c r="BM147" s="216" t="s">
        <v>827</v>
      </c>
    </row>
    <row r="148" s="2" customFormat="1">
      <c r="A148" s="39"/>
      <c r="B148" s="40"/>
      <c r="C148" s="41"/>
      <c r="D148" s="218" t="s">
        <v>149</v>
      </c>
      <c r="E148" s="41"/>
      <c r="F148" s="219" t="s">
        <v>361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149</v>
      </c>
      <c r="AU148" s="18" t="s">
        <v>86</v>
      </c>
    </row>
    <row r="149" s="2" customFormat="1" ht="16.5" customHeight="1">
      <c r="A149" s="39"/>
      <c r="B149" s="40"/>
      <c r="C149" s="250" t="s">
        <v>362</v>
      </c>
      <c r="D149" s="250" t="s">
        <v>292</v>
      </c>
      <c r="E149" s="251" t="s">
        <v>363</v>
      </c>
      <c r="F149" s="252" t="s">
        <v>364</v>
      </c>
      <c r="G149" s="253" t="s">
        <v>244</v>
      </c>
      <c r="H149" s="254">
        <v>6.1799999999999997</v>
      </c>
      <c r="I149" s="255"/>
      <c r="J149" s="256">
        <f>ROUND(I149*H149,2)</f>
        <v>0</v>
      </c>
      <c r="K149" s="252" t="s">
        <v>19</v>
      </c>
      <c r="L149" s="257"/>
      <c r="M149" s="258" t="s">
        <v>19</v>
      </c>
      <c r="N149" s="259" t="s">
        <v>47</v>
      </c>
      <c r="O149" s="85"/>
      <c r="P149" s="214">
        <f>O149*H149</f>
        <v>0</v>
      </c>
      <c r="Q149" s="214">
        <v>0.057000000000000002</v>
      </c>
      <c r="R149" s="214">
        <f>Q149*H149</f>
        <v>0.35226000000000002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191</v>
      </c>
      <c r="AT149" s="216" t="s">
        <v>292</v>
      </c>
      <c r="AU149" s="216" t="s">
        <v>86</v>
      </c>
      <c r="AY149" s="18" t="s">
        <v>139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84</v>
      </c>
      <c r="BK149" s="217">
        <f>ROUND(I149*H149,2)</f>
        <v>0</v>
      </c>
      <c r="BL149" s="18" t="s">
        <v>164</v>
      </c>
      <c r="BM149" s="216" t="s">
        <v>828</v>
      </c>
    </row>
    <row r="150" s="2" customFormat="1">
      <c r="A150" s="39"/>
      <c r="B150" s="40"/>
      <c r="C150" s="41"/>
      <c r="D150" s="223" t="s">
        <v>151</v>
      </c>
      <c r="E150" s="41"/>
      <c r="F150" s="224" t="s">
        <v>366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151</v>
      </c>
      <c r="AU150" s="18" t="s">
        <v>86</v>
      </c>
    </row>
    <row r="151" s="13" customFormat="1">
      <c r="A151" s="13"/>
      <c r="B151" s="225"/>
      <c r="C151" s="226"/>
      <c r="D151" s="223" t="s">
        <v>227</v>
      </c>
      <c r="E151" s="227" t="s">
        <v>19</v>
      </c>
      <c r="F151" s="228" t="s">
        <v>829</v>
      </c>
      <c r="G151" s="226"/>
      <c r="H151" s="229">
        <v>6</v>
      </c>
      <c r="I151" s="230"/>
      <c r="J151" s="226"/>
      <c r="K151" s="226"/>
      <c r="L151" s="231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227</v>
      </c>
      <c r="AU151" s="235" t="s">
        <v>86</v>
      </c>
      <c r="AV151" s="13" t="s">
        <v>86</v>
      </c>
      <c r="AW151" s="13" t="s">
        <v>37</v>
      </c>
      <c r="AX151" s="13" t="s">
        <v>84</v>
      </c>
      <c r="AY151" s="235" t="s">
        <v>139</v>
      </c>
    </row>
    <row r="152" s="13" customFormat="1">
      <c r="A152" s="13"/>
      <c r="B152" s="225"/>
      <c r="C152" s="226"/>
      <c r="D152" s="223" t="s">
        <v>227</v>
      </c>
      <c r="E152" s="226"/>
      <c r="F152" s="228" t="s">
        <v>830</v>
      </c>
      <c r="G152" s="226"/>
      <c r="H152" s="229">
        <v>6.1799999999999997</v>
      </c>
      <c r="I152" s="230"/>
      <c r="J152" s="226"/>
      <c r="K152" s="226"/>
      <c r="L152" s="231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227</v>
      </c>
      <c r="AU152" s="235" t="s">
        <v>86</v>
      </c>
      <c r="AV152" s="13" t="s">
        <v>86</v>
      </c>
      <c r="AW152" s="13" t="s">
        <v>4</v>
      </c>
      <c r="AX152" s="13" t="s">
        <v>84</v>
      </c>
      <c r="AY152" s="235" t="s">
        <v>139</v>
      </c>
    </row>
    <row r="153" s="2" customFormat="1" ht="37.8" customHeight="1">
      <c r="A153" s="39"/>
      <c r="B153" s="40"/>
      <c r="C153" s="205" t="s">
        <v>369</v>
      </c>
      <c r="D153" s="205" t="s">
        <v>142</v>
      </c>
      <c r="E153" s="206" t="s">
        <v>370</v>
      </c>
      <c r="F153" s="207" t="s">
        <v>371</v>
      </c>
      <c r="G153" s="208" t="s">
        <v>244</v>
      </c>
      <c r="H153" s="209">
        <v>8.0999999999999996</v>
      </c>
      <c r="I153" s="210"/>
      <c r="J153" s="211">
        <f>ROUND(I153*H153,2)</f>
        <v>0</v>
      </c>
      <c r="K153" s="207" t="s">
        <v>146</v>
      </c>
      <c r="L153" s="45"/>
      <c r="M153" s="212" t="s">
        <v>19</v>
      </c>
      <c r="N153" s="213" t="s">
        <v>47</v>
      </c>
      <c r="O153" s="85"/>
      <c r="P153" s="214">
        <f>O153*H153</f>
        <v>0</v>
      </c>
      <c r="Q153" s="214">
        <v>0.088800000000000004</v>
      </c>
      <c r="R153" s="214">
        <f>Q153*H153</f>
        <v>0.71928000000000003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164</v>
      </c>
      <c r="AT153" s="216" t="s">
        <v>142</v>
      </c>
      <c r="AU153" s="216" t="s">
        <v>86</v>
      </c>
      <c r="AY153" s="18" t="s">
        <v>139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84</v>
      </c>
      <c r="BK153" s="217">
        <f>ROUND(I153*H153,2)</f>
        <v>0</v>
      </c>
      <c r="BL153" s="18" t="s">
        <v>164</v>
      </c>
      <c r="BM153" s="216" t="s">
        <v>831</v>
      </c>
    </row>
    <row r="154" s="2" customFormat="1">
      <c r="A154" s="39"/>
      <c r="B154" s="40"/>
      <c r="C154" s="41"/>
      <c r="D154" s="218" t="s">
        <v>149</v>
      </c>
      <c r="E154" s="41"/>
      <c r="F154" s="219" t="s">
        <v>373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149</v>
      </c>
      <c r="AU154" s="18" t="s">
        <v>86</v>
      </c>
    </row>
    <row r="155" s="2" customFormat="1" ht="16.5" customHeight="1">
      <c r="A155" s="39"/>
      <c r="B155" s="40"/>
      <c r="C155" s="250" t="s">
        <v>374</v>
      </c>
      <c r="D155" s="250" t="s">
        <v>292</v>
      </c>
      <c r="E155" s="251" t="s">
        <v>375</v>
      </c>
      <c r="F155" s="252" t="s">
        <v>376</v>
      </c>
      <c r="G155" s="253" t="s">
        <v>244</v>
      </c>
      <c r="H155" s="254">
        <v>4.0170000000000003</v>
      </c>
      <c r="I155" s="255"/>
      <c r="J155" s="256">
        <f>ROUND(I155*H155,2)</f>
        <v>0</v>
      </c>
      <c r="K155" s="252" t="s">
        <v>146</v>
      </c>
      <c r="L155" s="257"/>
      <c r="M155" s="258" t="s">
        <v>19</v>
      </c>
      <c r="N155" s="259" t="s">
        <v>47</v>
      </c>
      <c r="O155" s="85"/>
      <c r="P155" s="214">
        <f>O155*H155</f>
        <v>0</v>
      </c>
      <c r="Q155" s="214">
        <v>0.13500000000000001</v>
      </c>
      <c r="R155" s="214">
        <f>Q155*H155</f>
        <v>0.54229500000000008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191</v>
      </c>
      <c r="AT155" s="216" t="s">
        <v>292</v>
      </c>
      <c r="AU155" s="216" t="s">
        <v>86</v>
      </c>
      <c r="AY155" s="18" t="s">
        <v>139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84</v>
      </c>
      <c r="BK155" s="217">
        <f>ROUND(I155*H155,2)</f>
        <v>0</v>
      </c>
      <c r="BL155" s="18" t="s">
        <v>164</v>
      </c>
      <c r="BM155" s="216" t="s">
        <v>832</v>
      </c>
    </row>
    <row r="156" s="13" customFormat="1">
      <c r="A156" s="13"/>
      <c r="B156" s="225"/>
      <c r="C156" s="226"/>
      <c r="D156" s="223" t="s">
        <v>227</v>
      </c>
      <c r="E156" s="227" t="s">
        <v>19</v>
      </c>
      <c r="F156" s="228" t="s">
        <v>378</v>
      </c>
      <c r="G156" s="226"/>
      <c r="H156" s="229">
        <v>3.8999999999999999</v>
      </c>
      <c r="I156" s="230"/>
      <c r="J156" s="226"/>
      <c r="K156" s="226"/>
      <c r="L156" s="231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227</v>
      </c>
      <c r="AU156" s="235" t="s">
        <v>86</v>
      </c>
      <c r="AV156" s="13" t="s">
        <v>86</v>
      </c>
      <c r="AW156" s="13" t="s">
        <v>37</v>
      </c>
      <c r="AX156" s="13" t="s">
        <v>84</v>
      </c>
      <c r="AY156" s="235" t="s">
        <v>139</v>
      </c>
    </row>
    <row r="157" s="13" customFormat="1">
      <c r="A157" s="13"/>
      <c r="B157" s="225"/>
      <c r="C157" s="226"/>
      <c r="D157" s="223" t="s">
        <v>227</v>
      </c>
      <c r="E157" s="226"/>
      <c r="F157" s="228" t="s">
        <v>379</v>
      </c>
      <c r="G157" s="226"/>
      <c r="H157" s="229">
        <v>4.0170000000000003</v>
      </c>
      <c r="I157" s="230"/>
      <c r="J157" s="226"/>
      <c r="K157" s="226"/>
      <c r="L157" s="231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227</v>
      </c>
      <c r="AU157" s="235" t="s">
        <v>86</v>
      </c>
      <c r="AV157" s="13" t="s">
        <v>86</v>
      </c>
      <c r="AW157" s="13" t="s">
        <v>4</v>
      </c>
      <c r="AX157" s="13" t="s">
        <v>84</v>
      </c>
      <c r="AY157" s="235" t="s">
        <v>139</v>
      </c>
    </row>
    <row r="158" s="2" customFormat="1" ht="16.5" customHeight="1">
      <c r="A158" s="39"/>
      <c r="B158" s="40"/>
      <c r="C158" s="250" t="s">
        <v>380</v>
      </c>
      <c r="D158" s="250" t="s">
        <v>292</v>
      </c>
      <c r="E158" s="251" t="s">
        <v>381</v>
      </c>
      <c r="F158" s="252" t="s">
        <v>382</v>
      </c>
      <c r="G158" s="253" t="s">
        <v>244</v>
      </c>
      <c r="H158" s="254">
        <v>4.3259999999999996</v>
      </c>
      <c r="I158" s="255"/>
      <c r="J158" s="256">
        <f>ROUND(I158*H158,2)</f>
        <v>0</v>
      </c>
      <c r="K158" s="252" t="s">
        <v>146</v>
      </c>
      <c r="L158" s="257"/>
      <c r="M158" s="258" t="s">
        <v>19</v>
      </c>
      <c r="N158" s="259" t="s">
        <v>47</v>
      </c>
      <c r="O158" s="85"/>
      <c r="P158" s="214">
        <f>O158*H158</f>
        <v>0</v>
      </c>
      <c r="Q158" s="214">
        <v>0.13500000000000001</v>
      </c>
      <c r="R158" s="214">
        <f>Q158*H158</f>
        <v>0.58401000000000003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191</v>
      </c>
      <c r="AT158" s="216" t="s">
        <v>292</v>
      </c>
      <c r="AU158" s="216" t="s">
        <v>86</v>
      </c>
      <c r="AY158" s="18" t="s">
        <v>139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84</v>
      </c>
      <c r="BK158" s="217">
        <f>ROUND(I158*H158,2)</f>
        <v>0</v>
      </c>
      <c r="BL158" s="18" t="s">
        <v>164</v>
      </c>
      <c r="BM158" s="216" t="s">
        <v>833</v>
      </c>
    </row>
    <row r="159" s="13" customFormat="1">
      <c r="A159" s="13"/>
      <c r="B159" s="225"/>
      <c r="C159" s="226"/>
      <c r="D159" s="223" t="s">
        <v>227</v>
      </c>
      <c r="E159" s="227" t="s">
        <v>19</v>
      </c>
      <c r="F159" s="228" t="s">
        <v>834</v>
      </c>
      <c r="G159" s="226"/>
      <c r="H159" s="229">
        <v>4.2000000000000002</v>
      </c>
      <c r="I159" s="230"/>
      <c r="J159" s="226"/>
      <c r="K159" s="226"/>
      <c r="L159" s="231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227</v>
      </c>
      <c r="AU159" s="235" t="s">
        <v>86</v>
      </c>
      <c r="AV159" s="13" t="s">
        <v>86</v>
      </c>
      <c r="AW159" s="13" t="s">
        <v>37</v>
      </c>
      <c r="AX159" s="13" t="s">
        <v>84</v>
      </c>
      <c r="AY159" s="235" t="s">
        <v>139</v>
      </c>
    </row>
    <row r="160" s="13" customFormat="1">
      <c r="A160" s="13"/>
      <c r="B160" s="225"/>
      <c r="C160" s="226"/>
      <c r="D160" s="223" t="s">
        <v>227</v>
      </c>
      <c r="E160" s="226"/>
      <c r="F160" s="228" t="s">
        <v>835</v>
      </c>
      <c r="G160" s="226"/>
      <c r="H160" s="229">
        <v>4.3259999999999996</v>
      </c>
      <c r="I160" s="230"/>
      <c r="J160" s="226"/>
      <c r="K160" s="226"/>
      <c r="L160" s="231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227</v>
      </c>
      <c r="AU160" s="235" t="s">
        <v>86</v>
      </c>
      <c r="AV160" s="13" t="s">
        <v>86</v>
      </c>
      <c r="AW160" s="13" t="s">
        <v>4</v>
      </c>
      <c r="AX160" s="13" t="s">
        <v>84</v>
      </c>
      <c r="AY160" s="235" t="s">
        <v>139</v>
      </c>
    </row>
    <row r="161" s="12" customFormat="1" ht="22.8" customHeight="1">
      <c r="A161" s="12"/>
      <c r="B161" s="189"/>
      <c r="C161" s="190"/>
      <c r="D161" s="191" t="s">
        <v>75</v>
      </c>
      <c r="E161" s="203" t="s">
        <v>197</v>
      </c>
      <c r="F161" s="203" t="s">
        <v>386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SUM(P162:P183)</f>
        <v>0</v>
      </c>
      <c r="Q161" s="197"/>
      <c r="R161" s="198">
        <f>SUM(R162:R183)</f>
        <v>13.097899999999997</v>
      </c>
      <c r="S161" s="197"/>
      <c r="T161" s="199">
        <f>SUM(T162:T183)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84</v>
      </c>
      <c r="AT161" s="201" t="s">
        <v>75</v>
      </c>
      <c r="AU161" s="201" t="s">
        <v>84</v>
      </c>
      <c r="AY161" s="200" t="s">
        <v>139</v>
      </c>
      <c r="BK161" s="202">
        <f>SUM(BK162:BK183)</f>
        <v>0</v>
      </c>
    </row>
    <row r="162" s="2" customFormat="1" ht="24.15" customHeight="1">
      <c r="A162" s="39"/>
      <c r="B162" s="40"/>
      <c r="C162" s="205" t="s">
        <v>387</v>
      </c>
      <c r="D162" s="205" t="s">
        <v>142</v>
      </c>
      <c r="E162" s="206" t="s">
        <v>419</v>
      </c>
      <c r="F162" s="207" t="s">
        <v>420</v>
      </c>
      <c r="G162" s="208" t="s">
        <v>249</v>
      </c>
      <c r="H162" s="209">
        <v>22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47</v>
      </c>
      <c r="O162" s="85"/>
      <c r="P162" s="214">
        <f>O162*H162</f>
        <v>0</v>
      </c>
      <c r="Q162" s="214">
        <v>0.14066999999999999</v>
      </c>
      <c r="R162" s="214">
        <f>Q162*H162</f>
        <v>3.0947399999999998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164</v>
      </c>
      <c r="AT162" s="216" t="s">
        <v>142</v>
      </c>
      <c r="AU162" s="216" t="s">
        <v>86</v>
      </c>
      <c r="AY162" s="18" t="s">
        <v>139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84</v>
      </c>
      <c r="BK162" s="217">
        <f>ROUND(I162*H162,2)</f>
        <v>0</v>
      </c>
      <c r="BL162" s="18" t="s">
        <v>164</v>
      </c>
      <c r="BM162" s="216" t="s">
        <v>836</v>
      </c>
    </row>
    <row r="163" s="2" customFormat="1">
      <c r="A163" s="39"/>
      <c r="B163" s="40"/>
      <c r="C163" s="41"/>
      <c r="D163" s="223" t="s">
        <v>151</v>
      </c>
      <c r="E163" s="41"/>
      <c r="F163" s="224" t="s">
        <v>417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151</v>
      </c>
      <c r="AU163" s="18" t="s">
        <v>86</v>
      </c>
    </row>
    <row r="164" s="2" customFormat="1" ht="24.15" customHeight="1">
      <c r="A164" s="39"/>
      <c r="B164" s="40"/>
      <c r="C164" s="205" t="s">
        <v>394</v>
      </c>
      <c r="D164" s="205" t="s">
        <v>142</v>
      </c>
      <c r="E164" s="206" t="s">
        <v>414</v>
      </c>
      <c r="F164" s="207" t="s">
        <v>415</v>
      </c>
      <c r="G164" s="208" t="s">
        <v>249</v>
      </c>
      <c r="H164" s="209">
        <v>7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47</v>
      </c>
      <c r="O164" s="85"/>
      <c r="P164" s="214">
        <f>O164*H164</f>
        <v>0</v>
      </c>
      <c r="Q164" s="214">
        <v>0.14066999999999999</v>
      </c>
      <c r="R164" s="214">
        <f>Q164*H164</f>
        <v>0.98468999999999995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164</v>
      </c>
      <c r="AT164" s="216" t="s">
        <v>142</v>
      </c>
      <c r="AU164" s="216" t="s">
        <v>86</v>
      </c>
      <c r="AY164" s="18" t="s">
        <v>139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84</v>
      </c>
      <c r="BK164" s="217">
        <f>ROUND(I164*H164,2)</f>
        <v>0</v>
      </c>
      <c r="BL164" s="18" t="s">
        <v>164</v>
      </c>
      <c r="BM164" s="216" t="s">
        <v>837</v>
      </c>
    </row>
    <row r="165" s="2" customFormat="1">
      <c r="A165" s="39"/>
      <c r="B165" s="40"/>
      <c r="C165" s="41"/>
      <c r="D165" s="223" t="s">
        <v>151</v>
      </c>
      <c r="E165" s="41"/>
      <c r="F165" s="224" t="s">
        <v>417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151</v>
      </c>
      <c r="AU165" s="18" t="s">
        <v>86</v>
      </c>
    </row>
    <row r="166" s="2" customFormat="1" ht="24.15" customHeight="1">
      <c r="A166" s="39"/>
      <c r="B166" s="40"/>
      <c r="C166" s="205" t="s">
        <v>399</v>
      </c>
      <c r="D166" s="205" t="s">
        <v>142</v>
      </c>
      <c r="E166" s="206" t="s">
        <v>423</v>
      </c>
      <c r="F166" s="207" t="s">
        <v>424</v>
      </c>
      <c r="G166" s="208" t="s">
        <v>249</v>
      </c>
      <c r="H166" s="209">
        <v>15</v>
      </c>
      <c r="I166" s="210"/>
      <c r="J166" s="211">
        <f>ROUND(I166*H166,2)</f>
        <v>0</v>
      </c>
      <c r="K166" s="207" t="s">
        <v>146</v>
      </c>
      <c r="L166" s="45"/>
      <c r="M166" s="212" t="s">
        <v>19</v>
      </c>
      <c r="N166" s="213" t="s">
        <v>47</v>
      </c>
      <c r="O166" s="85"/>
      <c r="P166" s="214">
        <f>O166*H166</f>
        <v>0</v>
      </c>
      <c r="Q166" s="214">
        <v>0.34612999999999999</v>
      </c>
      <c r="R166" s="214">
        <f>Q166*H166</f>
        <v>5.1919500000000003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164</v>
      </c>
      <c r="AT166" s="216" t="s">
        <v>142</v>
      </c>
      <c r="AU166" s="216" t="s">
        <v>86</v>
      </c>
      <c r="AY166" s="18" t="s">
        <v>139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84</v>
      </c>
      <c r="BK166" s="217">
        <f>ROUND(I166*H166,2)</f>
        <v>0</v>
      </c>
      <c r="BL166" s="18" t="s">
        <v>164</v>
      </c>
      <c r="BM166" s="216" t="s">
        <v>838</v>
      </c>
    </row>
    <row r="167" s="2" customFormat="1">
      <c r="A167" s="39"/>
      <c r="B167" s="40"/>
      <c r="C167" s="41"/>
      <c r="D167" s="218" t="s">
        <v>149</v>
      </c>
      <c r="E167" s="41"/>
      <c r="F167" s="219" t="s">
        <v>426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149</v>
      </c>
      <c r="AU167" s="18" t="s">
        <v>86</v>
      </c>
    </row>
    <row r="168" s="2" customFormat="1" ht="16.5" customHeight="1">
      <c r="A168" s="39"/>
      <c r="B168" s="40"/>
      <c r="C168" s="250" t="s">
        <v>406</v>
      </c>
      <c r="D168" s="250" t="s">
        <v>292</v>
      </c>
      <c r="E168" s="251" t="s">
        <v>428</v>
      </c>
      <c r="F168" s="252" t="s">
        <v>429</v>
      </c>
      <c r="G168" s="253" t="s">
        <v>249</v>
      </c>
      <c r="H168" s="254">
        <v>2.04</v>
      </c>
      <c r="I168" s="255"/>
      <c r="J168" s="256">
        <f>ROUND(I168*H168,2)</f>
        <v>0</v>
      </c>
      <c r="K168" s="252" t="s">
        <v>146</v>
      </c>
      <c r="L168" s="257"/>
      <c r="M168" s="258" t="s">
        <v>19</v>
      </c>
      <c r="N168" s="259" t="s">
        <v>47</v>
      </c>
      <c r="O168" s="85"/>
      <c r="P168" s="214">
        <f>O168*H168</f>
        <v>0</v>
      </c>
      <c r="Q168" s="214">
        <v>0.14999999999999999</v>
      </c>
      <c r="R168" s="214">
        <f>Q168*H168</f>
        <v>0.30599999999999999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191</v>
      </c>
      <c r="AT168" s="216" t="s">
        <v>292</v>
      </c>
      <c r="AU168" s="216" t="s">
        <v>86</v>
      </c>
      <c r="AY168" s="18" t="s">
        <v>139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84</v>
      </c>
      <c r="BK168" s="217">
        <f>ROUND(I168*H168,2)</f>
        <v>0</v>
      </c>
      <c r="BL168" s="18" t="s">
        <v>164</v>
      </c>
      <c r="BM168" s="216" t="s">
        <v>839</v>
      </c>
    </row>
    <row r="169" s="13" customFormat="1">
      <c r="A169" s="13"/>
      <c r="B169" s="225"/>
      <c r="C169" s="226"/>
      <c r="D169" s="223" t="s">
        <v>227</v>
      </c>
      <c r="E169" s="226"/>
      <c r="F169" s="228" t="s">
        <v>431</v>
      </c>
      <c r="G169" s="226"/>
      <c r="H169" s="229">
        <v>2.04</v>
      </c>
      <c r="I169" s="230"/>
      <c r="J169" s="226"/>
      <c r="K169" s="226"/>
      <c r="L169" s="231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227</v>
      </c>
      <c r="AU169" s="235" t="s">
        <v>86</v>
      </c>
      <c r="AV169" s="13" t="s">
        <v>86</v>
      </c>
      <c r="AW169" s="13" t="s">
        <v>4</v>
      </c>
      <c r="AX169" s="13" t="s">
        <v>84</v>
      </c>
      <c r="AY169" s="235" t="s">
        <v>139</v>
      </c>
    </row>
    <row r="170" s="2" customFormat="1" ht="16.5" customHeight="1">
      <c r="A170" s="39"/>
      <c r="B170" s="40"/>
      <c r="C170" s="250" t="s">
        <v>413</v>
      </c>
      <c r="D170" s="250" t="s">
        <v>292</v>
      </c>
      <c r="E170" s="251" t="s">
        <v>433</v>
      </c>
      <c r="F170" s="252" t="s">
        <v>434</v>
      </c>
      <c r="G170" s="253" t="s">
        <v>249</v>
      </c>
      <c r="H170" s="254">
        <v>13.26</v>
      </c>
      <c r="I170" s="255"/>
      <c r="J170" s="256">
        <f>ROUND(I170*H170,2)</f>
        <v>0</v>
      </c>
      <c r="K170" s="252" t="s">
        <v>146</v>
      </c>
      <c r="L170" s="257"/>
      <c r="M170" s="258" t="s">
        <v>19</v>
      </c>
      <c r="N170" s="259" t="s">
        <v>47</v>
      </c>
      <c r="O170" s="85"/>
      <c r="P170" s="214">
        <f>O170*H170</f>
        <v>0</v>
      </c>
      <c r="Q170" s="214">
        <v>0.22500000000000001</v>
      </c>
      <c r="R170" s="214">
        <f>Q170*H170</f>
        <v>2.9834999999999998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191</v>
      </c>
      <c r="AT170" s="216" t="s">
        <v>292</v>
      </c>
      <c r="AU170" s="216" t="s">
        <v>86</v>
      </c>
      <c r="AY170" s="18" t="s">
        <v>139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84</v>
      </c>
      <c r="BK170" s="217">
        <f>ROUND(I170*H170,2)</f>
        <v>0</v>
      </c>
      <c r="BL170" s="18" t="s">
        <v>164</v>
      </c>
      <c r="BM170" s="216" t="s">
        <v>840</v>
      </c>
    </row>
    <row r="171" s="13" customFormat="1">
      <c r="A171" s="13"/>
      <c r="B171" s="225"/>
      <c r="C171" s="226"/>
      <c r="D171" s="223" t="s">
        <v>227</v>
      </c>
      <c r="E171" s="226"/>
      <c r="F171" s="228" t="s">
        <v>436</v>
      </c>
      <c r="G171" s="226"/>
      <c r="H171" s="229">
        <v>13.26</v>
      </c>
      <c r="I171" s="230"/>
      <c r="J171" s="226"/>
      <c r="K171" s="226"/>
      <c r="L171" s="231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227</v>
      </c>
      <c r="AU171" s="235" t="s">
        <v>86</v>
      </c>
      <c r="AV171" s="13" t="s">
        <v>86</v>
      </c>
      <c r="AW171" s="13" t="s">
        <v>4</v>
      </c>
      <c r="AX171" s="13" t="s">
        <v>84</v>
      </c>
      <c r="AY171" s="235" t="s">
        <v>139</v>
      </c>
    </row>
    <row r="172" s="2" customFormat="1" ht="16.5" customHeight="1">
      <c r="A172" s="39"/>
      <c r="B172" s="40"/>
      <c r="C172" s="205" t="s">
        <v>418</v>
      </c>
      <c r="D172" s="205" t="s">
        <v>142</v>
      </c>
      <c r="E172" s="206" t="s">
        <v>395</v>
      </c>
      <c r="F172" s="207" t="s">
        <v>396</v>
      </c>
      <c r="G172" s="208" t="s">
        <v>244</v>
      </c>
      <c r="H172" s="209">
        <v>58</v>
      </c>
      <c r="I172" s="210"/>
      <c r="J172" s="211">
        <f>ROUND(I172*H172,2)</f>
        <v>0</v>
      </c>
      <c r="K172" s="207" t="s">
        <v>146</v>
      </c>
      <c r="L172" s="45"/>
      <c r="M172" s="212" t="s">
        <v>19</v>
      </c>
      <c r="N172" s="213" t="s">
        <v>47</v>
      </c>
      <c r="O172" s="85"/>
      <c r="P172" s="214">
        <f>O172*H172</f>
        <v>0</v>
      </c>
      <c r="Q172" s="214">
        <v>0.00068999999999999997</v>
      </c>
      <c r="R172" s="214">
        <f>Q172*H172</f>
        <v>0.04002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164</v>
      </c>
      <c r="AT172" s="216" t="s">
        <v>142</v>
      </c>
      <c r="AU172" s="216" t="s">
        <v>86</v>
      </c>
      <c r="AY172" s="18" t="s">
        <v>139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84</v>
      </c>
      <c r="BK172" s="217">
        <f>ROUND(I172*H172,2)</f>
        <v>0</v>
      </c>
      <c r="BL172" s="18" t="s">
        <v>164</v>
      </c>
      <c r="BM172" s="216" t="s">
        <v>841</v>
      </c>
    </row>
    <row r="173" s="2" customFormat="1">
      <c r="A173" s="39"/>
      <c r="B173" s="40"/>
      <c r="C173" s="41"/>
      <c r="D173" s="218" t="s">
        <v>149</v>
      </c>
      <c r="E173" s="41"/>
      <c r="F173" s="219" t="s">
        <v>398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149</v>
      </c>
      <c r="AU173" s="18" t="s">
        <v>86</v>
      </c>
    </row>
    <row r="174" s="2" customFormat="1" ht="16.5" customHeight="1">
      <c r="A174" s="39"/>
      <c r="B174" s="40"/>
      <c r="C174" s="205" t="s">
        <v>422</v>
      </c>
      <c r="D174" s="205" t="s">
        <v>142</v>
      </c>
      <c r="E174" s="206" t="s">
        <v>407</v>
      </c>
      <c r="F174" s="207" t="s">
        <v>408</v>
      </c>
      <c r="G174" s="208" t="s">
        <v>409</v>
      </c>
      <c r="H174" s="209">
        <v>1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47</v>
      </c>
      <c r="O174" s="85"/>
      <c r="P174" s="214">
        <f>O174*H174</f>
        <v>0</v>
      </c>
      <c r="Q174" s="214">
        <v>0.497</v>
      </c>
      <c r="R174" s="214">
        <f>Q174*H174</f>
        <v>0.497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164</v>
      </c>
      <c r="AT174" s="216" t="s">
        <v>142</v>
      </c>
      <c r="AU174" s="216" t="s">
        <v>86</v>
      </c>
      <c r="AY174" s="18" t="s">
        <v>139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84</v>
      </c>
      <c r="BK174" s="217">
        <f>ROUND(I174*H174,2)</f>
        <v>0</v>
      </c>
      <c r="BL174" s="18" t="s">
        <v>164</v>
      </c>
      <c r="BM174" s="216" t="s">
        <v>842</v>
      </c>
    </row>
    <row r="175" s="2" customFormat="1">
      <c r="A175" s="39"/>
      <c r="B175" s="40"/>
      <c r="C175" s="41"/>
      <c r="D175" s="223" t="s">
        <v>151</v>
      </c>
      <c r="E175" s="41"/>
      <c r="F175" s="224" t="s">
        <v>411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151</v>
      </c>
      <c r="AU175" s="18" t="s">
        <v>86</v>
      </c>
    </row>
    <row r="176" s="13" customFormat="1">
      <c r="A176" s="13"/>
      <c r="B176" s="225"/>
      <c r="C176" s="226"/>
      <c r="D176" s="223" t="s">
        <v>227</v>
      </c>
      <c r="E176" s="227" t="s">
        <v>19</v>
      </c>
      <c r="F176" s="228" t="s">
        <v>412</v>
      </c>
      <c r="G176" s="226"/>
      <c r="H176" s="229">
        <v>1</v>
      </c>
      <c r="I176" s="230"/>
      <c r="J176" s="226"/>
      <c r="K176" s="226"/>
      <c r="L176" s="231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227</v>
      </c>
      <c r="AU176" s="235" t="s">
        <v>86</v>
      </c>
      <c r="AV176" s="13" t="s">
        <v>86</v>
      </c>
      <c r="AW176" s="13" t="s">
        <v>37</v>
      </c>
      <c r="AX176" s="13" t="s">
        <v>84</v>
      </c>
      <c r="AY176" s="235" t="s">
        <v>139</v>
      </c>
    </row>
    <row r="177" s="2" customFormat="1" ht="37.8" customHeight="1">
      <c r="A177" s="39"/>
      <c r="B177" s="40"/>
      <c r="C177" s="205" t="s">
        <v>427</v>
      </c>
      <c r="D177" s="205" t="s">
        <v>142</v>
      </c>
      <c r="E177" s="206" t="s">
        <v>443</v>
      </c>
      <c r="F177" s="207" t="s">
        <v>444</v>
      </c>
      <c r="G177" s="208" t="s">
        <v>249</v>
      </c>
      <c r="H177" s="209">
        <v>57</v>
      </c>
      <c r="I177" s="210"/>
      <c r="J177" s="211">
        <f>ROUND(I177*H177,2)</f>
        <v>0</v>
      </c>
      <c r="K177" s="207" t="s">
        <v>146</v>
      </c>
      <c r="L177" s="45"/>
      <c r="M177" s="212" t="s">
        <v>19</v>
      </c>
      <c r="N177" s="213" t="s">
        <v>47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164</v>
      </c>
      <c r="AT177" s="216" t="s">
        <v>142</v>
      </c>
      <c r="AU177" s="216" t="s">
        <v>86</v>
      </c>
      <c r="AY177" s="18" t="s">
        <v>139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84</v>
      </c>
      <c r="BK177" s="217">
        <f>ROUND(I177*H177,2)</f>
        <v>0</v>
      </c>
      <c r="BL177" s="18" t="s">
        <v>164</v>
      </c>
      <c r="BM177" s="216" t="s">
        <v>843</v>
      </c>
    </row>
    <row r="178" s="2" customFormat="1">
      <c r="A178" s="39"/>
      <c r="B178" s="40"/>
      <c r="C178" s="41"/>
      <c r="D178" s="218" t="s">
        <v>149</v>
      </c>
      <c r="E178" s="41"/>
      <c r="F178" s="219" t="s">
        <v>446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149</v>
      </c>
      <c r="AU178" s="18" t="s">
        <v>86</v>
      </c>
    </row>
    <row r="179" s="13" customFormat="1">
      <c r="A179" s="13"/>
      <c r="B179" s="225"/>
      <c r="C179" s="226"/>
      <c r="D179" s="223" t="s">
        <v>227</v>
      </c>
      <c r="E179" s="227" t="s">
        <v>19</v>
      </c>
      <c r="F179" s="228" t="s">
        <v>844</v>
      </c>
      <c r="G179" s="226"/>
      <c r="H179" s="229">
        <v>57</v>
      </c>
      <c r="I179" s="230"/>
      <c r="J179" s="226"/>
      <c r="K179" s="226"/>
      <c r="L179" s="231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227</v>
      </c>
      <c r="AU179" s="235" t="s">
        <v>86</v>
      </c>
      <c r="AV179" s="13" t="s">
        <v>86</v>
      </c>
      <c r="AW179" s="13" t="s">
        <v>37</v>
      </c>
      <c r="AX179" s="13" t="s">
        <v>84</v>
      </c>
      <c r="AY179" s="235" t="s">
        <v>139</v>
      </c>
    </row>
    <row r="180" s="2" customFormat="1" ht="37.8" customHeight="1">
      <c r="A180" s="39"/>
      <c r="B180" s="40"/>
      <c r="C180" s="205" t="s">
        <v>432</v>
      </c>
      <c r="D180" s="205" t="s">
        <v>142</v>
      </c>
      <c r="E180" s="206" t="s">
        <v>845</v>
      </c>
      <c r="F180" s="207" t="s">
        <v>846</v>
      </c>
      <c r="G180" s="208" t="s">
        <v>244</v>
      </c>
      <c r="H180" s="209">
        <v>58</v>
      </c>
      <c r="I180" s="210"/>
      <c r="J180" s="211">
        <f>ROUND(I180*H180,2)</f>
        <v>0</v>
      </c>
      <c r="K180" s="207" t="s">
        <v>146</v>
      </c>
      <c r="L180" s="45"/>
      <c r="M180" s="212" t="s">
        <v>19</v>
      </c>
      <c r="N180" s="213" t="s">
        <v>47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164</v>
      </c>
      <c r="AT180" s="216" t="s">
        <v>142</v>
      </c>
      <c r="AU180" s="216" t="s">
        <v>86</v>
      </c>
      <c r="AY180" s="18" t="s">
        <v>139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84</v>
      </c>
      <c r="BK180" s="217">
        <f>ROUND(I180*H180,2)</f>
        <v>0</v>
      </c>
      <c r="BL180" s="18" t="s">
        <v>164</v>
      </c>
      <c r="BM180" s="216" t="s">
        <v>847</v>
      </c>
    </row>
    <row r="181" s="2" customFormat="1">
      <c r="A181" s="39"/>
      <c r="B181" s="40"/>
      <c r="C181" s="41"/>
      <c r="D181" s="218" t="s">
        <v>149</v>
      </c>
      <c r="E181" s="41"/>
      <c r="F181" s="219" t="s">
        <v>848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149</v>
      </c>
      <c r="AU181" s="18" t="s">
        <v>86</v>
      </c>
    </row>
    <row r="182" s="2" customFormat="1" ht="16.5" customHeight="1">
      <c r="A182" s="39"/>
      <c r="B182" s="40"/>
      <c r="C182" s="205" t="s">
        <v>437</v>
      </c>
      <c r="D182" s="205" t="s">
        <v>142</v>
      </c>
      <c r="E182" s="206" t="s">
        <v>458</v>
      </c>
      <c r="F182" s="207" t="s">
        <v>459</v>
      </c>
      <c r="G182" s="208" t="s">
        <v>249</v>
      </c>
      <c r="H182" s="209">
        <v>35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47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164</v>
      </c>
      <c r="AT182" s="216" t="s">
        <v>142</v>
      </c>
      <c r="AU182" s="216" t="s">
        <v>86</v>
      </c>
      <c r="AY182" s="18" t="s">
        <v>139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84</v>
      </c>
      <c r="BK182" s="217">
        <f>ROUND(I182*H182,2)</f>
        <v>0</v>
      </c>
      <c r="BL182" s="18" t="s">
        <v>164</v>
      </c>
      <c r="BM182" s="216" t="s">
        <v>849</v>
      </c>
    </row>
    <row r="183" s="2" customFormat="1" ht="16.5" customHeight="1">
      <c r="A183" s="39"/>
      <c r="B183" s="40"/>
      <c r="C183" s="205" t="s">
        <v>442</v>
      </c>
      <c r="D183" s="205" t="s">
        <v>142</v>
      </c>
      <c r="E183" s="206" t="s">
        <v>462</v>
      </c>
      <c r="F183" s="207" t="s">
        <v>463</v>
      </c>
      <c r="G183" s="208" t="s">
        <v>249</v>
      </c>
      <c r="H183" s="209">
        <v>22</v>
      </c>
      <c r="I183" s="210"/>
      <c r="J183" s="211">
        <f>ROUND(I183*H183,2)</f>
        <v>0</v>
      </c>
      <c r="K183" s="207" t="s">
        <v>19</v>
      </c>
      <c r="L183" s="45"/>
      <c r="M183" s="212" t="s">
        <v>19</v>
      </c>
      <c r="N183" s="213" t="s">
        <v>47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164</v>
      </c>
      <c r="AT183" s="216" t="s">
        <v>142</v>
      </c>
      <c r="AU183" s="216" t="s">
        <v>86</v>
      </c>
      <c r="AY183" s="18" t="s">
        <v>139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84</v>
      </c>
      <c r="BK183" s="217">
        <f>ROUND(I183*H183,2)</f>
        <v>0</v>
      </c>
      <c r="BL183" s="18" t="s">
        <v>164</v>
      </c>
      <c r="BM183" s="216" t="s">
        <v>850</v>
      </c>
    </row>
    <row r="184" s="12" customFormat="1" ht="22.8" customHeight="1">
      <c r="A184" s="12"/>
      <c r="B184" s="189"/>
      <c r="C184" s="190"/>
      <c r="D184" s="191" t="s">
        <v>75</v>
      </c>
      <c r="E184" s="203" t="s">
        <v>465</v>
      </c>
      <c r="F184" s="203" t="s">
        <v>466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SUM(P185:P194)</f>
        <v>0</v>
      </c>
      <c r="Q184" s="197"/>
      <c r="R184" s="198">
        <f>SUM(R185:R194)</f>
        <v>0</v>
      </c>
      <c r="S184" s="197"/>
      <c r="T184" s="199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0" t="s">
        <v>84</v>
      </c>
      <c r="AT184" s="201" t="s">
        <v>75</v>
      </c>
      <c r="AU184" s="201" t="s">
        <v>84</v>
      </c>
      <c r="AY184" s="200" t="s">
        <v>139</v>
      </c>
      <c r="BK184" s="202">
        <f>SUM(BK185:BK194)</f>
        <v>0</v>
      </c>
    </row>
    <row r="185" s="2" customFormat="1" ht="21.75" customHeight="1">
      <c r="A185" s="39"/>
      <c r="B185" s="40"/>
      <c r="C185" s="205" t="s">
        <v>448</v>
      </c>
      <c r="D185" s="205" t="s">
        <v>142</v>
      </c>
      <c r="E185" s="206" t="s">
        <v>468</v>
      </c>
      <c r="F185" s="207" t="s">
        <v>469</v>
      </c>
      <c r="G185" s="208" t="s">
        <v>280</v>
      </c>
      <c r="H185" s="209">
        <v>27.367999999999999</v>
      </c>
      <c r="I185" s="210"/>
      <c r="J185" s="211">
        <f>ROUND(I185*H185,2)</f>
        <v>0</v>
      </c>
      <c r="K185" s="207" t="s">
        <v>19</v>
      </c>
      <c r="L185" s="45"/>
      <c r="M185" s="212" t="s">
        <v>19</v>
      </c>
      <c r="N185" s="213" t="s">
        <v>47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164</v>
      </c>
      <c r="AT185" s="216" t="s">
        <v>142</v>
      </c>
      <c r="AU185" s="216" t="s">
        <v>86</v>
      </c>
      <c r="AY185" s="18" t="s">
        <v>139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84</v>
      </c>
      <c r="BK185" s="217">
        <f>ROUND(I185*H185,2)</f>
        <v>0</v>
      </c>
      <c r="BL185" s="18" t="s">
        <v>164</v>
      </c>
      <c r="BM185" s="216" t="s">
        <v>851</v>
      </c>
    </row>
    <row r="186" s="13" customFormat="1">
      <c r="A186" s="13"/>
      <c r="B186" s="225"/>
      <c r="C186" s="226"/>
      <c r="D186" s="223" t="s">
        <v>227</v>
      </c>
      <c r="E186" s="227" t="s">
        <v>19</v>
      </c>
      <c r="F186" s="228" t="s">
        <v>852</v>
      </c>
      <c r="G186" s="226"/>
      <c r="H186" s="229">
        <v>16.297999999999998</v>
      </c>
      <c r="I186" s="230"/>
      <c r="J186" s="226"/>
      <c r="K186" s="226"/>
      <c r="L186" s="231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227</v>
      </c>
      <c r="AU186" s="235" t="s">
        <v>86</v>
      </c>
      <c r="AV186" s="13" t="s">
        <v>86</v>
      </c>
      <c r="AW186" s="13" t="s">
        <v>37</v>
      </c>
      <c r="AX186" s="13" t="s">
        <v>76</v>
      </c>
      <c r="AY186" s="235" t="s">
        <v>139</v>
      </c>
    </row>
    <row r="187" s="13" customFormat="1">
      <c r="A187" s="13"/>
      <c r="B187" s="225"/>
      <c r="C187" s="226"/>
      <c r="D187" s="223" t="s">
        <v>227</v>
      </c>
      <c r="E187" s="227" t="s">
        <v>19</v>
      </c>
      <c r="F187" s="228" t="s">
        <v>853</v>
      </c>
      <c r="G187" s="226"/>
      <c r="H187" s="229">
        <v>11.07</v>
      </c>
      <c r="I187" s="230"/>
      <c r="J187" s="226"/>
      <c r="K187" s="226"/>
      <c r="L187" s="231"/>
      <c r="M187" s="236"/>
      <c r="N187" s="237"/>
      <c r="O187" s="237"/>
      <c r="P187" s="237"/>
      <c r="Q187" s="237"/>
      <c r="R187" s="237"/>
      <c r="S187" s="237"/>
      <c r="T187" s="23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227</v>
      </c>
      <c r="AU187" s="235" t="s">
        <v>86</v>
      </c>
      <c r="AV187" s="13" t="s">
        <v>86</v>
      </c>
      <c r="AW187" s="13" t="s">
        <v>37</v>
      </c>
      <c r="AX187" s="13" t="s">
        <v>76</v>
      </c>
      <c r="AY187" s="235" t="s">
        <v>139</v>
      </c>
    </row>
    <row r="188" s="14" customFormat="1">
      <c r="A188" s="14"/>
      <c r="B188" s="239"/>
      <c r="C188" s="240"/>
      <c r="D188" s="223" t="s">
        <v>227</v>
      </c>
      <c r="E188" s="241" t="s">
        <v>19</v>
      </c>
      <c r="F188" s="242" t="s">
        <v>254</v>
      </c>
      <c r="G188" s="240"/>
      <c r="H188" s="243">
        <v>27.367999999999999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9" t="s">
        <v>227</v>
      </c>
      <c r="AU188" s="249" t="s">
        <v>86</v>
      </c>
      <c r="AV188" s="14" t="s">
        <v>164</v>
      </c>
      <c r="AW188" s="14" t="s">
        <v>37</v>
      </c>
      <c r="AX188" s="14" t="s">
        <v>84</v>
      </c>
      <c r="AY188" s="249" t="s">
        <v>139</v>
      </c>
    </row>
    <row r="189" s="2" customFormat="1" ht="24.15" customHeight="1">
      <c r="A189" s="39"/>
      <c r="B189" s="40"/>
      <c r="C189" s="205" t="s">
        <v>453</v>
      </c>
      <c r="D189" s="205" t="s">
        <v>142</v>
      </c>
      <c r="E189" s="206" t="s">
        <v>474</v>
      </c>
      <c r="F189" s="207" t="s">
        <v>475</v>
      </c>
      <c r="G189" s="208" t="s">
        <v>280</v>
      </c>
      <c r="H189" s="209">
        <v>3.0750000000000002</v>
      </c>
      <c r="I189" s="210"/>
      <c r="J189" s="211">
        <f>ROUND(I189*H189,2)</f>
        <v>0</v>
      </c>
      <c r="K189" s="207" t="s">
        <v>19</v>
      </c>
      <c r="L189" s="45"/>
      <c r="M189" s="212" t="s">
        <v>19</v>
      </c>
      <c r="N189" s="213" t="s">
        <v>47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164</v>
      </c>
      <c r="AT189" s="216" t="s">
        <v>142</v>
      </c>
      <c r="AU189" s="216" t="s">
        <v>86</v>
      </c>
      <c r="AY189" s="18" t="s">
        <v>139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84</v>
      </c>
      <c r="BK189" s="217">
        <f>ROUND(I189*H189,2)</f>
        <v>0</v>
      </c>
      <c r="BL189" s="18" t="s">
        <v>164</v>
      </c>
      <c r="BM189" s="216" t="s">
        <v>854</v>
      </c>
    </row>
    <row r="190" s="13" customFormat="1">
      <c r="A190" s="13"/>
      <c r="B190" s="225"/>
      <c r="C190" s="226"/>
      <c r="D190" s="223" t="s">
        <v>227</v>
      </c>
      <c r="E190" s="227" t="s">
        <v>19</v>
      </c>
      <c r="F190" s="228" t="s">
        <v>855</v>
      </c>
      <c r="G190" s="226"/>
      <c r="H190" s="229">
        <v>3.0750000000000002</v>
      </c>
      <c r="I190" s="230"/>
      <c r="J190" s="226"/>
      <c r="K190" s="226"/>
      <c r="L190" s="231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227</v>
      </c>
      <c r="AU190" s="235" t="s">
        <v>86</v>
      </c>
      <c r="AV190" s="13" t="s">
        <v>86</v>
      </c>
      <c r="AW190" s="13" t="s">
        <v>37</v>
      </c>
      <c r="AX190" s="13" t="s">
        <v>84</v>
      </c>
      <c r="AY190" s="235" t="s">
        <v>139</v>
      </c>
    </row>
    <row r="191" s="2" customFormat="1" ht="24.15" customHeight="1">
      <c r="A191" s="39"/>
      <c r="B191" s="40"/>
      <c r="C191" s="205" t="s">
        <v>457</v>
      </c>
      <c r="D191" s="205" t="s">
        <v>142</v>
      </c>
      <c r="E191" s="206" t="s">
        <v>856</v>
      </c>
      <c r="F191" s="207" t="s">
        <v>857</v>
      </c>
      <c r="G191" s="208" t="s">
        <v>280</v>
      </c>
      <c r="H191" s="209">
        <v>3.0750000000000002</v>
      </c>
      <c r="I191" s="210"/>
      <c r="J191" s="211">
        <f>ROUND(I191*H191,2)</f>
        <v>0</v>
      </c>
      <c r="K191" s="207" t="s">
        <v>146</v>
      </c>
      <c r="L191" s="45"/>
      <c r="M191" s="212" t="s">
        <v>19</v>
      </c>
      <c r="N191" s="213" t="s">
        <v>47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164</v>
      </c>
      <c r="AT191" s="216" t="s">
        <v>142</v>
      </c>
      <c r="AU191" s="216" t="s">
        <v>86</v>
      </c>
      <c r="AY191" s="18" t="s">
        <v>139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84</v>
      </c>
      <c r="BK191" s="217">
        <f>ROUND(I191*H191,2)</f>
        <v>0</v>
      </c>
      <c r="BL191" s="18" t="s">
        <v>164</v>
      </c>
      <c r="BM191" s="216" t="s">
        <v>858</v>
      </c>
    </row>
    <row r="192" s="2" customFormat="1">
      <c r="A192" s="39"/>
      <c r="B192" s="40"/>
      <c r="C192" s="41"/>
      <c r="D192" s="218" t="s">
        <v>149</v>
      </c>
      <c r="E192" s="41"/>
      <c r="F192" s="219" t="s">
        <v>859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149</v>
      </c>
      <c r="AU192" s="18" t="s">
        <v>86</v>
      </c>
    </row>
    <row r="193" s="2" customFormat="1" ht="16.5" customHeight="1">
      <c r="A193" s="39"/>
      <c r="B193" s="40"/>
      <c r="C193" s="205" t="s">
        <v>461</v>
      </c>
      <c r="D193" s="205" t="s">
        <v>142</v>
      </c>
      <c r="E193" s="206" t="s">
        <v>479</v>
      </c>
      <c r="F193" s="207" t="s">
        <v>480</v>
      </c>
      <c r="G193" s="208" t="s">
        <v>280</v>
      </c>
      <c r="H193" s="209">
        <v>30.443000000000001</v>
      </c>
      <c r="I193" s="210"/>
      <c r="J193" s="211">
        <f>ROUND(I193*H193,2)</f>
        <v>0</v>
      </c>
      <c r="K193" s="207" t="s">
        <v>146</v>
      </c>
      <c r="L193" s="45"/>
      <c r="M193" s="212" t="s">
        <v>19</v>
      </c>
      <c r="N193" s="213" t="s">
        <v>47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164</v>
      </c>
      <c r="AT193" s="216" t="s">
        <v>142</v>
      </c>
      <c r="AU193" s="216" t="s">
        <v>86</v>
      </c>
      <c r="AY193" s="18" t="s">
        <v>139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84</v>
      </c>
      <c r="BK193" s="217">
        <f>ROUND(I193*H193,2)</f>
        <v>0</v>
      </c>
      <c r="BL193" s="18" t="s">
        <v>164</v>
      </c>
      <c r="BM193" s="216" t="s">
        <v>860</v>
      </c>
    </row>
    <row r="194" s="2" customFormat="1">
      <c r="A194" s="39"/>
      <c r="B194" s="40"/>
      <c r="C194" s="41"/>
      <c r="D194" s="218" t="s">
        <v>149</v>
      </c>
      <c r="E194" s="41"/>
      <c r="F194" s="219" t="s">
        <v>482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149</v>
      </c>
      <c r="AU194" s="18" t="s">
        <v>86</v>
      </c>
    </row>
    <row r="195" s="12" customFormat="1" ht="22.8" customHeight="1">
      <c r="A195" s="12"/>
      <c r="B195" s="189"/>
      <c r="C195" s="190"/>
      <c r="D195" s="191" t="s">
        <v>75</v>
      </c>
      <c r="E195" s="203" t="s">
        <v>483</v>
      </c>
      <c r="F195" s="203" t="s">
        <v>484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SUM(P196:P197)</f>
        <v>0</v>
      </c>
      <c r="Q195" s="197"/>
      <c r="R195" s="198">
        <f>SUM(R196:R197)</f>
        <v>0</v>
      </c>
      <c r="S195" s="197"/>
      <c r="T195" s="199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0" t="s">
        <v>84</v>
      </c>
      <c r="AT195" s="201" t="s">
        <v>75</v>
      </c>
      <c r="AU195" s="201" t="s">
        <v>84</v>
      </c>
      <c r="AY195" s="200" t="s">
        <v>139</v>
      </c>
      <c r="BK195" s="202">
        <f>SUM(BK196:BK197)</f>
        <v>0</v>
      </c>
    </row>
    <row r="196" s="2" customFormat="1" ht="24.15" customHeight="1">
      <c r="A196" s="39"/>
      <c r="B196" s="40"/>
      <c r="C196" s="205" t="s">
        <v>467</v>
      </c>
      <c r="D196" s="205" t="s">
        <v>142</v>
      </c>
      <c r="E196" s="206" t="s">
        <v>486</v>
      </c>
      <c r="F196" s="207" t="s">
        <v>487</v>
      </c>
      <c r="G196" s="208" t="s">
        <v>280</v>
      </c>
      <c r="H196" s="209">
        <v>77.450000000000003</v>
      </c>
      <c r="I196" s="210"/>
      <c r="J196" s="211">
        <f>ROUND(I196*H196,2)</f>
        <v>0</v>
      </c>
      <c r="K196" s="207" t="s">
        <v>146</v>
      </c>
      <c r="L196" s="45"/>
      <c r="M196" s="212" t="s">
        <v>19</v>
      </c>
      <c r="N196" s="213" t="s">
        <v>47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164</v>
      </c>
      <c r="AT196" s="216" t="s">
        <v>142</v>
      </c>
      <c r="AU196" s="216" t="s">
        <v>86</v>
      </c>
      <c r="AY196" s="18" t="s">
        <v>139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84</v>
      </c>
      <c r="BK196" s="217">
        <f>ROUND(I196*H196,2)</f>
        <v>0</v>
      </c>
      <c r="BL196" s="18" t="s">
        <v>164</v>
      </c>
      <c r="BM196" s="216" t="s">
        <v>861</v>
      </c>
    </row>
    <row r="197" s="2" customFormat="1">
      <c r="A197" s="39"/>
      <c r="B197" s="40"/>
      <c r="C197" s="41"/>
      <c r="D197" s="218" t="s">
        <v>149</v>
      </c>
      <c r="E197" s="41"/>
      <c r="F197" s="219" t="s">
        <v>489</v>
      </c>
      <c r="G197" s="41"/>
      <c r="H197" s="41"/>
      <c r="I197" s="220"/>
      <c r="J197" s="41"/>
      <c r="K197" s="41"/>
      <c r="L197" s="45"/>
      <c r="M197" s="270"/>
      <c r="N197" s="271"/>
      <c r="O197" s="272"/>
      <c r="P197" s="272"/>
      <c r="Q197" s="272"/>
      <c r="R197" s="272"/>
      <c r="S197" s="272"/>
      <c r="T197" s="27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149</v>
      </c>
      <c r="AU197" s="18" t="s">
        <v>86</v>
      </c>
    </row>
    <row r="198" s="2" customFormat="1" ht="6.96" customHeight="1">
      <c r="A198" s="39"/>
      <c r="B198" s="60"/>
      <c r="C198" s="61"/>
      <c r="D198" s="61"/>
      <c r="E198" s="61"/>
      <c r="F198" s="61"/>
      <c r="G198" s="61"/>
      <c r="H198" s="61"/>
      <c r="I198" s="61"/>
      <c r="J198" s="61"/>
      <c r="K198" s="61"/>
      <c r="L198" s="45"/>
      <c r="M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</sheetData>
  <sheetProtection sheet="1" autoFilter="0" formatColumns="0" formatRows="0" objects="1" scenarios="1" spinCount="100000" saltValue="Ld8fCFWrHi9UFrKOeSxnar1k2YKBjRnMJUCFzoXXtIlqg74aBb++L5Ag0VXIEskRq/bF/ZOB7Fb4lsZowrxDNQ==" hashValue="/1PCyxUkJgBbIOYdm3iBlovTJTqcZa6ivAHZJWTij814o5Wd6e/FkO02rSP2fflOFfyND87RoVMeYV82jgLDvw==" algorithmName="SHA-512" password="CC35"/>
  <autoFilter ref="C85:K19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113106131"/>
    <hyperlink ref="F92" r:id="rId2" display="https://podminky.urs.cz/item/CS_URS_2023_01/113202111"/>
    <hyperlink ref="F98" r:id="rId3" display="https://podminky.urs.cz/item/CS_URS_2023_01/122351102"/>
    <hyperlink ref="F100" r:id="rId4" display="https://podminky.urs.cz/item/CS_URS_2023_01/131313711"/>
    <hyperlink ref="F107" r:id="rId5" display="https://podminky.urs.cz/item/CS_URS_2023_01/167151102"/>
    <hyperlink ref="F109" r:id="rId6" display="https://podminky.urs.cz/item/CS_URS_2023_01/171251201"/>
    <hyperlink ref="F111" r:id="rId7" display="https://podminky.urs.cz/item/CS_URS_2023_01/171201221"/>
    <hyperlink ref="F113" r:id="rId8" display="https://podminky.urs.cz/item/CS_URS_2023_01/181152302"/>
    <hyperlink ref="F115" r:id="rId9" display="https://podminky.urs.cz/item/CS_URS_2023_01/181111121"/>
    <hyperlink ref="F117" r:id="rId10" display="https://podminky.urs.cz/item/CS_URS_2023_01/181411131"/>
    <hyperlink ref="F122" r:id="rId11" display="https://podminky.urs.cz/item/CS_URS_2023_01/213311151"/>
    <hyperlink ref="F125" r:id="rId12" display="https://podminky.urs.cz/item/CS_URS_2023_01/275321411"/>
    <hyperlink ref="F128" r:id="rId13" display="https://podminky.urs.cz/item/CS_URS_2023_01/275351121"/>
    <hyperlink ref="F131" r:id="rId14" display="https://podminky.urs.cz/item/CS_URS_2023_01/275351122"/>
    <hyperlink ref="F133" r:id="rId15" display="https://podminky.urs.cz/item/CS_URS_2023_01/275361821"/>
    <hyperlink ref="F136" r:id="rId16" display="https://podminky.urs.cz/item/CS_URS_2023_01/561121111"/>
    <hyperlink ref="F141" r:id="rId17" display="https://podminky.urs.cz/item/CS_URS_2023_01/564861011"/>
    <hyperlink ref="F143" r:id="rId18" display="https://podminky.urs.cz/item/CS_URS_2023_01/591412111"/>
    <hyperlink ref="F148" r:id="rId19" display="https://podminky.urs.cz/item/CS_URS_2023_01/596811120"/>
    <hyperlink ref="F154" r:id="rId20" display="https://podminky.urs.cz/item/CS_URS_2023_01/596811311"/>
    <hyperlink ref="F167" r:id="rId21" display="https://podminky.urs.cz/item/CS_URS_2023_01/916431112"/>
    <hyperlink ref="F173" r:id="rId22" display="https://podminky.urs.cz/item/CS_URS_2023_01/919726123"/>
    <hyperlink ref="F178" r:id="rId23" display="https://podminky.urs.cz/item/CS_URS_2023_01/979024443"/>
    <hyperlink ref="F181" r:id="rId24" display="https://podminky.urs.cz/item/CS_URS_2023_01/979071031"/>
    <hyperlink ref="F192" r:id="rId25" display="https://podminky.urs.cz/item/CS_URS_2023_01/997221615"/>
    <hyperlink ref="F194" r:id="rId26" display="https://podminky.urs.cz/item/CS_URS_2023_01/997221612"/>
    <hyperlink ref="F197" r:id="rId27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  <c r="AZ2" s="274" t="s">
        <v>862</v>
      </c>
      <c r="BA2" s="274" t="s">
        <v>863</v>
      </c>
      <c r="BB2" s="274" t="s">
        <v>19</v>
      </c>
      <c r="BC2" s="274" t="s">
        <v>864</v>
      </c>
      <c r="BD2" s="274" t="s">
        <v>158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PÁROVÁ ZASTÁVKA K ZASTÁVCE MHD KOSOVSKÁ - ZOO, JIHLAVA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865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14. 6. 2023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39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ROUND((SUM(BE87:BE294)),  2)</f>
        <v>0</v>
      </c>
      <c r="G33" s="39"/>
      <c r="H33" s="39"/>
      <c r="I33" s="149">
        <v>0.20999999999999999</v>
      </c>
      <c r="J33" s="148">
        <f>ROUND(((SUM(BE87:BE294))*I33),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ROUND((SUM(BF87:BF294)),  2)</f>
        <v>0</v>
      </c>
      <c r="G34" s="39"/>
      <c r="H34" s="39"/>
      <c r="I34" s="149">
        <v>0.14999999999999999</v>
      </c>
      <c r="J34" s="148">
        <f>ROUND(((SUM(BF87:BF294))*I34),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ROUND((SUM(BG87:BG294)),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ROUND((SUM(BH87:BH294)),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ROUND((SUM(BI87:BI294)),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PÁROVÁ ZASTÁVKA K ZASTÁVCE MHD KOSOVSKÁ - ZOO, JIHLAVA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106 - KOMUNIKACE, ZASTÁVKY, PŘECHOD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14. 6. 2023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Jihlava</v>
      </c>
      <c r="G54" s="41"/>
      <c r="H54" s="41"/>
      <c r="I54" s="33" t="s">
        <v>33</v>
      </c>
      <c r="J54" s="37" t="str">
        <f>E21</f>
        <v>PROfi Jihlava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Zbytovská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230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231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866</v>
      </c>
      <c r="E62" s="175"/>
      <c r="F62" s="175"/>
      <c r="G62" s="175"/>
      <c r="H62" s="175"/>
      <c r="I62" s="175"/>
      <c r="J62" s="176">
        <f>J134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233</v>
      </c>
      <c r="E63" s="175"/>
      <c r="F63" s="175"/>
      <c r="G63" s="175"/>
      <c r="H63" s="175"/>
      <c r="I63" s="175"/>
      <c r="J63" s="176">
        <f>J147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867</v>
      </c>
      <c r="E64" s="175"/>
      <c r="F64" s="175"/>
      <c r="G64" s="175"/>
      <c r="H64" s="175"/>
      <c r="I64" s="175"/>
      <c r="J64" s="176">
        <f>J200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234</v>
      </c>
      <c r="E65" s="175"/>
      <c r="F65" s="175"/>
      <c r="G65" s="175"/>
      <c r="H65" s="175"/>
      <c r="I65" s="175"/>
      <c r="J65" s="176">
        <f>J220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235</v>
      </c>
      <c r="E66" s="175"/>
      <c r="F66" s="175"/>
      <c r="G66" s="175"/>
      <c r="H66" s="175"/>
      <c r="I66" s="175"/>
      <c r="J66" s="176">
        <f>J274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236</v>
      </c>
      <c r="E67" s="175"/>
      <c r="F67" s="175"/>
      <c r="G67" s="175"/>
      <c r="H67" s="175"/>
      <c r="I67" s="175"/>
      <c r="J67" s="176">
        <f>J292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123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PÁROVÁ ZASTÁVKA K ZASTÁVCE MHD KOSOVSKÁ - ZOO, JIHLAVA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110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106 - KOMUNIKACE, ZASTÁVKY, PŘECHOD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14. 6. 2023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E15</f>
        <v>Statutární město Jihlava</v>
      </c>
      <c r="G83" s="41"/>
      <c r="H83" s="41"/>
      <c r="I83" s="33" t="s">
        <v>33</v>
      </c>
      <c r="J83" s="37" t="str">
        <f>E21</f>
        <v>PROfi Jihlava spol. s r.o.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IF(E18="","",E18)</f>
        <v>Vyplň údaj</v>
      </c>
      <c r="G84" s="41"/>
      <c r="H84" s="41"/>
      <c r="I84" s="33" t="s">
        <v>38</v>
      </c>
      <c r="J84" s="37" t="str">
        <f>E24</f>
        <v>Zbytovská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124</v>
      </c>
      <c r="D86" s="181" t="s">
        <v>61</v>
      </c>
      <c r="E86" s="181" t="s">
        <v>57</v>
      </c>
      <c r="F86" s="181" t="s">
        <v>58</v>
      </c>
      <c r="G86" s="181" t="s">
        <v>125</v>
      </c>
      <c r="H86" s="181" t="s">
        <v>126</v>
      </c>
      <c r="I86" s="181" t="s">
        <v>127</v>
      </c>
      <c r="J86" s="181" t="s">
        <v>114</v>
      </c>
      <c r="K86" s="182" t="s">
        <v>128</v>
      </c>
      <c r="L86" s="183"/>
      <c r="M86" s="93" t="s">
        <v>19</v>
      </c>
      <c r="N86" s="94" t="s">
        <v>46</v>
      </c>
      <c r="O86" s="94" t="s">
        <v>129</v>
      </c>
      <c r="P86" s="94" t="s">
        <v>130</v>
      </c>
      <c r="Q86" s="94" t="s">
        <v>131</v>
      </c>
      <c r="R86" s="94" t="s">
        <v>132</v>
      </c>
      <c r="S86" s="94" t="s">
        <v>133</v>
      </c>
      <c r="T86" s="95" t="s">
        <v>134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135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</f>
        <v>0</v>
      </c>
      <c r="Q87" s="97"/>
      <c r="R87" s="186">
        <f>R88</f>
        <v>286.25330639999999</v>
      </c>
      <c r="S87" s="97"/>
      <c r="T87" s="187">
        <f>T88</f>
        <v>77.257600000000011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75</v>
      </c>
      <c r="AU87" s="18" t="s">
        <v>115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75</v>
      </c>
      <c r="E88" s="192" t="s">
        <v>239</v>
      </c>
      <c r="F88" s="192" t="s">
        <v>240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P89+P134+P147+P200+P220+P274+P292</f>
        <v>0</v>
      </c>
      <c r="Q88" s="197"/>
      <c r="R88" s="198">
        <f>R89+R134+R147+R200+R220+R274+R292</f>
        <v>286.25330639999999</v>
      </c>
      <c r="S88" s="197"/>
      <c r="T88" s="199">
        <f>T89+T134+T147+T200+T220+T274+T292</f>
        <v>77.257600000000011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84</v>
      </c>
      <c r="AT88" s="201" t="s">
        <v>75</v>
      </c>
      <c r="AU88" s="201" t="s">
        <v>76</v>
      </c>
      <c r="AY88" s="200" t="s">
        <v>139</v>
      </c>
      <c r="BK88" s="202">
        <f>BK89+BK134+BK147+BK200+BK220+BK274+BK292</f>
        <v>0</v>
      </c>
    </row>
    <row r="89" s="12" customFormat="1" ht="22.8" customHeight="1">
      <c r="A89" s="12"/>
      <c r="B89" s="189"/>
      <c r="C89" s="190"/>
      <c r="D89" s="191" t="s">
        <v>75</v>
      </c>
      <c r="E89" s="203" t="s">
        <v>84</v>
      </c>
      <c r="F89" s="203" t="s">
        <v>241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SUM(P90:P133)</f>
        <v>0</v>
      </c>
      <c r="Q89" s="197"/>
      <c r="R89" s="198">
        <f>SUM(R90:R133)</f>
        <v>11.92431</v>
      </c>
      <c r="S89" s="197"/>
      <c r="T89" s="199">
        <f>SUM(T90:T133)</f>
        <v>75.900000000000006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84</v>
      </c>
      <c r="AT89" s="201" t="s">
        <v>75</v>
      </c>
      <c r="AU89" s="201" t="s">
        <v>84</v>
      </c>
      <c r="AY89" s="200" t="s">
        <v>139</v>
      </c>
      <c r="BK89" s="202">
        <f>SUM(BK90:BK133)</f>
        <v>0</v>
      </c>
    </row>
    <row r="90" s="2" customFormat="1" ht="24.15" customHeight="1">
      <c r="A90" s="39"/>
      <c r="B90" s="40"/>
      <c r="C90" s="205" t="s">
        <v>84</v>
      </c>
      <c r="D90" s="205" t="s">
        <v>142</v>
      </c>
      <c r="E90" s="206" t="s">
        <v>868</v>
      </c>
      <c r="F90" s="207" t="s">
        <v>869</v>
      </c>
      <c r="G90" s="208" t="s">
        <v>244</v>
      </c>
      <c r="H90" s="209">
        <v>105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47</v>
      </c>
      <c r="O90" s="85"/>
      <c r="P90" s="214">
        <f>O90*H90</f>
        <v>0</v>
      </c>
      <c r="Q90" s="214">
        <v>5.0000000000000002E-05</v>
      </c>
      <c r="R90" s="214">
        <f>Q90*H90</f>
        <v>0.0052500000000000003</v>
      </c>
      <c r="S90" s="214">
        <v>0.13800000000000001</v>
      </c>
      <c r="T90" s="215">
        <f>S90*H90</f>
        <v>14.490000000000002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164</v>
      </c>
      <c r="AT90" s="216" t="s">
        <v>142</v>
      </c>
      <c r="AU90" s="216" t="s">
        <v>86</v>
      </c>
      <c r="AY90" s="18" t="s">
        <v>139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84</v>
      </c>
      <c r="BK90" s="217">
        <f>ROUND(I90*H90,2)</f>
        <v>0</v>
      </c>
      <c r="BL90" s="18" t="s">
        <v>164</v>
      </c>
      <c r="BM90" s="216" t="s">
        <v>870</v>
      </c>
    </row>
    <row r="91" s="2" customFormat="1" ht="24.15" customHeight="1">
      <c r="A91" s="39"/>
      <c r="B91" s="40"/>
      <c r="C91" s="205" t="s">
        <v>86</v>
      </c>
      <c r="D91" s="205" t="s">
        <v>142</v>
      </c>
      <c r="E91" s="206" t="s">
        <v>871</v>
      </c>
      <c r="F91" s="207" t="s">
        <v>872</v>
      </c>
      <c r="G91" s="208" t="s">
        <v>244</v>
      </c>
      <c r="H91" s="209">
        <v>210</v>
      </c>
      <c r="I91" s="210"/>
      <c r="J91" s="211">
        <f>ROUND(I91*H91,2)</f>
        <v>0</v>
      </c>
      <c r="K91" s="207" t="s">
        <v>146</v>
      </c>
      <c r="L91" s="45"/>
      <c r="M91" s="212" t="s">
        <v>19</v>
      </c>
      <c r="N91" s="213" t="s">
        <v>47</v>
      </c>
      <c r="O91" s="85"/>
      <c r="P91" s="214">
        <f>O91*H91</f>
        <v>0</v>
      </c>
      <c r="Q91" s="214">
        <v>9.0000000000000006E-05</v>
      </c>
      <c r="R91" s="214">
        <f>Q91*H91</f>
        <v>0.0189</v>
      </c>
      <c r="S91" s="214">
        <v>0.23000000000000001</v>
      </c>
      <c r="T91" s="215">
        <f>S91*H91</f>
        <v>48.300000000000004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164</v>
      </c>
      <c r="AT91" s="216" t="s">
        <v>142</v>
      </c>
      <c r="AU91" s="216" t="s">
        <v>86</v>
      </c>
      <c r="AY91" s="18" t="s">
        <v>139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84</v>
      </c>
      <c r="BK91" s="217">
        <f>ROUND(I91*H91,2)</f>
        <v>0</v>
      </c>
      <c r="BL91" s="18" t="s">
        <v>164</v>
      </c>
      <c r="BM91" s="216" t="s">
        <v>873</v>
      </c>
    </row>
    <row r="92" s="2" customFormat="1">
      <c r="A92" s="39"/>
      <c r="B92" s="40"/>
      <c r="C92" s="41"/>
      <c r="D92" s="218" t="s">
        <v>149</v>
      </c>
      <c r="E92" s="41"/>
      <c r="F92" s="219" t="s">
        <v>874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149</v>
      </c>
      <c r="AU92" s="18" t="s">
        <v>86</v>
      </c>
    </row>
    <row r="93" s="2" customFormat="1" ht="24.15" customHeight="1">
      <c r="A93" s="39"/>
      <c r="B93" s="40"/>
      <c r="C93" s="205" t="s">
        <v>158</v>
      </c>
      <c r="D93" s="205" t="s">
        <v>142</v>
      </c>
      <c r="E93" s="206" t="s">
        <v>875</v>
      </c>
      <c r="F93" s="207" t="s">
        <v>876</v>
      </c>
      <c r="G93" s="208" t="s">
        <v>249</v>
      </c>
      <c r="H93" s="209">
        <v>114</v>
      </c>
      <c r="I93" s="210"/>
      <c r="J93" s="211">
        <f>ROUND(I93*H93,2)</f>
        <v>0</v>
      </c>
      <c r="K93" s="207" t="s">
        <v>146</v>
      </c>
      <c r="L93" s="45"/>
      <c r="M93" s="212" t="s">
        <v>19</v>
      </c>
      <c r="N93" s="213" t="s">
        <v>47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0.11500000000000001</v>
      </c>
      <c r="T93" s="215">
        <f>S93*H93</f>
        <v>13.110000000000001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164</v>
      </c>
      <c r="AT93" s="216" t="s">
        <v>142</v>
      </c>
      <c r="AU93" s="216" t="s">
        <v>86</v>
      </c>
      <c r="AY93" s="18" t="s">
        <v>139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84</v>
      </c>
      <c r="BK93" s="217">
        <f>ROUND(I93*H93,2)</f>
        <v>0</v>
      </c>
      <c r="BL93" s="18" t="s">
        <v>164</v>
      </c>
      <c r="BM93" s="216" t="s">
        <v>877</v>
      </c>
    </row>
    <row r="94" s="2" customFormat="1">
      <c r="A94" s="39"/>
      <c r="B94" s="40"/>
      <c r="C94" s="41"/>
      <c r="D94" s="218" t="s">
        <v>149</v>
      </c>
      <c r="E94" s="41"/>
      <c r="F94" s="219" t="s">
        <v>878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149</v>
      </c>
      <c r="AU94" s="18" t="s">
        <v>86</v>
      </c>
    </row>
    <row r="95" s="13" customFormat="1">
      <c r="A95" s="13"/>
      <c r="B95" s="225"/>
      <c r="C95" s="226"/>
      <c r="D95" s="223" t="s">
        <v>227</v>
      </c>
      <c r="E95" s="227" t="s">
        <v>19</v>
      </c>
      <c r="F95" s="228" t="s">
        <v>879</v>
      </c>
      <c r="G95" s="226"/>
      <c r="H95" s="229">
        <v>114</v>
      </c>
      <c r="I95" s="230"/>
      <c r="J95" s="226"/>
      <c r="K95" s="226"/>
      <c r="L95" s="231"/>
      <c r="M95" s="236"/>
      <c r="N95" s="237"/>
      <c r="O95" s="237"/>
      <c r="P95" s="237"/>
      <c r="Q95" s="237"/>
      <c r="R95" s="237"/>
      <c r="S95" s="237"/>
      <c r="T95" s="23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227</v>
      </c>
      <c r="AU95" s="235" t="s">
        <v>86</v>
      </c>
      <c r="AV95" s="13" t="s">
        <v>86</v>
      </c>
      <c r="AW95" s="13" t="s">
        <v>37</v>
      </c>
      <c r="AX95" s="13" t="s">
        <v>84</v>
      </c>
      <c r="AY95" s="235" t="s">
        <v>139</v>
      </c>
    </row>
    <row r="96" s="2" customFormat="1" ht="21.75" customHeight="1">
      <c r="A96" s="39"/>
      <c r="B96" s="40"/>
      <c r="C96" s="205" t="s">
        <v>164</v>
      </c>
      <c r="D96" s="205" t="s">
        <v>142</v>
      </c>
      <c r="E96" s="206" t="s">
        <v>880</v>
      </c>
      <c r="F96" s="207" t="s">
        <v>881</v>
      </c>
      <c r="G96" s="208" t="s">
        <v>257</v>
      </c>
      <c r="H96" s="209">
        <v>43.899999999999999</v>
      </c>
      <c r="I96" s="210"/>
      <c r="J96" s="211">
        <f>ROUND(I96*H96,2)</f>
        <v>0</v>
      </c>
      <c r="K96" s="207" t="s">
        <v>146</v>
      </c>
      <c r="L96" s="45"/>
      <c r="M96" s="212" t="s">
        <v>19</v>
      </c>
      <c r="N96" s="213" t="s">
        <v>47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164</v>
      </c>
      <c r="AT96" s="216" t="s">
        <v>142</v>
      </c>
      <c r="AU96" s="216" t="s">
        <v>86</v>
      </c>
      <c r="AY96" s="18" t="s">
        <v>139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84</v>
      </c>
      <c r="BK96" s="217">
        <f>ROUND(I96*H96,2)</f>
        <v>0</v>
      </c>
      <c r="BL96" s="18" t="s">
        <v>164</v>
      </c>
      <c r="BM96" s="216" t="s">
        <v>882</v>
      </c>
    </row>
    <row r="97" s="2" customFormat="1">
      <c r="A97" s="39"/>
      <c r="B97" s="40"/>
      <c r="C97" s="41"/>
      <c r="D97" s="218" t="s">
        <v>149</v>
      </c>
      <c r="E97" s="41"/>
      <c r="F97" s="219" t="s">
        <v>883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149</v>
      </c>
      <c r="AU97" s="18" t="s">
        <v>86</v>
      </c>
    </row>
    <row r="98" s="2" customFormat="1" ht="24.15" customHeight="1">
      <c r="A98" s="39"/>
      <c r="B98" s="40"/>
      <c r="C98" s="205" t="s">
        <v>138</v>
      </c>
      <c r="D98" s="205" t="s">
        <v>142</v>
      </c>
      <c r="E98" s="206" t="s">
        <v>884</v>
      </c>
      <c r="F98" s="207" t="s">
        <v>885</v>
      </c>
      <c r="G98" s="208" t="s">
        <v>257</v>
      </c>
      <c r="H98" s="209">
        <v>13.199999999999999</v>
      </c>
      <c r="I98" s="210"/>
      <c r="J98" s="211">
        <f>ROUND(I98*H98,2)</f>
        <v>0</v>
      </c>
      <c r="K98" s="207" t="s">
        <v>146</v>
      </c>
      <c r="L98" s="45"/>
      <c r="M98" s="212" t="s">
        <v>19</v>
      </c>
      <c r="N98" s="213" t="s">
        <v>47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164</v>
      </c>
      <c r="AT98" s="216" t="s">
        <v>142</v>
      </c>
      <c r="AU98" s="216" t="s">
        <v>86</v>
      </c>
      <c r="AY98" s="18" t="s">
        <v>139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84</v>
      </c>
      <c r="BK98" s="217">
        <f>ROUND(I98*H98,2)</f>
        <v>0</v>
      </c>
      <c r="BL98" s="18" t="s">
        <v>164</v>
      </c>
      <c r="BM98" s="216" t="s">
        <v>886</v>
      </c>
    </row>
    <row r="99" s="2" customFormat="1">
      <c r="A99" s="39"/>
      <c r="B99" s="40"/>
      <c r="C99" s="41"/>
      <c r="D99" s="218" t="s">
        <v>149</v>
      </c>
      <c r="E99" s="41"/>
      <c r="F99" s="219" t="s">
        <v>887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149</v>
      </c>
      <c r="AU99" s="18" t="s">
        <v>86</v>
      </c>
    </row>
    <row r="100" s="13" customFormat="1">
      <c r="A100" s="13"/>
      <c r="B100" s="225"/>
      <c r="C100" s="226"/>
      <c r="D100" s="223" t="s">
        <v>227</v>
      </c>
      <c r="E100" s="227" t="s">
        <v>19</v>
      </c>
      <c r="F100" s="228" t="s">
        <v>888</v>
      </c>
      <c r="G100" s="226"/>
      <c r="H100" s="229">
        <v>13.199999999999999</v>
      </c>
      <c r="I100" s="230"/>
      <c r="J100" s="226"/>
      <c r="K100" s="226"/>
      <c r="L100" s="231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227</v>
      </c>
      <c r="AU100" s="235" t="s">
        <v>86</v>
      </c>
      <c r="AV100" s="13" t="s">
        <v>86</v>
      </c>
      <c r="AW100" s="13" t="s">
        <v>37</v>
      </c>
      <c r="AX100" s="13" t="s">
        <v>84</v>
      </c>
      <c r="AY100" s="235" t="s">
        <v>139</v>
      </c>
    </row>
    <row r="101" s="2" customFormat="1" ht="21.75" customHeight="1">
      <c r="A101" s="39"/>
      <c r="B101" s="40"/>
      <c r="C101" s="205" t="s">
        <v>177</v>
      </c>
      <c r="D101" s="205" t="s">
        <v>142</v>
      </c>
      <c r="E101" s="206" t="s">
        <v>889</v>
      </c>
      <c r="F101" s="207" t="s">
        <v>890</v>
      </c>
      <c r="G101" s="208" t="s">
        <v>244</v>
      </c>
      <c r="H101" s="209">
        <v>24</v>
      </c>
      <c r="I101" s="210"/>
      <c r="J101" s="211">
        <f>ROUND(I101*H101,2)</f>
        <v>0</v>
      </c>
      <c r="K101" s="207" t="s">
        <v>146</v>
      </c>
      <c r="L101" s="45"/>
      <c r="M101" s="212" t="s">
        <v>19</v>
      </c>
      <c r="N101" s="213" t="s">
        <v>47</v>
      </c>
      <c r="O101" s="85"/>
      <c r="P101" s="214">
        <f>O101*H101</f>
        <v>0</v>
      </c>
      <c r="Q101" s="214">
        <v>0.00084000000000000003</v>
      </c>
      <c r="R101" s="214">
        <f>Q101*H101</f>
        <v>0.020160000000000001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164</v>
      </c>
      <c r="AT101" s="216" t="s">
        <v>142</v>
      </c>
      <c r="AU101" s="216" t="s">
        <v>86</v>
      </c>
      <c r="AY101" s="18" t="s">
        <v>139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84</v>
      </c>
      <c r="BK101" s="217">
        <f>ROUND(I101*H101,2)</f>
        <v>0</v>
      </c>
      <c r="BL101" s="18" t="s">
        <v>164</v>
      </c>
      <c r="BM101" s="216" t="s">
        <v>891</v>
      </c>
    </row>
    <row r="102" s="2" customFormat="1">
      <c r="A102" s="39"/>
      <c r="B102" s="40"/>
      <c r="C102" s="41"/>
      <c r="D102" s="218" t="s">
        <v>149</v>
      </c>
      <c r="E102" s="41"/>
      <c r="F102" s="219" t="s">
        <v>892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149</v>
      </c>
      <c r="AU102" s="18" t="s">
        <v>86</v>
      </c>
    </row>
    <row r="103" s="13" customFormat="1">
      <c r="A103" s="13"/>
      <c r="B103" s="225"/>
      <c r="C103" s="226"/>
      <c r="D103" s="223" t="s">
        <v>227</v>
      </c>
      <c r="E103" s="227" t="s">
        <v>19</v>
      </c>
      <c r="F103" s="228" t="s">
        <v>893</v>
      </c>
      <c r="G103" s="226"/>
      <c r="H103" s="229">
        <v>24</v>
      </c>
      <c r="I103" s="230"/>
      <c r="J103" s="226"/>
      <c r="K103" s="226"/>
      <c r="L103" s="231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227</v>
      </c>
      <c r="AU103" s="235" t="s">
        <v>86</v>
      </c>
      <c r="AV103" s="13" t="s">
        <v>86</v>
      </c>
      <c r="AW103" s="13" t="s">
        <v>37</v>
      </c>
      <c r="AX103" s="13" t="s">
        <v>84</v>
      </c>
      <c r="AY103" s="235" t="s">
        <v>139</v>
      </c>
    </row>
    <row r="104" s="2" customFormat="1" ht="24.15" customHeight="1">
      <c r="A104" s="39"/>
      <c r="B104" s="40"/>
      <c r="C104" s="205" t="s">
        <v>183</v>
      </c>
      <c r="D104" s="205" t="s">
        <v>142</v>
      </c>
      <c r="E104" s="206" t="s">
        <v>894</v>
      </c>
      <c r="F104" s="207" t="s">
        <v>895</v>
      </c>
      <c r="G104" s="208" t="s">
        <v>244</v>
      </c>
      <c r="H104" s="209">
        <v>24</v>
      </c>
      <c r="I104" s="210"/>
      <c r="J104" s="211">
        <f>ROUND(I104*H104,2)</f>
        <v>0</v>
      </c>
      <c r="K104" s="207" t="s">
        <v>146</v>
      </c>
      <c r="L104" s="45"/>
      <c r="M104" s="212" t="s">
        <v>19</v>
      </c>
      <c r="N104" s="213" t="s">
        <v>47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164</v>
      </c>
      <c r="AT104" s="216" t="s">
        <v>142</v>
      </c>
      <c r="AU104" s="216" t="s">
        <v>86</v>
      </c>
      <c r="AY104" s="18" t="s">
        <v>139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84</v>
      </c>
      <c r="BK104" s="217">
        <f>ROUND(I104*H104,2)</f>
        <v>0</v>
      </c>
      <c r="BL104" s="18" t="s">
        <v>164</v>
      </c>
      <c r="BM104" s="216" t="s">
        <v>896</v>
      </c>
    </row>
    <row r="105" s="2" customFormat="1">
      <c r="A105" s="39"/>
      <c r="B105" s="40"/>
      <c r="C105" s="41"/>
      <c r="D105" s="218" t="s">
        <v>149</v>
      </c>
      <c r="E105" s="41"/>
      <c r="F105" s="219" t="s">
        <v>897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149</v>
      </c>
      <c r="AU105" s="18" t="s">
        <v>86</v>
      </c>
    </row>
    <row r="106" s="2" customFormat="1" ht="24.15" customHeight="1">
      <c r="A106" s="39"/>
      <c r="B106" s="40"/>
      <c r="C106" s="205" t="s">
        <v>191</v>
      </c>
      <c r="D106" s="205" t="s">
        <v>142</v>
      </c>
      <c r="E106" s="206" t="s">
        <v>578</v>
      </c>
      <c r="F106" s="207" t="s">
        <v>579</v>
      </c>
      <c r="G106" s="208" t="s">
        <v>257</v>
      </c>
      <c r="H106" s="209">
        <v>7.2599999999999998</v>
      </c>
      <c r="I106" s="210"/>
      <c r="J106" s="211">
        <f>ROUND(I106*H106,2)</f>
        <v>0</v>
      </c>
      <c r="K106" s="207" t="s">
        <v>146</v>
      </c>
      <c r="L106" s="45"/>
      <c r="M106" s="212" t="s">
        <v>19</v>
      </c>
      <c r="N106" s="213" t="s">
        <v>47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164</v>
      </c>
      <c r="AT106" s="216" t="s">
        <v>142</v>
      </c>
      <c r="AU106" s="216" t="s">
        <v>86</v>
      </c>
      <c r="AY106" s="18" t="s">
        <v>139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84</v>
      </c>
      <c r="BK106" s="217">
        <f>ROUND(I106*H106,2)</f>
        <v>0</v>
      </c>
      <c r="BL106" s="18" t="s">
        <v>164</v>
      </c>
      <c r="BM106" s="216" t="s">
        <v>898</v>
      </c>
    </row>
    <row r="107" s="2" customFormat="1">
      <c r="A107" s="39"/>
      <c r="B107" s="40"/>
      <c r="C107" s="41"/>
      <c r="D107" s="218" t="s">
        <v>149</v>
      </c>
      <c r="E107" s="41"/>
      <c r="F107" s="219" t="s">
        <v>581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149</v>
      </c>
      <c r="AU107" s="18" t="s">
        <v>86</v>
      </c>
    </row>
    <row r="108" s="13" customFormat="1">
      <c r="A108" s="13"/>
      <c r="B108" s="225"/>
      <c r="C108" s="226"/>
      <c r="D108" s="223" t="s">
        <v>227</v>
      </c>
      <c r="E108" s="227" t="s">
        <v>19</v>
      </c>
      <c r="F108" s="228" t="s">
        <v>899</v>
      </c>
      <c r="G108" s="226"/>
      <c r="H108" s="229">
        <v>7.2599999999999998</v>
      </c>
      <c r="I108" s="230"/>
      <c r="J108" s="226"/>
      <c r="K108" s="226"/>
      <c r="L108" s="231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227</v>
      </c>
      <c r="AU108" s="235" t="s">
        <v>86</v>
      </c>
      <c r="AV108" s="13" t="s">
        <v>86</v>
      </c>
      <c r="AW108" s="13" t="s">
        <v>37</v>
      </c>
      <c r="AX108" s="13" t="s">
        <v>84</v>
      </c>
      <c r="AY108" s="235" t="s">
        <v>139</v>
      </c>
    </row>
    <row r="109" s="2" customFormat="1" ht="33" customHeight="1">
      <c r="A109" s="39"/>
      <c r="B109" s="40"/>
      <c r="C109" s="205" t="s">
        <v>197</v>
      </c>
      <c r="D109" s="205" t="s">
        <v>142</v>
      </c>
      <c r="E109" s="206" t="s">
        <v>582</v>
      </c>
      <c r="F109" s="207" t="s">
        <v>583</v>
      </c>
      <c r="G109" s="208" t="s">
        <v>257</v>
      </c>
      <c r="H109" s="209">
        <v>29.039999999999999</v>
      </c>
      <c r="I109" s="210"/>
      <c r="J109" s="211">
        <f>ROUND(I109*H109,2)</f>
        <v>0</v>
      </c>
      <c r="K109" s="207" t="s">
        <v>146</v>
      </c>
      <c r="L109" s="45"/>
      <c r="M109" s="212" t="s">
        <v>19</v>
      </c>
      <c r="N109" s="213" t="s">
        <v>47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164</v>
      </c>
      <c r="AT109" s="216" t="s">
        <v>142</v>
      </c>
      <c r="AU109" s="216" t="s">
        <v>86</v>
      </c>
      <c r="AY109" s="18" t="s">
        <v>139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84</v>
      </c>
      <c r="BK109" s="217">
        <f>ROUND(I109*H109,2)</f>
        <v>0</v>
      </c>
      <c r="BL109" s="18" t="s">
        <v>164</v>
      </c>
      <c r="BM109" s="216" t="s">
        <v>900</v>
      </c>
    </row>
    <row r="110" s="2" customFormat="1">
      <c r="A110" s="39"/>
      <c r="B110" s="40"/>
      <c r="C110" s="41"/>
      <c r="D110" s="218" t="s">
        <v>149</v>
      </c>
      <c r="E110" s="41"/>
      <c r="F110" s="219" t="s">
        <v>585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149</v>
      </c>
      <c r="AU110" s="18" t="s">
        <v>86</v>
      </c>
    </row>
    <row r="111" s="13" customFormat="1">
      <c r="A111" s="13"/>
      <c r="B111" s="225"/>
      <c r="C111" s="226"/>
      <c r="D111" s="223" t="s">
        <v>227</v>
      </c>
      <c r="E111" s="226"/>
      <c r="F111" s="228" t="s">
        <v>901</v>
      </c>
      <c r="G111" s="226"/>
      <c r="H111" s="229">
        <v>29.039999999999999</v>
      </c>
      <c r="I111" s="230"/>
      <c r="J111" s="226"/>
      <c r="K111" s="226"/>
      <c r="L111" s="231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227</v>
      </c>
      <c r="AU111" s="235" t="s">
        <v>86</v>
      </c>
      <c r="AV111" s="13" t="s">
        <v>86</v>
      </c>
      <c r="AW111" s="13" t="s">
        <v>4</v>
      </c>
      <c r="AX111" s="13" t="s">
        <v>84</v>
      </c>
      <c r="AY111" s="235" t="s">
        <v>139</v>
      </c>
    </row>
    <row r="112" s="2" customFormat="1" ht="33" customHeight="1">
      <c r="A112" s="39"/>
      <c r="B112" s="40"/>
      <c r="C112" s="205" t="s">
        <v>205</v>
      </c>
      <c r="D112" s="205" t="s">
        <v>142</v>
      </c>
      <c r="E112" s="206" t="s">
        <v>266</v>
      </c>
      <c r="F112" s="207" t="s">
        <v>267</v>
      </c>
      <c r="G112" s="208" t="s">
        <v>257</v>
      </c>
      <c r="H112" s="209">
        <v>51.159999999999997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47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164</v>
      </c>
      <c r="AT112" s="216" t="s">
        <v>142</v>
      </c>
      <c r="AU112" s="216" t="s">
        <v>86</v>
      </c>
      <c r="AY112" s="18" t="s">
        <v>139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84</v>
      </c>
      <c r="BK112" s="217">
        <f>ROUND(I112*H112,2)</f>
        <v>0</v>
      </c>
      <c r="BL112" s="18" t="s">
        <v>164</v>
      </c>
      <c r="BM112" s="216" t="s">
        <v>902</v>
      </c>
    </row>
    <row r="113" s="13" customFormat="1">
      <c r="A113" s="13"/>
      <c r="B113" s="225"/>
      <c r="C113" s="226"/>
      <c r="D113" s="223" t="s">
        <v>227</v>
      </c>
      <c r="E113" s="227" t="s">
        <v>19</v>
      </c>
      <c r="F113" s="228" t="s">
        <v>903</v>
      </c>
      <c r="G113" s="226"/>
      <c r="H113" s="229">
        <v>43.899999999999999</v>
      </c>
      <c r="I113" s="230"/>
      <c r="J113" s="226"/>
      <c r="K113" s="226"/>
      <c r="L113" s="231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227</v>
      </c>
      <c r="AU113" s="235" t="s">
        <v>86</v>
      </c>
      <c r="AV113" s="13" t="s">
        <v>86</v>
      </c>
      <c r="AW113" s="13" t="s">
        <v>37</v>
      </c>
      <c r="AX113" s="13" t="s">
        <v>76</v>
      </c>
      <c r="AY113" s="235" t="s">
        <v>139</v>
      </c>
    </row>
    <row r="114" s="13" customFormat="1">
      <c r="A114" s="13"/>
      <c r="B114" s="225"/>
      <c r="C114" s="226"/>
      <c r="D114" s="223" t="s">
        <v>227</v>
      </c>
      <c r="E114" s="227" t="s">
        <v>19</v>
      </c>
      <c r="F114" s="228" t="s">
        <v>904</v>
      </c>
      <c r="G114" s="226"/>
      <c r="H114" s="229">
        <v>7.2599999999999998</v>
      </c>
      <c r="I114" s="230"/>
      <c r="J114" s="226"/>
      <c r="K114" s="226"/>
      <c r="L114" s="231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227</v>
      </c>
      <c r="AU114" s="235" t="s">
        <v>86</v>
      </c>
      <c r="AV114" s="13" t="s">
        <v>86</v>
      </c>
      <c r="AW114" s="13" t="s">
        <v>37</v>
      </c>
      <c r="AX114" s="13" t="s">
        <v>76</v>
      </c>
      <c r="AY114" s="235" t="s">
        <v>139</v>
      </c>
    </row>
    <row r="115" s="14" customFormat="1">
      <c r="A115" s="14"/>
      <c r="B115" s="239"/>
      <c r="C115" s="240"/>
      <c r="D115" s="223" t="s">
        <v>227</v>
      </c>
      <c r="E115" s="241" t="s">
        <v>19</v>
      </c>
      <c r="F115" s="242" t="s">
        <v>254</v>
      </c>
      <c r="G115" s="240"/>
      <c r="H115" s="243">
        <v>51.159999999999997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9" t="s">
        <v>227</v>
      </c>
      <c r="AU115" s="249" t="s">
        <v>86</v>
      </c>
      <c r="AV115" s="14" t="s">
        <v>164</v>
      </c>
      <c r="AW115" s="14" t="s">
        <v>37</v>
      </c>
      <c r="AX115" s="14" t="s">
        <v>84</v>
      </c>
      <c r="AY115" s="249" t="s">
        <v>139</v>
      </c>
    </row>
    <row r="116" s="2" customFormat="1" ht="24.15" customHeight="1">
      <c r="A116" s="39"/>
      <c r="B116" s="40"/>
      <c r="C116" s="205" t="s">
        <v>213</v>
      </c>
      <c r="D116" s="205" t="s">
        <v>142</v>
      </c>
      <c r="E116" s="206" t="s">
        <v>270</v>
      </c>
      <c r="F116" s="207" t="s">
        <v>271</v>
      </c>
      <c r="G116" s="208" t="s">
        <v>257</v>
      </c>
      <c r="H116" s="209">
        <v>51.159999999999997</v>
      </c>
      <c r="I116" s="210"/>
      <c r="J116" s="211">
        <f>ROUND(I116*H116,2)</f>
        <v>0</v>
      </c>
      <c r="K116" s="207" t="s">
        <v>146</v>
      </c>
      <c r="L116" s="45"/>
      <c r="M116" s="212" t="s">
        <v>19</v>
      </c>
      <c r="N116" s="213" t="s">
        <v>47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164</v>
      </c>
      <c r="AT116" s="216" t="s">
        <v>142</v>
      </c>
      <c r="AU116" s="216" t="s">
        <v>86</v>
      </c>
      <c r="AY116" s="18" t="s">
        <v>139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84</v>
      </c>
      <c r="BK116" s="217">
        <f>ROUND(I116*H116,2)</f>
        <v>0</v>
      </c>
      <c r="BL116" s="18" t="s">
        <v>164</v>
      </c>
      <c r="BM116" s="216" t="s">
        <v>905</v>
      </c>
    </row>
    <row r="117" s="2" customFormat="1">
      <c r="A117" s="39"/>
      <c r="B117" s="40"/>
      <c r="C117" s="41"/>
      <c r="D117" s="218" t="s">
        <v>149</v>
      </c>
      <c r="E117" s="41"/>
      <c r="F117" s="219" t="s">
        <v>273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149</v>
      </c>
      <c r="AU117" s="18" t="s">
        <v>86</v>
      </c>
    </row>
    <row r="118" s="2" customFormat="1" ht="24.15" customHeight="1">
      <c r="A118" s="39"/>
      <c r="B118" s="40"/>
      <c r="C118" s="205" t="s">
        <v>221</v>
      </c>
      <c r="D118" s="205" t="s">
        <v>142</v>
      </c>
      <c r="E118" s="206" t="s">
        <v>274</v>
      </c>
      <c r="F118" s="207" t="s">
        <v>275</v>
      </c>
      <c r="G118" s="208" t="s">
        <v>257</v>
      </c>
      <c r="H118" s="209">
        <v>51.159999999999997</v>
      </c>
      <c r="I118" s="210"/>
      <c r="J118" s="211">
        <f>ROUND(I118*H118,2)</f>
        <v>0</v>
      </c>
      <c r="K118" s="207" t="s">
        <v>146</v>
      </c>
      <c r="L118" s="45"/>
      <c r="M118" s="212" t="s">
        <v>19</v>
      </c>
      <c r="N118" s="213" t="s">
        <v>47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164</v>
      </c>
      <c r="AT118" s="216" t="s">
        <v>142</v>
      </c>
      <c r="AU118" s="216" t="s">
        <v>86</v>
      </c>
      <c r="AY118" s="18" t="s">
        <v>139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84</v>
      </c>
      <c r="BK118" s="217">
        <f>ROUND(I118*H118,2)</f>
        <v>0</v>
      </c>
      <c r="BL118" s="18" t="s">
        <v>164</v>
      </c>
      <c r="BM118" s="216" t="s">
        <v>906</v>
      </c>
    </row>
    <row r="119" s="2" customFormat="1">
      <c r="A119" s="39"/>
      <c r="B119" s="40"/>
      <c r="C119" s="41"/>
      <c r="D119" s="218" t="s">
        <v>149</v>
      </c>
      <c r="E119" s="41"/>
      <c r="F119" s="219" t="s">
        <v>277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149</v>
      </c>
      <c r="AU119" s="18" t="s">
        <v>86</v>
      </c>
    </row>
    <row r="120" s="2" customFormat="1" ht="24.15" customHeight="1">
      <c r="A120" s="39"/>
      <c r="B120" s="40"/>
      <c r="C120" s="205" t="s">
        <v>303</v>
      </c>
      <c r="D120" s="205" t="s">
        <v>142</v>
      </c>
      <c r="E120" s="206" t="s">
        <v>278</v>
      </c>
      <c r="F120" s="207" t="s">
        <v>279</v>
      </c>
      <c r="G120" s="208" t="s">
        <v>280</v>
      </c>
      <c r="H120" s="209">
        <v>92.087999999999994</v>
      </c>
      <c r="I120" s="210"/>
      <c r="J120" s="211">
        <f>ROUND(I120*H120,2)</f>
        <v>0</v>
      </c>
      <c r="K120" s="207" t="s">
        <v>146</v>
      </c>
      <c r="L120" s="45"/>
      <c r="M120" s="212" t="s">
        <v>19</v>
      </c>
      <c r="N120" s="213" t="s">
        <v>47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164</v>
      </c>
      <c r="AT120" s="216" t="s">
        <v>142</v>
      </c>
      <c r="AU120" s="216" t="s">
        <v>86</v>
      </c>
      <c r="AY120" s="18" t="s">
        <v>139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84</v>
      </c>
      <c r="BK120" s="217">
        <f>ROUND(I120*H120,2)</f>
        <v>0</v>
      </c>
      <c r="BL120" s="18" t="s">
        <v>164</v>
      </c>
      <c r="BM120" s="216" t="s">
        <v>907</v>
      </c>
    </row>
    <row r="121" s="2" customFormat="1">
      <c r="A121" s="39"/>
      <c r="B121" s="40"/>
      <c r="C121" s="41"/>
      <c r="D121" s="218" t="s">
        <v>149</v>
      </c>
      <c r="E121" s="41"/>
      <c r="F121" s="219" t="s">
        <v>282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149</v>
      </c>
      <c r="AU121" s="18" t="s">
        <v>86</v>
      </c>
    </row>
    <row r="122" s="13" customFormat="1">
      <c r="A122" s="13"/>
      <c r="B122" s="225"/>
      <c r="C122" s="226"/>
      <c r="D122" s="223" t="s">
        <v>227</v>
      </c>
      <c r="E122" s="226"/>
      <c r="F122" s="228" t="s">
        <v>908</v>
      </c>
      <c r="G122" s="226"/>
      <c r="H122" s="229">
        <v>92.087999999999994</v>
      </c>
      <c r="I122" s="230"/>
      <c r="J122" s="226"/>
      <c r="K122" s="226"/>
      <c r="L122" s="231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227</v>
      </c>
      <c r="AU122" s="235" t="s">
        <v>86</v>
      </c>
      <c r="AV122" s="13" t="s">
        <v>86</v>
      </c>
      <c r="AW122" s="13" t="s">
        <v>4</v>
      </c>
      <c r="AX122" s="13" t="s">
        <v>84</v>
      </c>
      <c r="AY122" s="235" t="s">
        <v>139</v>
      </c>
    </row>
    <row r="123" s="2" customFormat="1" ht="24.15" customHeight="1">
      <c r="A123" s="39"/>
      <c r="B123" s="40"/>
      <c r="C123" s="205" t="s">
        <v>309</v>
      </c>
      <c r="D123" s="205" t="s">
        <v>142</v>
      </c>
      <c r="E123" s="206" t="s">
        <v>909</v>
      </c>
      <c r="F123" s="207" t="s">
        <v>910</v>
      </c>
      <c r="G123" s="208" t="s">
        <v>257</v>
      </c>
      <c r="H123" s="209">
        <v>5.9400000000000004</v>
      </c>
      <c r="I123" s="210"/>
      <c r="J123" s="211">
        <f>ROUND(I123*H123,2)</f>
        <v>0</v>
      </c>
      <c r="K123" s="207" t="s">
        <v>146</v>
      </c>
      <c r="L123" s="45"/>
      <c r="M123" s="212" t="s">
        <v>19</v>
      </c>
      <c r="N123" s="213" t="s">
        <v>47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164</v>
      </c>
      <c r="AT123" s="216" t="s">
        <v>142</v>
      </c>
      <c r="AU123" s="216" t="s">
        <v>86</v>
      </c>
      <c r="AY123" s="18" t="s">
        <v>139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84</v>
      </c>
      <c r="BK123" s="217">
        <f>ROUND(I123*H123,2)</f>
        <v>0</v>
      </c>
      <c r="BL123" s="18" t="s">
        <v>164</v>
      </c>
      <c r="BM123" s="216" t="s">
        <v>911</v>
      </c>
    </row>
    <row r="124" s="2" customFormat="1">
      <c r="A124" s="39"/>
      <c r="B124" s="40"/>
      <c r="C124" s="41"/>
      <c r="D124" s="218" t="s">
        <v>149</v>
      </c>
      <c r="E124" s="41"/>
      <c r="F124" s="219" t="s">
        <v>912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149</v>
      </c>
      <c r="AU124" s="18" t="s">
        <v>86</v>
      </c>
    </row>
    <row r="125" s="13" customFormat="1">
      <c r="A125" s="13"/>
      <c r="B125" s="225"/>
      <c r="C125" s="226"/>
      <c r="D125" s="223" t="s">
        <v>227</v>
      </c>
      <c r="E125" s="227" t="s">
        <v>19</v>
      </c>
      <c r="F125" s="228" t="s">
        <v>913</v>
      </c>
      <c r="G125" s="226"/>
      <c r="H125" s="229">
        <v>5.9400000000000004</v>
      </c>
      <c r="I125" s="230"/>
      <c r="J125" s="226"/>
      <c r="K125" s="226"/>
      <c r="L125" s="231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227</v>
      </c>
      <c r="AU125" s="235" t="s">
        <v>86</v>
      </c>
      <c r="AV125" s="13" t="s">
        <v>86</v>
      </c>
      <c r="AW125" s="13" t="s">
        <v>37</v>
      </c>
      <c r="AX125" s="13" t="s">
        <v>84</v>
      </c>
      <c r="AY125" s="235" t="s">
        <v>139</v>
      </c>
    </row>
    <row r="126" s="2" customFormat="1" ht="37.8" customHeight="1">
      <c r="A126" s="39"/>
      <c r="B126" s="40"/>
      <c r="C126" s="205" t="s">
        <v>8</v>
      </c>
      <c r="D126" s="205" t="s">
        <v>142</v>
      </c>
      <c r="E126" s="206" t="s">
        <v>914</v>
      </c>
      <c r="F126" s="207" t="s">
        <v>915</v>
      </c>
      <c r="G126" s="208" t="s">
        <v>257</v>
      </c>
      <c r="H126" s="209">
        <v>5.9400000000000004</v>
      </c>
      <c r="I126" s="210"/>
      <c r="J126" s="211">
        <f>ROUND(I126*H126,2)</f>
        <v>0</v>
      </c>
      <c r="K126" s="207" t="s">
        <v>146</v>
      </c>
      <c r="L126" s="45"/>
      <c r="M126" s="212" t="s">
        <v>19</v>
      </c>
      <c r="N126" s="213" t="s">
        <v>47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164</v>
      </c>
      <c r="AT126" s="216" t="s">
        <v>142</v>
      </c>
      <c r="AU126" s="216" t="s">
        <v>86</v>
      </c>
      <c r="AY126" s="18" t="s">
        <v>139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84</v>
      </c>
      <c r="BK126" s="217">
        <f>ROUND(I126*H126,2)</f>
        <v>0</v>
      </c>
      <c r="BL126" s="18" t="s">
        <v>164</v>
      </c>
      <c r="BM126" s="216" t="s">
        <v>916</v>
      </c>
    </row>
    <row r="127" s="2" customFormat="1">
      <c r="A127" s="39"/>
      <c r="B127" s="40"/>
      <c r="C127" s="41"/>
      <c r="D127" s="218" t="s">
        <v>149</v>
      </c>
      <c r="E127" s="41"/>
      <c r="F127" s="219" t="s">
        <v>917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149</v>
      </c>
      <c r="AU127" s="18" t="s">
        <v>86</v>
      </c>
    </row>
    <row r="128" s="13" customFormat="1">
      <c r="A128" s="13"/>
      <c r="B128" s="225"/>
      <c r="C128" s="226"/>
      <c r="D128" s="223" t="s">
        <v>227</v>
      </c>
      <c r="E128" s="227" t="s">
        <v>19</v>
      </c>
      <c r="F128" s="228" t="s">
        <v>913</v>
      </c>
      <c r="G128" s="226"/>
      <c r="H128" s="229">
        <v>5.9400000000000004</v>
      </c>
      <c r="I128" s="230"/>
      <c r="J128" s="226"/>
      <c r="K128" s="226"/>
      <c r="L128" s="231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227</v>
      </c>
      <c r="AU128" s="235" t="s">
        <v>86</v>
      </c>
      <c r="AV128" s="13" t="s">
        <v>86</v>
      </c>
      <c r="AW128" s="13" t="s">
        <v>37</v>
      </c>
      <c r="AX128" s="13" t="s">
        <v>84</v>
      </c>
      <c r="AY128" s="235" t="s">
        <v>139</v>
      </c>
    </row>
    <row r="129" s="2" customFormat="1" ht="16.5" customHeight="1">
      <c r="A129" s="39"/>
      <c r="B129" s="40"/>
      <c r="C129" s="250" t="s">
        <v>320</v>
      </c>
      <c r="D129" s="250" t="s">
        <v>292</v>
      </c>
      <c r="E129" s="251" t="s">
        <v>918</v>
      </c>
      <c r="F129" s="252" t="s">
        <v>919</v>
      </c>
      <c r="G129" s="253" t="s">
        <v>280</v>
      </c>
      <c r="H129" s="254">
        <v>11.880000000000001</v>
      </c>
      <c r="I129" s="255"/>
      <c r="J129" s="256">
        <f>ROUND(I129*H129,2)</f>
        <v>0</v>
      </c>
      <c r="K129" s="252" t="s">
        <v>146</v>
      </c>
      <c r="L129" s="257"/>
      <c r="M129" s="258" t="s">
        <v>19</v>
      </c>
      <c r="N129" s="259" t="s">
        <v>47</v>
      </c>
      <c r="O129" s="85"/>
      <c r="P129" s="214">
        <f>O129*H129</f>
        <v>0</v>
      </c>
      <c r="Q129" s="214">
        <v>1</v>
      </c>
      <c r="R129" s="214">
        <f>Q129*H129</f>
        <v>11.880000000000001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191</v>
      </c>
      <c r="AT129" s="216" t="s">
        <v>292</v>
      </c>
      <c r="AU129" s="216" t="s">
        <v>86</v>
      </c>
      <c r="AY129" s="18" t="s">
        <v>139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84</v>
      </c>
      <c r="BK129" s="217">
        <f>ROUND(I129*H129,2)</f>
        <v>0</v>
      </c>
      <c r="BL129" s="18" t="s">
        <v>164</v>
      </c>
      <c r="BM129" s="216" t="s">
        <v>920</v>
      </c>
    </row>
    <row r="130" s="13" customFormat="1">
      <c r="A130" s="13"/>
      <c r="B130" s="225"/>
      <c r="C130" s="226"/>
      <c r="D130" s="223" t="s">
        <v>227</v>
      </c>
      <c r="E130" s="226"/>
      <c r="F130" s="228" t="s">
        <v>921</v>
      </c>
      <c r="G130" s="226"/>
      <c r="H130" s="229">
        <v>11.880000000000001</v>
      </c>
      <c r="I130" s="230"/>
      <c r="J130" s="226"/>
      <c r="K130" s="226"/>
      <c r="L130" s="231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227</v>
      </c>
      <c r="AU130" s="235" t="s">
        <v>86</v>
      </c>
      <c r="AV130" s="13" t="s">
        <v>86</v>
      </c>
      <c r="AW130" s="13" t="s">
        <v>4</v>
      </c>
      <c r="AX130" s="13" t="s">
        <v>84</v>
      </c>
      <c r="AY130" s="235" t="s">
        <v>139</v>
      </c>
    </row>
    <row r="131" s="2" customFormat="1" ht="16.5" customHeight="1">
      <c r="A131" s="39"/>
      <c r="B131" s="40"/>
      <c r="C131" s="205" t="s">
        <v>325</v>
      </c>
      <c r="D131" s="205" t="s">
        <v>142</v>
      </c>
      <c r="E131" s="206" t="s">
        <v>298</v>
      </c>
      <c r="F131" s="207" t="s">
        <v>299</v>
      </c>
      <c r="G131" s="208" t="s">
        <v>244</v>
      </c>
      <c r="H131" s="209">
        <v>203</v>
      </c>
      <c r="I131" s="210"/>
      <c r="J131" s="211">
        <f>ROUND(I131*H131,2)</f>
        <v>0</v>
      </c>
      <c r="K131" s="207" t="s">
        <v>146</v>
      </c>
      <c r="L131" s="45"/>
      <c r="M131" s="212" t="s">
        <v>19</v>
      </c>
      <c r="N131" s="213" t="s">
        <v>47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164</v>
      </c>
      <c r="AT131" s="216" t="s">
        <v>142</v>
      </c>
      <c r="AU131" s="216" t="s">
        <v>86</v>
      </c>
      <c r="AY131" s="18" t="s">
        <v>139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84</v>
      </c>
      <c r="BK131" s="217">
        <f>ROUND(I131*H131,2)</f>
        <v>0</v>
      </c>
      <c r="BL131" s="18" t="s">
        <v>164</v>
      </c>
      <c r="BM131" s="216" t="s">
        <v>922</v>
      </c>
    </row>
    <row r="132" s="2" customFormat="1">
      <c r="A132" s="39"/>
      <c r="B132" s="40"/>
      <c r="C132" s="41"/>
      <c r="D132" s="218" t="s">
        <v>149</v>
      </c>
      <c r="E132" s="41"/>
      <c r="F132" s="219" t="s">
        <v>301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149</v>
      </c>
      <c r="AU132" s="18" t="s">
        <v>86</v>
      </c>
    </row>
    <row r="133" s="13" customFormat="1">
      <c r="A133" s="13"/>
      <c r="B133" s="225"/>
      <c r="C133" s="226"/>
      <c r="D133" s="223" t="s">
        <v>227</v>
      </c>
      <c r="E133" s="227" t="s">
        <v>19</v>
      </c>
      <c r="F133" s="228" t="s">
        <v>923</v>
      </c>
      <c r="G133" s="226"/>
      <c r="H133" s="229">
        <v>203</v>
      </c>
      <c r="I133" s="230"/>
      <c r="J133" s="226"/>
      <c r="K133" s="226"/>
      <c r="L133" s="231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227</v>
      </c>
      <c r="AU133" s="235" t="s">
        <v>86</v>
      </c>
      <c r="AV133" s="13" t="s">
        <v>86</v>
      </c>
      <c r="AW133" s="13" t="s">
        <v>37</v>
      </c>
      <c r="AX133" s="13" t="s">
        <v>84</v>
      </c>
      <c r="AY133" s="235" t="s">
        <v>139</v>
      </c>
    </row>
    <row r="134" s="12" customFormat="1" ht="22.8" customHeight="1">
      <c r="A134" s="12"/>
      <c r="B134" s="189"/>
      <c r="C134" s="190"/>
      <c r="D134" s="191" t="s">
        <v>75</v>
      </c>
      <c r="E134" s="203" t="s">
        <v>164</v>
      </c>
      <c r="F134" s="203" t="s">
        <v>924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SUM(P135:P146)</f>
        <v>0</v>
      </c>
      <c r="Q134" s="197"/>
      <c r="R134" s="198">
        <f>SUM(R135:R146)</f>
        <v>4.7380314000000006</v>
      </c>
      <c r="S134" s="197"/>
      <c r="T134" s="199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84</v>
      </c>
      <c r="AT134" s="201" t="s">
        <v>75</v>
      </c>
      <c r="AU134" s="201" t="s">
        <v>84</v>
      </c>
      <c r="AY134" s="200" t="s">
        <v>139</v>
      </c>
      <c r="BK134" s="202">
        <f>SUM(BK135:BK146)</f>
        <v>0</v>
      </c>
    </row>
    <row r="135" s="2" customFormat="1" ht="16.5" customHeight="1">
      <c r="A135" s="39"/>
      <c r="B135" s="40"/>
      <c r="C135" s="205" t="s">
        <v>331</v>
      </c>
      <c r="D135" s="205" t="s">
        <v>142</v>
      </c>
      <c r="E135" s="206" t="s">
        <v>925</v>
      </c>
      <c r="F135" s="207" t="s">
        <v>926</v>
      </c>
      <c r="G135" s="208" t="s">
        <v>257</v>
      </c>
      <c r="H135" s="209">
        <v>1.3200000000000001</v>
      </c>
      <c r="I135" s="210"/>
      <c r="J135" s="211">
        <f>ROUND(I135*H135,2)</f>
        <v>0</v>
      </c>
      <c r="K135" s="207" t="s">
        <v>146</v>
      </c>
      <c r="L135" s="45"/>
      <c r="M135" s="212" t="s">
        <v>19</v>
      </c>
      <c r="N135" s="213" t="s">
        <v>47</v>
      </c>
      <c r="O135" s="85"/>
      <c r="P135" s="214">
        <f>O135*H135</f>
        <v>0</v>
      </c>
      <c r="Q135" s="214">
        <v>1.8907700000000001</v>
      </c>
      <c r="R135" s="214">
        <f>Q135*H135</f>
        <v>2.4958164000000003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164</v>
      </c>
      <c r="AT135" s="216" t="s">
        <v>142</v>
      </c>
      <c r="AU135" s="216" t="s">
        <v>86</v>
      </c>
      <c r="AY135" s="18" t="s">
        <v>139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84</v>
      </c>
      <c r="BK135" s="217">
        <f>ROUND(I135*H135,2)</f>
        <v>0</v>
      </c>
      <c r="BL135" s="18" t="s">
        <v>164</v>
      </c>
      <c r="BM135" s="216" t="s">
        <v>927</v>
      </c>
    </row>
    <row r="136" s="2" customFormat="1">
      <c r="A136" s="39"/>
      <c r="B136" s="40"/>
      <c r="C136" s="41"/>
      <c r="D136" s="218" t="s">
        <v>149</v>
      </c>
      <c r="E136" s="41"/>
      <c r="F136" s="219" t="s">
        <v>928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149</v>
      </c>
      <c r="AU136" s="18" t="s">
        <v>86</v>
      </c>
    </row>
    <row r="137" s="13" customFormat="1">
      <c r="A137" s="13"/>
      <c r="B137" s="225"/>
      <c r="C137" s="226"/>
      <c r="D137" s="223" t="s">
        <v>227</v>
      </c>
      <c r="E137" s="227" t="s">
        <v>19</v>
      </c>
      <c r="F137" s="228" t="s">
        <v>929</v>
      </c>
      <c r="G137" s="226"/>
      <c r="H137" s="229">
        <v>1.3200000000000001</v>
      </c>
      <c r="I137" s="230"/>
      <c r="J137" s="226"/>
      <c r="K137" s="226"/>
      <c r="L137" s="231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227</v>
      </c>
      <c r="AU137" s="235" t="s">
        <v>86</v>
      </c>
      <c r="AV137" s="13" t="s">
        <v>86</v>
      </c>
      <c r="AW137" s="13" t="s">
        <v>37</v>
      </c>
      <c r="AX137" s="13" t="s">
        <v>84</v>
      </c>
      <c r="AY137" s="235" t="s">
        <v>139</v>
      </c>
    </row>
    <row r="138" s="2" customFormat="1" ht="24.15" customHeight="1">
      <c r="A138" s="39"/>
      <c r="B138" s="40"/>
      <c r="C138" s="205" t="s">
        <v>336</v>
      </c>
      <c r="D138" s="205" t="s">
        <v>142</v>
      </c>
      <c r="E138" s="206" t="s">
        <v>930</v>
      </c>
      <c r="F138" s="207" t="s">
        <v>931</v>
      </c>
      <c r="G138" s="208" t="s">
        <v>257</v>
      </c>
      <c r="H138" s="209">
        <v>0.5</v>
      </c>
      <c r="I138" s="210"/>
      <c r="J138" s="211">
        <f>ROUND(I138*H138,2)</f>
        <v>0</v>
      </c>
      <c r="K138" s="207" t="s">
        <v>146</v>
      </c>
      <c r="L138" s="45"/>
      <c r="M138" s="212" t="s">
        <v>19</v>
      </c>
      <c r="N138" s="213" t="s">
        <v>47</v>
      </c>
      <c r="O138" s="85"/>
      <c r="P138" s="214">
        <f>O138*H138</f>
        <v>0</v>
      </c>
      <c r="Q138" s="214">
        <v>2.5018699999999998</v>
      </c>
      <c r="R138" s="214">
        <f>Q138*H138</f>
        <v>1.2509349999999999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164</v>
      </c>
      <c r="AT138" s="216" t="s">
        <v>142</v>
      </c>
      <c r="AU138" s="216" t="s">
        <v>86</v>
      </c>
      <c r="AY138" s="18" t="s">
        <v>139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84</v>
      </c>
      <c r="BK138" s="217">
        <f>ROUND(I138*H138,2)</f>
        <v>0</v>
      </c>
      <c r="BL138" s="18" t="s">
        <v>164</v>
      </c>
      <c r="BM138" s="216" t="s">
        <v>932</v>
      </c>
    </row>
    <row r="139" s="2" customFormat="1">
      <c r="A139" s="39"/>
      <c r="B139" s="40"/>
      <c r="C139" s="41"/>
      <c r="D139" s="218" t="s">
        <v>149</v>
      </c>
      <c r="E139" s="41"/>
      <c r="F139" s="219" t="s">
        <v>933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149</v>
      </c>
      <c r="AU139" s="18" t="s">
        <v>86</v>
      </c>
    </row>
    <row r="140" s="13" customFormat="1">
      <c r="A140" s="13"/>
      <c r="B140" s="225"/>
      <c r="C140" s="226"/>
      <c r="D140" s="223" t="s">
        <v>227</v>
      </c>
      <c r="E140" s="227" t="s">
        <v>19</v>
      </c>
      <c r="F140" s="228" t="s">
        <v>934</v>
      </c>
      <c r="G140" s="226"/>
      <c r="H140" s="229">
        <v>0.5</v>
      </c>
      <c r="I140" s="230"/>
      <c r="J140" s="226"/>
      <c r="K140" s="226"/>
      <c r="L140" s="231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227</v>
      </c>
      <c r="AU140" s="235" t="s">
        <v>86</v>
      </c>
      <c r="AV140" s="13" t="s">
        <v>86</v>
      </c>
      <c r="AW140" s="13" t="s">
        <v>37</v>
      </c>
      <c r="AX140" s="13" t="s">
        <v>84</v>
      </c>
      <c r="AY140" s="235" t="s">
        <v>139</v>
      </c>
    </row>
    <row r="141" s="2" customFormat="1" ht="16.5" customHeight="1">
      <c r="A141" s="39"/>
      <c r="B141" s="40"/>
      <c r="C141" s="205" t="s">
        <v>342</v>
      </c>
      <c r="D141" s="205" t="s">
        <v>142</v>
      </c>
      <c r="E141" s="206" t="s">
        <v>935</v>
      </c>
      <c r="F141" s="207" t="s">
        <v>936</v>
      </c>
      <c r="G141" s="208" t="s">
        <v>244</v>
      </c>
      <c r="H141" s="209">
        <v>4</v>
      </c>
      <c r="I141" s="210"/>
      <c r="J141" s="211">
        <f>ROUND(I141*H141,2)</f>
        <v>0</v>
      </c>
      <c r="K141" s="207" t="s">
        <v>146</v>
      </c>
      <c r="L141" s="45"/>
      <c r="M141" s="212" t="s">
        <v>19</v>
      </c>
      <c r="N141" s="213" t="s">
        <v>47</v>
      </c>
      <c r="O141" s="85"/>
      <c r="P141" s="214">
        <f>O141*H141</f>
        <v>0</v>
      </c>
      <c r="Q141" s="214">
        <v>0.0063899999999999998</v>
      </c>
      <c r="R141" s="214">
        <f>Q141*H141</f>
        <v>0.025559999999999999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164</v>
      </c>
      <c r="AT141" s="216" t="s">
        <v>142</v>
      </c>
      <c r="AU141" s="216" t="s">
        <v>86</v>
      </c>
      <c r="AY141" s="18" t="s">
        <v>139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84</v>
      </c>
      <c r="BK141" s="217">
        <f>ROUND(I141*H141,2)</f>
        <v>0</v>
      </c>
      <c r="BL141" s="18" t="s">
        <v>164</v>
      </c>
      <c r="BM141" s="216" t="s">
        <v>937</v>
      </c>
    </row>
    <row r="142" s="2" customFormat="1">
      <c r="A142" s="39"/>
      <c r="B142" s="40"/>
      <c r="C142" s="41"/>
      <c r="D142" s="218" t="s">
        <v>149</v>
      </c>
      <c r="E142" s="41"/>
      <c r="F142" s="219" t="s">
        <v>938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149</v>
      </c>
      <c r="AU142" s="18" t="s">
        <v>86</v>
      </c>
    </row>
    <row r="143" s="13" customFormat="1">
      <c r="A143" s="13"/>
      <c r="B143" s="225"/>
      <c r="C143" s="226"/>
      <c r="D143" s="223" t="s">
        <v>227</v>
      </c>
      <c r="E143" s="227" t="s">
        <v>19</v>
      </c>
      <c r="F143" s="228" t="s">
        <v>939</v>
      </c>
      <c r="G143" s="226"/>
      <c r="H143" s="229">
        <v>4</v>
      </c>
      <c r="I143" s="230"/>
      <c r="J143" s="226"/>
      <c r="K143" s="226"/>
      <c r="L143" s="231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227</v>
      </c>
      <c r="AU143" s="235" t="s">
        <v>86</v>
      </c>
      <c r="AV143" s="13" t="s">
        <v>86</v>
      </c>
      <c r="AW143" s="13" t="s">
        <v>37</v>
      </c>
      <c r="AX143" s="13" t="s">
        <v>84</v>
      </c>
      <c r="AY143" s="235" t="s">
        <v>139</v>
      </c>
    </row>
    <row r="144" s="2" customFormat="1" ht="24.15" customHeight="1">
      <c r="A144" s="39"/>
      <c r="B144" s="40"/>
      <c r="C144" s="205" t="s">
        <v>7</v>
      </c>
      <c r="D144" s="205" t="s">
        <v>142</v>
      </c>
      <c r="E144" s="206" t="s">
        <v>940</v>
      </c>
      <c r="F144" s="207" t="s">
        <v>941</v>
      </c>
      <c r="G144" s="208" t="s">
        <v>257</v>
      </c>
      <c r="H144" s="209">
        <v>0.40000000000000002</v>
      </c>
      <c r="I144" s="210"/>
      <c r="J144" s="211">
        <f>ROUND(I144*H144,2)</f>
        <v>0</v>
      </c>
      <c r="K144" s="207" t="s">
        <v>146</v>
      </c>
      <c r="L144" s="45"/>
      <c r="M144" s="212" t="s">
        <v>19</v>
      </c>
      <c r="N144" s="213" t="s">
        <v>47</v>
      </c>
      <c r="O144" s="85"/>
      <c r="P144" s="214">
        <f>O144*H144</f>
        <v>0</v>
      </c>
      <c r="Q144" s="214">
        <v>2.4142999999999999</v>
      </c>
      <c r="R144" s="214">
        <f>Q144*H144</f>
        <v>0.96572000000000002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164</v>
      </c>
      <c r="AT144" s="216" t="s">
        <v>142</v>
      </c>
      <c r="AU144" s="216" t="s">
        <v>86</v>
      </c>
      <c r="AY144" s="18" t="s">
        <v>139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84</v>
      </c>
      <c r="BK144" s="217">
        <f>ROUND(I144*H144,2)</f>
        <v>0</v>
      </c>
      <c r="BL144" s="18" t="s">
        <v>164</v>
      </c>
      <c r="BM144" s="216" t="s">
        <v>942</v>
      </c>
    </row>
    <row r="145" s="2" customFormat="1">
      <c r="A145" s="39"/>
      <c r="B145" s="40"/>
      <c r="C145" s="41"/>
      <c r="D145" s="218" t="s">
        <v>149</v>
      </c>
      <c r="E145" s="41"/>
      <c r="F145" s="219" t="s">
        <v>943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149</v>
      </c>
      <c r="AU145" s="18" t="s">
        <v>86</v>
      </c>
    </row>
    <row r="146" s="13" customFormat="1">
      <c r="A146" s="13"/>
      <c r="B146" s="225"/>
      <c r="C146" s="226"/>
      <c r="D146" s="223" t="s">
        <v>227</v>
      </c>
      <c r="E146" s="227" t="s">
        <v>19</v>
      </c>
      <c r="F146" s="228" t="s">
        <v>944</v>
      </c>
      <c r="G146" s="226"/>
      <c r="H146" s="229">
        <v>0.40000000000000002</v>
      </c>
      <c r="I146" s="230"/>
      <c r="J146" s="226"/>
      <c r="K146" s="226"/>
      <c r="L146" s="231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227</v>
      </c>
      <c r="AU146" s="235" t="s">
        <v>86</v>
      </c>
      <c r="AV146" s="13" t="s">
        <v>86</v>
      </c>
      <c r="AW146" s="13" t="s">
        <v>37</v>
      </c>
      <c r="AX146" s="13" t="s">
        <v>84</v>
      </c>
      <c r="AY146" s="235" t="s">
        <v>139</v>
      </c>
    </row>
    <row r="147" s="12" customFormat="1" ht="22.8" customHeight="1">
      <c r="A147" s="12"/>
      <c r="B147" s="189"/>
      <c r="C147" s="190"/>
      <c r="D147" s="191" t="s">
        <v>75</v>
      </c>
      <c r="E147" s="203" t="s">
        <v>138</v>
      </c>
      <c r="F147" s="203" t="s">
        <v>330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SUM(P148:P199)</f>
        <v>0</v>
      </c>
      <c r="Q147" s="197"/>
      <c r="R147" s="198">
        <f>SUM(R148:R199)</f>
        <v>257.98698999999999</v>
      </c>
      <c r="S147" s="197"/>
      <c r="T147" s="199">
        <f>SUM(T148:T199)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84</v>
      </c>
      <c r="AT147" s="201" t="s">
        <v>75</v>
      </c>
      <c r="AU147" s="201" t="s">
        <v>84</v>
      </c>
      <c r="AY147" s="200" t="s">
        <v>139</v>
      </c>
      <c r="BK147" s="202">
        <f>SUM(BK148:BK199)</f>
        <v>0</v>
      </c>
    </row>
    <row r="148" s="2" customFormat="1" ht="33" customHeight="1">
      <c r="A148" s="39"/>
      <c r="B148" s="40"/>
      <c r="C148" s="205" t="s">
        <v>351</v>
      </c>
      <c r="D148" s="205" t="s">
        <v>142</v>
      </c>
      <c r="E148" s="206" t="s">
        <v>945</v>
      </c>
      <c r="F148" s="207" t="s">
        <v>946</v>
      </c>
      <c r="G148" s="208" t="s">
        <v>244</v>
      </c>
      <c r="H148" s="209">
        <v>78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47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164</v>
      </c>
      <c r="AT148" s="216" t="s">
        <v>142</v>
      </c>
      <c r="AU148" s="216" t="s">
        <v>86</v>
      </c>
      <c r="AY148" s="18" t="s">
        <v>139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84</v>
      </c>
      <c r="BK148" s="217">
        <f>ROUND(I148*H148,2)</f>
        <v>0</v>
      </c>
      <c r="BL148" s="18" t="s">
        <v>164</v>
      </c>
      <c r="BM148" s="216" t="s">
        <v>947</v>
      </c>
    </row>
    <row r="149" s="2" customFormat="1" ht="16.5" customHeight="1">
      <c r="A149" s="39"/>
      <c r="B149" s="40"/>
      <c r="C149" s="250" t="s">
        <v>357</v>
      </c>
      <c r="D149" s="250" t="s">
        <v>292</v>
      </c>
      <c r="E149" s="251" t="s">
        <v>337</v>
      </c>
      <c r="F149" s="252" t="s">
        <v>338</v>
      </c>
      <c r="G149" s="253" t="s">
        <v>280</v>
      </c>
      <c r="H149" s="254">
        <v>78</v>
      </c>
      <c r="I149" s="255"/>
      <c r="J149" s="256">
        <f>ROUND(I149*H149,2)</f>
        <v>0</v>
      </c>
      <c r="K149" s="252" t="s">
        <v>146</v>
      </c>
      <c r="L149" s="257"/>
      <c r="M149" s="258" t="s">
        <v>19</v>
      </c>
      <c r="N149" s="259" t="s">
        <v>47</v>
      </c>
      <c r="O149" s="85"/>
      <c r="P149" s="214">
        <f>O149*H149</f>
        <v>0</v>
      </c>
      <c r="Q149" s="214">
        <v>1</v>
      </c>
      <c r="R149" s="214">
        <f>Q149*H149</f>
        <v>78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191</v>
      </c>
      <c r="AT149" s="216" t="s">
        <v>292</v>
      </c>
      <c r="AU149" s="216" t="s">
        <v>86</v>
      </c>
      <c r="AY149" s="18" t="s">
        <v>139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84</v>
      </c>
      <c r="BK149" s="217">
        <f>ROUND(I149*H149,2)</f>
        <v>0</v>
      </c>
      <c r="BL149" s="18" t="s">
        <v>164</v>
      </c>
      <c r="BM149" s="216" t="s">
        <v>948</v>
      </c>
    </row>
    <row r="150" s="13" customFormat="1">
      <c r="A150" s="13"/>
      <c r="B150" s="225"/>
      <c r="C150" s="226"/>
      <c r="D150" s="223" t="s">
        <v>227</v>
      </c>
      <c r="E150" s="227" t="s">
        <v>19</v>
      </c>
      <c r="F150" s="228" t="s">
        <v>949</v>
      </c>
      <c r="G150" s="226"/>
      <c r="H150" s="229">
        <v>39</v>
      </c>
      <c r="I150" s="230"/>
      <c r="J150" s="226"/>
      <c r="K150" s="226"/>
      <c r="L150" s="231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227</v>
      </c>
      <c r="AU150" s="235" t="s">
        <v>86</v>
      </c>
      <c r="AV150" s="13" t="s">
        <v>86</v>
      </c>
      <c r="AW150" s="13" t="s">
        <v>37</v>
      </c>
      <c r="AX150" s="13" t="s">
        <v>84</v>
      </c>
      <c r="AY150" s="235" t="s">
        <v>139</v>
      </c>
    </row>
    <row r="151" s="13" customFormat="1">
      <c r="A151" s="13"/>
      <c r="B151" s="225"/>
      <c r="C151" s="226"/>
      <c r="D151" s="223" t="s">
        <v>227</v>
      </c>
      <c r="E151" s="226"/>
      <c r="F151" s="228" t="s">
        <v>950</v>
      </c>
      <c r="G151" s="226"/>
      <c r="H151" s="229">
        <v>78</v>
      </c>
      <c r="I151" s="230"/>
      <c r="J151" s="226"/>
      <c r="K151" s="226"/>
      <c r="L151" s="231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227</v>
      </c>
      <c r="AU151" s="235" t="s">
        <v>86</v>
      </c>
      <c r="AV151" s="13" t="s">
        <v>86</v>
      </c>
      <c r="AW151" s="13" t="s">
        <v>4</v>
      </c>
      <c r="AX151" s="13" t="s">
        <v>84</v>
      </c>
      <c r="AY151" s="235" t="s">
        <v>139</v>
      </c>
    </row>
    <row r="152" s="2" customFormat="1" ht="21.75" customHeight="1">
      <c r="A152" s="39"/>
      <c r="B152" s="40"/>
      <c r="C152" s="205" t="s">
        <v>362</v>
      </c>
      <c r="D152" s="205" t="s">
        <v>142</v>
      </c>
      <c r="E152" s="206" t="s">
        <v>951</v>
      </c>
      <c r="F152" s="207" t="s">
        <v>952</v>
      </c>
      <c r="G152" s="208" t="s">
        <v>244</v>
      </c>
      <c r="H152" s="209">
        <v>78</v>
      </c>
      <c r="I152" s="210"/>
      <c r="J152" s="211">
        <f>ROUND(I152*H152,2)</f>
        <v>0</v>
      </c>
      <c r="K152" s="207" t="s">
        <v>146</v>
      </c>
      <c r="L152" s="45"/>
      <c r="M152" s="212" t="s">
        <v>19</v>
      </c>
      <c r="N152" s="213" t="s">
        <v>47</v>
      </c>
      <c r="O152" s="85"/>
      <c r="P152" s="214">
        <f>O152*H152</f>
        <v>0</v>
      </c>
      <c r="Q152" s="214">
        <v>0.57499999999999996</v>
      </c>
      <c r="R152" s="214">
        <f>Q152*H152</f>
        <v>44.849999999999994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164</v>
      </c>
      <c r="AT152" s="216" t="s">
        <v>142</v>
      </c>
      <c r="AU152" s="216" t="s">
        <v>86</v>
      </c>
      <c r="AY152" s="18" t="s">
        <v>139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84</v>
      </c>
      <c r="BK152" s="217">
        <f>ROUND(I152*H152,2)</f>
        <v>0</v>
      </c>
      <c r="BL152" s="18" t="s">
        <v>164</v>
      </c>
      <c r="BM152" s="216" t="s">
        <v>953</v>
      </c>
    </row>
    <row r="153" s="2" customFormat="1">
      <c r="A153" s="39"/>
      <c r="B153" s="40"/>
      <c r="C153" s="41"/>
      <c r="D153" s="218" t="s">
        <v>149</v>
      </c>
      <c r="E153" s="41"/>
      <c r="F153" s="219" t="s">
        <v>954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149</v>
      </c>
      <c r="AU153" s="18" t="s">
        <v>86</v>
      </c>
    </row>
    <row r="154" s="13" customFormat="1">
      <c r="A154" s="13"/>
      <c r="B154" s="225"/>
      <c r="C154" s="226"/>
      <c r="D154" s="223" t="s">
        <v>227</v>
      </c>
      <c r="E154" s="227" t="s">
        <v>19</v>
      </c>
      <c r="F154" s="228" t="s">
        <v>955</v>
      </c>
      <c r="G154" s="226"/>
      <c r="H154" s="229">
        <v>78</v>
      </c>
      <c r="I154" s="230"/>
      <c r="J154" s="226"/>
      <c r="K154" s="226"/>
      <c r="L154" s="231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227</v>
      </c>
      <c r="AU154" s="235" t="s">
        <v>86</v>
      </c>
      <c r="AV154" s="13" t="s">
        <v>86</v>
      </c>
      <c r="AW154" s="13" t="s">
        <v>37</v>
      </c>
      <c r="AX154" s="13" t="s">
        <v>84</v>
      </c>
      <c r="AY154" s="235" t="s">
        <v>139</v>
      </c>
    </row>
    <row r="155" s="2" customFormat="1" ht="24.15" customHeight="1">
      <c r="A155" s="39"/>
      <c r="B155" s="40"/>
      <c r="C155" s="205" t="s">
        <v>369</v>
      </c>
      <c r="D155" s="205" t="s">
        <v>142</v>
      </c>
      <c r="E155" s="206" t="s">
        <v>956</v>
      </c>
      <c r="F155" s="207" t="s">
        <v>957</v>
      </c>
      <c r="G155" s="208" t="s">
        <v>244</v>
      </c>
      <c r="H155" s="209">
        <v>78</v>
      </c>
      <c r="I155" s="210"/>
      <c r="J155" s="211">
        <f>ROUND(I155*H155,2)</f>
        <v>0</v>
      </c>
      <c r="K155" s="207" t="s">
        <v>146</v>
      </c>
      <c r="L155" s="45"/>
      <c r="M155" s="212" t="s">
        <v>19</v>
      </c>
      <c r="N155" s="213" t="s">
        <v>47</v>
      </c>
      <c r="O155" s="85"/>
      <c r="P155" s="214">
        <f>O155*H155</f>
        <v>0</v>
      </c>
      <c r="Q155" s="214">
        <v>0.33206000000000002</v>
      </c>
      <c r="R155" s="214">
        <f>Q155*H155</f>
        <v>25.900680000000001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164</v>
      </c>
      <c r="AT155" s="216" t="s">
        <v>142</v>
      </c>
      <c r="AU155" s="216" t="s">
        <v>86</v>
      </c>
      <c r="AY155" s="18" t="s">
        <v>139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84</v>
      </c>
      <c r="BK155" s="217">
        <f>ROUND(I155*H155,2)</f>
        <v>0</v>
      </c>
      <c r="BL155" s="18" t="s">
        <v>164</v>
      </c>
      <c r="BM155" s="216" t="s">
        <v>958</v>
      </c>
    </row>
    <row r="156" s="2" customFormat="1">
      <c r="A156" s="39"/>
      <c r="B156" s="40"/>
      <c r="C156" s="41"/>
      <c r="D156" s="218" t="s">
        <v>149</v>
      </c>
      <c r="E156" s="41"/>
      <c r="F156" s="219" t="s">
        <v>959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149</v>
      </c>
      <c r="AU156" s="18" t="s">
        <v>86</v>
      </c>
    </row>
    <row r="157" s="2" customFormat="1" ht="16.5" customHeight="1">
      <c r="A157" s="39"/>
      <c r="B157" s="40"/>
      <c r="C157" s="205" t="s">
        <v>374</v>
      </c>
      <c r="D157" s="205" t="s">
        <v>142</v>
      </c>
      <c r="E157" s="206" t="s">
        <v>960</v>
      </c>
      <c r="F157" s="207" t="s">
        <v>961</v>
      </c>
      <c r="G157" s="208" t="s">
        <v>244</v>
      </c>
      <c r="H157" s="209">
        <v>78</v>
      </c>
      <c r="I157" s="210"/>
      <c r="J157" s="211">
        <f>ROUND(I157*H157,2)</f>
        <v>0</v>
      </c>
      <c r="K157" s="207" t="s">
        <v>146</v>
      </c>
      <c r="L157" s="45"/>
      <c r="M157" s="212" t="s">
        <v>19</v>
      </c>
      <c r="N157" s="213" t="s">
        <v>47</v>
      </c>
      <c r="O157" s="85"/>
      <c r="P157" s="214">
        <f>O157*H157</f>
        <v>0</v>
      </c>
      <c r="Q157" s="214">
        <v>0.57291000000000003</v>
      </c>
      <c r="R157" s="214">
        <f>Q157*H157</f>
        <v>44.686980000000005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164</v>
      </c>
      <c r="AT157" s="216" t="s">
        <v>142</v>
      </c>
      <c r="AU157" s="216" t="s">
        <v>86</v>
      </c>
      <c r="AY157" s="18" t="s">
        <v>139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84</v>
      </c>
      <c r="BK157" s="217">
        <f>ROUND(I157*H157,2)</f>
        <v>0</v>
      </c>
      <c r="BL157" s="18" t="s">
        <v>164</v>
      </c>
      <c r="BM157" s="216" t="s">
        <v>962</v>
      </c>
    </row>
    <row r="158" s="2" customFormat="1">
      <c r="A158" s="39"/>
      <c r="B158" s="40"/>
      <c r="C158" s="41"/>
      <c r="D158" s="218" t="s">
        <v>149</v>
      </c>
      <c r="E158" s="41"/>
      <c r="F158" s="219" t="s">
        <v>963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149</v>
      </c>
      <c r="AU158" s="18" t="s">
        <v>86</v>
      </c>
    </row>
    <row r="159" s="2" customFormat="1">
      <c r="A159" s="39"/>
      <c r="B159" s="40"/>
      <c r="C159" s="41"/>
      <c r="D159" s="223" t="s">
        <v>151</v>
      </c>
      <c r="E159" s="41"/>
      <c r="F159" s="224" t="s">
        <v>964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151</v>
      </c>
      <c r="AU159" s="18" t="s">
        <v>86</v>
      </c>
    </row>
    <row r="160" s="2" customFormat="1" ht="33" customHeight="1">
      <c r="A160" s="39"/>
      <c r="B160" s="40"/>
      <c r="C160" s="205" t="s">
        <v>380</v>
      </c>
      <c r="D160" s="205" t="s">
        <v>142</v>
      </c>
      <c r="E160" s="206" t="s">
        <v>332</v>
      </c>
      <c r="F160" s="207" t="s">
        <v>333</v>
      </c>
      <c r="G160" s="208" t="s">
        <v>244</v>
      </c>
      <c r="H160" s="209">
        <v>20</v>
      </c>
      <c r="I160" s="210"/>
      <c r="J160" s="211">
        <f>ROUND(I160*H160,2)</f>
        <v>0</v>
      </c>
      <c r="K160" s="207" t="s">
        <v>146</v>
      </c>
      <c r="L160" s="45"/>
      <c r="M160" s="212" t="s">
        <v>19</v>
      </c>
      <c r="N160" s="213" t="s">
        <v>47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164</v>
      </c>
      <c r="AT160" s="216" t="s">
        <v>142</v>
      </c>
      <c r="AU160" s="216" t="s">
        <v>86</v>
      </c>
      <c r="AY160" s="18" t="s">
        <v>139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84</v>
      </c>
      <c r="BK160" s="217">
        <f>ROUND(I160*H160,2)</f>
        <v>0</v>
      </c>
      <c r="BL160" s="18" t="s">
        <v>164</v>
      </c>
      <c r="BM160" s="216" t="s">
        <v>965</v>
      </c>
    </row>
    <row r="161" s="2" customFormat="1">
      <c r="A161" s="39"/>
      <c r="B161" s="40"/>
      <c r="C161" s="41"/>
      <c r="D161" s="218" t="s">
        <v>149</v>
      </c>
      <c r="E161" s="41"/>
      <c r="F161" s="219" t="s">
        <v>335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149</v>
      </c>
      <c r="AU161" s="18" t="s">
        <v>86</v>
      </c>
    </row>
    <row r="162" s="2" customFormat="1" ht="16.5" customHeight="1">
      <c r="A162" s="39"/>
      <c r="B162" s="40"/>
      <c r="C162" s="250" t="s">
        <v>387</v>
      </c>
      <c r="D162" s="250" t="s">
        <v>292</v>
      </c>
      <c r="E162" s="251" t="s">
        <v>337</v>
      </c>
      <c r="F162" s="252" t="s">
        <v>338</v>
      </c>
      <c r="G162" s="253" t="s">
        <v>280</v>
      </c>
      <c r="H162" s="254">
        <v>6</v>
      </c>
      <c r="I162" s="255"/>
      <c r="J162" s="256">
        <f>ROUND(I162*H162,2)</f>
        <v>0</v>
      </c>
      <c r="K162" s="252" t="s">
        <v>146</v>
      </c>
      <c r="L162" s="257"/>
      <c r="M162" s="258" t="s">
        <v>19</v>
      </c>
      <c r="N162" s="259" t="s">
        <v>47</v>
      </c>
      <c r="O162" s="85"/>
      <c r="P162" s="214">
        <f>O162*H162</f>
        <v>0</v>
      </c>
      <c r="Q162" s="214">
        <v>1</v>
      </c>
      <c r="R162" s="214">
        <f>Q162*H162</f>
        <v>6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191</v>
      </c>
      <c r="AT162" s="216" t="s">
        <v>292</v>
      </c>
      <c r="AU162" s="216" t="s">
        <v>86</v>
      </c>
      <c r="AY162" s="18" t="s">
        <v>139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84</v>
      </c>
      <c r="BK162" s="217">
        <f>ROUND(I162*H162,2)</f>
        <v>0</v>
      </c>
      <c r="BL162" s="18" t="s">
        <v>164</v>
      </c>
      <c r="BM162" s="216" t="s">
        <v>966</v>
      </c>
    </row>
    <row r="163" s="13" customFormat="1">
      <c r="A163" s="13"/>
      <c r="B163" s="225"/>
      <c r="C163" s="226"/>
      <c r="D163" s="223" t="s">
        <v>227</v>
      </c>
      <c r="E163" s="227" t="s">
        <v>19</v>
      </c>
      <c r="F163" s="228" t="s">
        <v>967</v>
      </c>
      <c r="G163" s="226"/>
      <c r="H163" s="229">
        <v>3</v>
      </c>
      <c r="I163" s="230"/>
      <c r="J163" s="226"/>
      <c r="K163" s="226"/>
      <c r="L163" s="231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227</v>
      </c>
      <c r="AU163" s="235" t="s">
        <v>86</v>
      </c>
      <c r="AV163" s="13" t="s">
        <v>86</v>
      </c>
      <c r="AW163" s="13" t="s">
        <v>37</v>
      </c>
      <c r="AX163" s="13" t="s">
        <v>84</v>
      </c>
      <c r="AY163" s="235" t="s">
        <v>139</v>
      </c>
    </row>
    <row r="164" s="13" customFormat="1">
      <c r="A164" s="13"/>
      <c r="B164" s="225"/>
      <c r="C164" s="226"/>
      <c r="D164" s="223" t="s">
        <v>227</v>
      </c>
      <c r="E164" s="226"/>
      <c r="F164" s="228" t="s">
        <v>968</v>
      </c>
      <c r="G164" s="226"/>
      <c r="H164" s="229">
        <v>6</v>
      </c>
      <c r="I164" s="230"/>
      <c r="J164" s="226"/>
      <c r="K164" s="226"/>
      <c r="L164" s="231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227</v>
      </c>
      <c r="AU164" s="235" t="s">
        <v>86</v>
      </c>
      <c r="AV164" s="13" t="s">
        <v>86</v>
      </c>
      <c r="AW164" s="13" t="s">
        <v>4</v>
      </c>
      <c r="AX164" s="13" t="s">
        <v>84</v>
      </c>
      <c r="AY164" s="235" t="s">
        <v>139</v>
      </c>
    </row>
    <row r="165" s="2" customFormat="1" ht="21.75" customHeight="1">
      <c r="A165" s="39"/>
      <c r="B165" s="40"/>
      <c r="C165" s="205" t="s">
        <v>394</v>
      </c>
      <c r="D165" s="205" t="s">
        <v>142</v>
      </c>
      <c r="E165" s="206" t="s">
        <v>343</v>
      </c>
      <c r="F165" s="207" t="s">
        <v>344</v>
      </c>
      <c r="G165" s="208" t="s">
        <v>244</v>
      </c>
      <c r="H165" s="209">
        <v>20</v>
      </c>
      <c r="I165" s="210"/>
      <c r="J165" s="211">
        <f>ROUND(I165*H165,2)</f>
        <v>0</v>
      </c>
      <c r="K165" s="207" t="s">
        <v>146</v>
      </c>
      <c r="L165" s="45"/>
      <c r="M165" s="212" t="s">
        <v>19</v>
      </c>
      <c r="N165" s="213" t="s">
        <v>47</v>
      </c>
      <c r="O165" s="85"/>
      <c r="P165" s="214">
        <f>O165*H165</f>
        <v>0</v>
      </c>
      <c r="Q165" s="214">
        <v>0.46000000000000002</v>
      </c>
      <c r="R165" s="214">
        <f>Q165*H165</f>
        <v>9.2000000000000011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164</v>
      </c>
      <c r="AT165" s="216" t="s">
        <v>142</v>
      </c>
      <c r="AU165" s="216" t="s">
        <v>86</v>
      </c>
      <c r="AY165" s="18" t="s">
        <v>139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84</v>
      </c>
      <c r="BK165" s="217">
        <f>ROUND(I165*H165,2)</f>
        <v>0</v>
      </c>
      <c r="BL165" s="18" t="s">
        <v>164</v>
      </c>
      <c r="BM165" s="216" t="s">
        <v>969</v>
      </c>
    </row>
    <row r="166" s="2" customFormat="1">
      <c r="A166" s="39"/>
      <c r="B166" s="40"/>
      <c r="C166" s="41"/>
      <c r="D166" s="218" t="s">
        <v>149</v>
      </c>
      <c r="E166" s="41"/>
      <c r="F166" s="219" t="s">
        <v>346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149</v>
      </c>
      <c r="AU166" s="18" t="s">
        <v>86</v>
      </c>
    </row>
    <row r="167" s="2" customFormat="1" ht="33" customHeight="1">
      <c r="A167" s="39"/>
      <c r="B167" s="40"/>
      <c r="C167" s="205" t="s">
        <v>399</v>
      </c>
      <c r="D167" s="205" t="s">
        <v>142</v>
      </c>
      <c r="E167" s="206" t="s">
        <v>347</v>
      </c>
      <c r="F167" s="207" t="s">
        <v>348</v>
      </c>
      <c r="G167" s="208" t="s">
        <v>244</v>
      </c>
      <c r="H167" s="209">
        <v>12</v>
      </c>
      <c r="I167" s="210"/>
      <c r="J167" s="211">
        <f>ROUND(I167*H167,2)</f>
        <v>0</v>
      </c>
      <c r="K167" s="207" t="s">
        <v>146</v>
      </c>
      <c r="L167" s="45"/>
      <c r="M167" s="212" t="s">
        <v>19</v>
      </c>
      <c r="N167" s="213" t="s">
        <v>47</v>
      </c>
      <c r="O167" s="85"/>
      <c r="P167" s="214">
        <f>O167*H167</f>
        <v>0</v>
      </c>
      <c r="Q167" s="214">
        <v>0.16703000000000001</v>
      </c>
      <c r="R167" s="214">
        <f>Q167*H167</f>
        <v>2.0043600000000001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164</v>
      </c>
      <c r="AT167" s="216" t="s">
        <v>142</v>
      </c>
      <c r="AU167" s="216" t="s">
        <v>86</v>
      </c>
      <c r="AY167" s="18" t="s">
        <v>139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84</v>
      </c>
      <c r="BK167" s="217">
        <f>ROUND(I167*H167,2)</f>
        <v>0</v>
      </c>
      <c r="BL167" s="18" t="s">
        <v>164</v>
      </c>
      <c r="BM167" s="216" t="s">
        <v>970</v>
      </c>
    </row>
    <row r="168" s="2" customFormat="1">
      <c r="A168" s="39"/>
      <c r="B168" s="40"/>
      <c r="C168" s="41"/>
      <c r="D168" s="218" t="s">
        <v>149</v>
      </c>
      <c r="E168" s="41"/>
      <c r="F168" s="219" t="s">
        <v>350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149</v>
      </c>
      <c r="AU168" s="18" t="s">
        <v>86</v>
      </c>
    </row>
    <row r="169" s="2" customFormat="1" ht="16.5" customHeight="1">
      <c r="A169" s="39"/>
      <c r="B169" s="40"/>
      <c r="C169" s="250" t="s">
        <v>406</v>
      </c>
      <c r="D169" s="250" t="s">
        <v>292</v>
      </c>
      <c r="E169" s="251" t="s">
        <v>352</v>
      </c>
      <c r="F169" s="252" t="s">
        <v>353</v>
      </c>
      <c r="G169" s="253" t="s">
        <v>244</v>
      </c>
      <c r="H169" s="254">
        <v>12.359999999999999</v>
      </c>
      <c r="I169" s="255"/>
      <c r="J169" s="256">
        <f>ROUND(I169*H169,2)</f>
        <v>0</v>
      </c>
      <c r="K169" s="252" t="s">
        <v>146</v>
      </c>
      <c r="L169" s="257"/>
      <c r="M169" s="258" t="s">
        <v>19</v>
      </c>
      <c r="N169" s="259" t="s">
        <v>47</v>
      </c>
      <c r="O169" s="85"/>
      <c r="P169" s="214">
        <f>O169*H169</f>
        <v>0</v>
      </c>
      <c r="Q169" s="214">
        <v>0.11799999999999999</v>
      </c>
      <c r="R169" s="214">
        <f>Q169*H169</f>
        <v>1.4584799999999998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191</v>
      </c>
      <c r="AT169" s="216" t="s">
        <v>292</v>
      </c>
      <c r="AU169" s="216" t="s">
        <v>86</v>
      </c>
      <c r="AY169" s="18" t="s">
        <v>139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84</v>
      </c>
      <c r="BK169" s="217">
        <f>ROUND(I169*H169,2)</f>
        <v>0</v>
      </c>
      <c r="BL169" s="18" t="s">
        <v>164</v>
      </c>
      <c r="BM169" s="216" t="s">
        <v>971</v>
      </c>
    </row>
    <row r="170" s="13" customFormat="1">
      <c r="A170" s="13"/>
      <c r="B170" s="225"/>
      <c r="C170" s="226"/>
      <c r="D170" s="223" t="s">
        <v>227</v>
      </c>
      <c r="E170" s="226"/>
      <c r="F170" s="228" t="s">
        <v>972</v>
      </c>
      <c r="G170" s="226"/>
      <c r="H170" s="229">
        <v>12.359999999999999</v>
      </c>
      <c r="I170" s="230"/>
      <c r="J170" s="226"/>
      <c r="K170" s="226"/>
      <c r="L170" s="231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227</v>
      </c>
      <c r="AU170" s="235" t="s">
        <v>86</v>
      </c>
      <c r="AV170" s="13" t="s">
        <v>86</v>
      </c>
      <c r="AW170" s="13" t="s">
        <v>4</v>
      </c>
      <c r="AX170" s="13" t="s">
        <v>84</v>
      </c>
      <c r="AY170" s="235" t="s">
        <v>139</v>
      </c>
    </row>
    <row r="171" s="2" customFormat="1" ht="37.8" customHeight="1">
      <c r="A171" s="39"/>
      <c r="B171" s="40"/>
      <c r="C171" s="205" t="s">
        <v>413</v>
      </c>
      <c r="D171" s="205" t="s">
        <v>142</v>
      </c>
      <c r="E171" s="206" t="s">
        <v>358</v>
      </c>
      <c r="F171" s="207" t="s">
        <v>359</v>
      </c>
      <c r="G171" s="208" t="s">
        <v>244</v>
      </c>
      <c r="H171" s="209">
        <v>4</v>
      </c>
      <c r="I171" s="210"/>
      <c r="J171" s="211">
        <f>ROUND(I171*H171,2)</f>
        <v>0</v>
      </c>
      <c r="K171" s="207" t="s">
        <v>146</v>
      </c>
      <c r="L171" s="45"/>
      <c r="M171" s="212" t="s">
        <v>19</v>
      </c>
      <c r="N171" s="213" t="s">
        <v>47</v>
      </c>
      <c r="O171" s="85"/>
      <c r="P171" s="214">
        <f>O171*H171</f>
        <v>0</v>
      </c>
      <c r="Q171" s="214">
        <v>0.10100000000000001</v>
      </c>
      <c r="R171" s="214">
        <f>Q171*H171</f>
        <v>0.40400000000000003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164</v>
      </c>
      <c r="AT171" s="216" t="s">
        <v>142</v>
      </c>
      <c r="AU171" s="216" t="s">
        <v>86</v>
      </c>
      <c r="AY171" s="18" t="s">
        <v>139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84</v>
      </c>
      <c r="BK171" s="217">
        <f>ROUND(I171*H171,2)</f>
        <v>0</v>
      </c>
      <c r="BL171" s="18" t="s">
        <v>164</v>
      </c>
      <c r="BM171" s="216" t="s">
        <v>973</v>
      </c>
    </row>
    <row r="172" s="2" customFormat="1">
      <c r="A172" s="39"/>
      <c r="B172" s="40"/>
      <c r="C172" s="41"/>
      <c r="D172" s="218" t="s">
        <v>149</v>
      </c>
      <c r="E172" s="41"/>
      <c r="F172" s="219" t="s">
        <v>361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149</v>
      </c>
      <c r="AU172" s="18" t="s">
        <v>86</v>
      </c>
    </row>
    <row r="173" s="2" customFormat="1" ht="16.5" customHeight="1">
      <c r="A173" s="39"/>
      <c r="B173" s="40"/>
      <c r="C173" s="250" t="s">
        <v>418</v>
      </c>
      <c r="D173" s="250" t="s">
        <v>292</v>
      </c>
      <c r="E173" s="251" t="s">
        <v>363</v>
      </c>
      <c r="F173" s="252" t="s">
        <v>364</v>
      </c>
      <c r="G173" s="253" t="s">
        <v>244</v>
      </c>
      <c r="H173" s="254">
        <v>4.1200000000000001</v>
      </c>
      <c r="I173" s="255"/>
      <c r="J173" s="256">
        <f>ROUND(I173*H173,2)</f>
        <v>0</v>
      </c>
      <c r="K173" s="252" t="s">
        <v>19</v>
      </c>
      <c r="L173" s="257"/>
      <c r="M173" s="258" t="s">
        <v>19</v>
      </c>
      <c r="N173" s="259" t="s">
        <v>47</v>
      </c>
      <c r="O173" s="85"/>
      <c r="P173" s="214">
        <f>O173*H173</f>
        <v>0</v>
      </c>
      <c r="Q173" s="214">
        <v>0.057000000000000002</v>
      </c>
      <c r="R173" s="214">
        <f>Q173*H173</f>
        <v>0.23484000000000002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191</v>
      </c>
      <c r="AT173" s="216" t="s">
        <v>292</v>
      </c>
      <c r="AU173" s="216" t="s">
        <v>86</v>
      </c>
      <c r="AY173" s="18" t="s">
        <v>139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84</v>
      </c>
      <c r="BK173" s="217">
        <f>ROUND(I173*H173,2)</f>
        <v>0</v>
      </c>
      <c r="BL173" s="18" t="s">
        <v>164</v>
      </c>
      <c r="BM173" s="216" t="s">
        <v>974</v>
      </c>
    </row>
    <row r="174" s="2" customFormat="1">
      <c r="A174" s="39"/>
      <c r="B174" s="40"/>
      <c r="C174" s="41"/>
      <c r="D174" s="223" t="s">
        <v>151</v>
      </c>
      <c r="E174" s="41"/>
      <c r="F174" s="224" t="s">
        <v>366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151</v>
      </c>
      <c r="AU174" s="18" t="s">
        <v>86</v>
      </c>
    </row>
    <row r="175" s="13" customFormat="1">
      <c r="A175" s="13"/>
      <c r="B175" s="225"/>
      <c r="C175" s="226"/>
      <c r="D175" s="223" t="s">
        <v>227</v>
      </c>
      <c r="E175" s="227" t="s">
        <v>19</v>
      </c>
      <c r="F175" s="228" t="s">
        <v>975</v>
      </c>
      <c r="G175" s="226"/>
      <c r="H175" s="229">
        <v>4</v>
      </c>
      <c r="I175" s="230"/>
      <c r="J175" s="226"/>
      <c r="K175" s="226"/>
      <c r="L175" s="231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227</v>
      </c>
      <c r="AU175" s="235" t="s">
        <v>86</v>
      </c>
      <c r="AV175" s="13" t="s">
        <v>86</v>
      </c>
      <c r="AW175" s="13" t="s">
        <v>37</v>
      </c>
      <c r="AX175" s="13" t="s">
        <v>84</v>
      </c>
      <c r="AY175" s="235" t="s">
        <v>139</v>
      </c>
    </row>
    <row r="176" s="13" customFormat="1">
      <c r="A176" s="13"/>
      <c r="B176" s="225"/>
      <c r="C176" s="226"/>
      <c r="D176" s="223" t="s">
        <v>227</v>
      </c>
      <c r="E176" s="226"/>
      <c r="F176" s="228" t="s">
        <v>976</v>
      </c>
      <c r="G176" s="226"/>
      <c r="H176" s="229">
        <v>4.1200000000000001</v>
      </c>
      <c r="I176" s="230"/>
      <c r="J176" s="226"/>
      <c r="K176" s="226"/>
      <c r="L176" s="231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227</v>
      </c>
      <c r="AU176" s="235" t="s">
        <v>86</v>
      </c>
      <c r="AV176" s="13" t="s">
        <v>86</v>
      </c>
      <c r="AW176" s="13" t="s">
        <v>4</v>
      </c>
      <c r="AX176" s="13" t="s">
        <v>84</v>
      </c>
      <c r="AY176" s="235" t="s">
        <v>139</v>
      </c>
    </row>
    <row r="177" s="2" customFormat="1" ht="37.8" customHeight="1">
      <c r="A177" s="39"/>
      <c r="B177" s="40"/>
      <c r="C177" s="205" t="s">
        <v>422</v>
      </c>
      <c r="D177" s="205" t="s">
        <v>142</v>
      </c>
      <c r="E177" s="206" t="s">
        <v>370</v>
      </c>
      <c r="F177" s="207" t="s">
        <v>371</v>
      </c>
      <c r="G177" s="208" t="s">
        <v>244</v>
      </c>
      <c r="H177" s="209">
        <v>4</v>
      </c>
      <c r="I177" s="210"/>
      <c r="J177" s="211">
        <f>ROUND(I177*H177,2)</f>
        <v>0</v>
      </c>
      <c r="K177" s="207" t="s">
        <v>146</v>
      </c>
      <c r="L177" s="45"/>
      <c r="M177" s="212" t="s">
        <v>19</v>
      </c>
      <c r="N177" s="213" t="s">
        <v>47</v>
      </c>
      <c r="O177" s="85"/>
      <c r="P177" s="214">
        <f>O177*H177</f>
        <v>0</v>
      </c>
      <c r="Q177" s="214">
        <v>0.088800000000000004</v>
      </c>
      <c r="R177" s="214">
        <f>Q177*H177</f>
        <v>0.35520000000000002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164</v>
      </c>
      <c r="AT177" s="216" t="s">
        <v>142</v>
      </c>
      <c r="AU177" s="216" t="s">
        <v>86</v>
      </c>
      <c r="AY177" s="18" t="s">
        <v>139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84</v>
      </c>
      <c r="BK177" s="217">
        <f>ROUND(I177*H177,2)</f>
        <v>0</v>
      </c>
      <c r="BL177" s="18" t="s">
        <v>164</v>
      </c>
      <c r="BM177" s="216" t="s">
        <v>977</v>
      </c>
    </row>
    <row r="178" s="2" customFormat="1">
      <c r="A178" s="39"/>
      <c r="B178" s="40"/>
      <c r="C178" s="41"/>
      <c r="D178" s="218" t="s">
        <v>149</v>
      </c>
      <c r="E178" s="41"/>
      <c r="F178" s="219" t="s">
        <v>373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149</v>
      </c>
      <c r="AU178" s="18" t="s">
        <v>86</v>
      </c>
    </row>
    <row r="179" s="2" customFormat="1" ht="16.5" customHeight="1">
      <c r="A179" s="39"/>
      <c r="B179" s="40"/>
      <c r="C179" s="250" t="s">
        <v>427</v>
      </c>
      <c r="D179" s="250" t="s">
        <v>292</v>
      </c>
      <c r="E179" s="251" t="s">
        <v>381</v>
      </c>
      <c r="F179" s="252" t="s">
        <v>382</v>
      </c>
      <c r="G179" s="253" t="s">
        <v>244</v>
      </c>
      <c r="H179" s="254">
        <v>4.1200000000000001</v>
      </c>
      <c r="I179" s="255"/>
      <c r="J179" s="256">
        <f>ROUND(I179*H179,2)</f>
        <v>0</v>
      </c>
      <c r="K179" s="252" t="s">
        <v>146</v>
      </c>
      <c r="L179" s="257"/>
      <c r="M179" s="258" t="s">
        <v>19</v>
      </c>
      <c r="N179" s="259" t="s">
        <v>47</v>
      </c>
      <c r="O179" s="85"/>
      <c r="P179" s="214">
        <f>O179*H179</f>
        <v>0</v>
      </c>
      <c r="Q179" s="214">
        <v>0.13500000000000001</v>
      </c>
      <c r="R179" s="214">
        <f>Q179*H179</f>
        <v>0.55620000000000003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191</v>
      </c>
      <c r="AT179" s="216" t="s">
        <v>292</v>
      </c>
      <c r="AU179" s="216" t="s">
        <v>86</v>
      </c>
      <c r="AY179" s="18" t="s">
        <v>139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84</v>
      </c>
      <c r="BK179" s="217">
        <f>ROUND(I179*H179,2)</f>
        <v>0</v>
      </c>
      <c r="BL179" s="18" t="s">
        <v>164</v>
      </c>
      <c r="BM179" s="216" t="s">
        <v>978</v>
      </c>
    </row>
    <row r="180" s="13" customFormat="1">
      <c r="A180" s="13"/>
      <c r="B180" s="225"/>
      <c r="C180" s="226"/>
      <c r="D180" s="223" t="s">
        <v>227</v>
      </c>
      <c r="E180" s="227" t="s">
        <v>19</v>
      </c>
      <c r="F180" s="228" t="s">
        <v>979</v>
      </c>
      <c r="G180" s="226"/>
      <c r="H180" s="229">
        <v>4</v>
      </c>
      <c r="I180" s="230"/>
      <c r="J180" s="226"/>
      <c r="K180" s="226"/>
      <c r="L180" s="231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227</v>
      </c>
      <c r="AU180" s="235" t="s">
        <v>86</v>
      </c>
      <c r="AV180" s="13" t="s">
        <v>86</v>
      </c>
      <c r="AW180" s="13" t="s">
        <v>37</v>
      </c>
      <c r="AX180" s="13" t="s">
        <v>84</v>
      </c>
      <c r="AY180" s="235" t="s">
        <v>139</v>
      </c>
    </row>
    <row r="181" s="13" customFormat="1">
      <c r="A181" s="13"/>
      <c r="B181" s="225"/>
      <c r="C181" s="226"/>
      <c r="D181" s="223" t="s">
        <v>227</v>
      </c>
      <c r="E181" s="226"/>
      <c r="F181" s="228" t="s">
        <v>976</v>
      </c>
      <c r="G181" s="226"/>
      <c r="H181" s="229">
        <v>4.1200000000000001</v>
      </c>
      <c r="I181" s="230"/>
      <c r="J181" s="226"/>
      <c r="K181" s="226"/>
      <c r="L181" s="231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227</v>
      </c>
      <c r="AU181" s="235" t="s">
        <v>86</v>
      </c>
      <c r="AV181" s="13" t="s">
        <v>86</v>
      </c>
      <c r="AW181" s="13" t="s">
        <v>4</v>
      </c>
      <c r="AX181" s="13" t="s">
        <v>84</v>
      </c>
      <c r="AY181" s="235" t="s">
        <v>139</v>
      </c>
    </row>
    <row r="182" s="2" customFormat="1" ht="24.15" customHeight="1">
      <c r="A182" s="39"/>
      <c r="B182" s="40"/>
      <c r="C182" s="205" t="s">
        <v>432</v>
      </c>
      <c r="D182" s="205" t="s">
        <v>142</v>
      </c>
      <c r="E182" s="206" t="s">
        <v>980</v>
      </c>
      <c r="F182" s="207" t="s">
        <v>981</v>
      </c>
      <c r="G182" s="208" t="s">
        <v>244</v>
      </c>
      <c r="H182" s="209">
        <v>105</v>
      </c>
      <c r="I182" s="210"/>
      <c r="J182" s="211">
        <f>ROUND(I182*H182,2)</f>
        <v>0</v>
      </c>
      <c r="K182" s="207" t="s">
        <v>146</v>
      </c>
      <c r="L182" s="45"/>
      <c r="M182" s="212" t="s">
        <v>19</v>
      </c>
      <c r="N182" s="213" t="s">
        <v>47</v>
      </c>
      <c r="O182" s="85"/>
      <c r="P182" s="214">
        <f>O182*H182</f>
        <v>0</v>
      </c>
      <c r="Q182" s="214">
        <v>0.13188</v>
      </c>
      <c r="R182" s="214">
        <f>Q182*H182</f>
        <v>13.8474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164</v>
      </c>
      <c r="AT182" s="216" t="s">
        <v>142</v>
      </c>
      <c r="AU182" s="216" t="s">
        <v>86</v>
      </c>
      <c r="AY182" s="18" t="s">
        <v>139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84</v>
      </c>
      <c r="BK182" s="217">
        <f>ROUND(I182*H182,2)</f>
        <v>0</v>
      </c>
      <c r="BL182" s="18" t="s">
        <v>164</v>
      </c>
      <c r="BM182" s="216" t="s">
        <v>982</v>
      </c>
    </row>
    <row r="183" s="2" customFormat="1">
      <c r="A183" s="39"/>
      <c r="B183" s="40"/>
      <c r="C183" s="41"/>
      <c r="D183" s="218" t="s">
        <v>149</v>
      </c>
      <c r="E183" s="41"/>
      <c r="F183" s="219" t="s">
        <v>983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149</v>
      </c>
      <c r="AU183" s="18" t="s">
        <v>86</v>
      </c>
    </row>
    <row r="184" s="13" customFormat="1">
      <c r="A184" s="13"/>
      <c r="B184" s="225"/>
      <c r="C184" s="226"/>
      <c r="D184" s="223" t="s">
        <v>227</v>
      </c>
      <c r="E184" s="227" t="s">
        <v>19</v>
      </c>
      <c r="F184" s="228" t="s">
        <v>984</v>
      </c>
      <c r="G184" s="226"/>
      <c r="H184" s="229">
        <v>105</v>
      </c>
      <c r="I184" s="230"/>
      <c r="J184" s="226"/>
      <c r="K184" s="226"/>
      <c r="L184" s="231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227</v>
      </c>
      <c r="AU184" s="235" t="s">
        <v>86</v>
      </c>
      <c r="AV184" s="13" t="s">
        <v>86</v>
      </c>
      <c r="AW184" s="13" t="s">
        <v>37</v>
      </c>
      <c r="AX184" s="13" t="s">
        <v>84</v>
      </c>
      <c r="AY184" s="235" t="s">
        <v>139</v>
      </c>
    </row>
    <row r="185" s="2" customFormat="1" ht="24.15" customHeight="1">
      <c r="A185" s="39"/>
      <c r="B185" s="40"/>
      <c r="C185" s="205" t="s">
        <v>437</v>
      </c>
      <c r="D185" s="205" t="s">
        <v>142</v>
      </c>
      <c r="E185" s="206" t="s">
        <v>985</v>
      </c>
      <c r="F185" s="207" t="s">
        <v>986</v>
      </c>
      <c r="G185" s="208" t="s">
        <v>244</v>
      </c>
      <c r="H185" s="209">
        <v>105</v>
      </c>
      <c r="I185" s="210"/>
      <c r="J185" s="211">
        <f>ROUND(I185*H185,2)</f>
        <v>0</v>
      </c>
      <c r="K185" s="207" t="s">
        <v>146</v>
      </c>
      <c r="L185" s="45"/>
      <c r="M185" s="212" t="s">
        <v>19</v>
      </c>
      <c r="N185" s="213" t="s">
        <v>47</v>
      </c>
      <c r="O185" s="85"/>
      <c r="P185" s="214">
        <f>O185*H185</f>
        <v>0</v>
      </c>
      <c r="Q185" s="214">
        <v>0.15826000000000001</v>
      </c>
      <c r="R185" s="214">
        <f>Q185*H185</f>
        <v>16.6173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164</v>
      </c>
      <c r="AT185" s="216" t="s">
        <v>142</v>
      </c>
      <c r="AU185" s="216" t="s">
        <v>86</v>
      </c>
      <c r="AY185" s="18" t="s">
        <v>139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84</v>
      </c>
      <c r="BK185" s="217">
        <f>ROUND(I185*H185,2)</f>
        <v>0</v>
      </c>
      <c r="BL185" s="18" t="s">
        <v>164</v>
      </c>
      <c r="BM185" s="216" t="s">
        <v>987</v>
      </c>
    </row>
    <row r="186" s="2" customFormat="1">
      <c r="A186" s="39"/>
      <c r="B186" s="40"/>
      <c r="C186" s="41"/>
      <c r="D186" s="218" t="s">
        <v>149</v>
      </c>
      <c r="E186" s="41"/>
      <c r="F186" s="219" t="s">
        <v>988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149</v>
      </c>
      <c r="AU186" s="18" t="s">
        <v>86</v>
      </c>
    </row>
    <row r="187" s="13" customFormat="1">
      <c r="A187" s="13"/>
      <c r="B187" s="225"/>
      <c r="C187" s="226"/>
      <c r="D187" s="223" t="s">
        <v>227</v>
      </c>
      <c r="E187" s="227" t="s">
        <v>19</v>
      </c>
      <c r="F187" s="228" t="s">
        <v>989</v>
      </c>
      <c r="G187" s="226"/>
      <c r="H187" s="229">
        <v>105</v>
      </c>
      <c r="I187" s="230"/>
      <c r="J187" s="226"/>
      <c r="K187" s="226"/>
      <c r="L187" s="231"/>
      <c r="M187" s="236"/>
      <c r="N187" s="237"/>
      <c r="O187" s="237"/>
      <c r="P187" s="237"/>
      <c r="Q187" s="237"/>
      <c r="R187" s="237"/>
      <c r="S187" s="237"/>
      <c r="T187" s="23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227</v>
      </c>
      <c r="AU187" s="235" t="s">
        <v>86</v>
      </c>
      <c r="AV187" s="13" t="s">
        <v>86</v>
      </c>
      <c r="AW187" s="13" t="s">
        <v>37</v>
      </c>
      <c r="AX187" s="13" t="s">
        <v>84</v>
      </c>
      <c r="AY187" s="235" t="s">
        <v>139</v>
      </c>
    </row>
    <row r="188" s="2" customFormat="1" ht="16.5" customHeight="1">
      <c r="A188" s="39"/>
      <c r="B188" s="40"/>
      <c r="C188" s="205" t="s">
        <v>442</v>
      </c>
      <c r="D188" s="205" t="s">
        <v>142</v>
      </c>
      <c r="E188" s="206" t="s">
        <v>681</v>
      </c>
      <c r="F188" s="207" t="s">
        <v>682</v>
      </c>
      <c r="G188" s="208" t="s">
        <v>244</v>
      </c>
      <c r="H188" s="209">
        <v>105</v>
      </c>
      <c r="I188" s="210"/>
      <c r="J188" s="211">
        <f>ROUND(I188*H188,2)</f>
        <v>0</v>
      </c>
      <c r="K188" s="207" t="s">
        <v>146</v>
      </c>
      <c r="L188" s="45"/>
      <c r="M188" s="212" t="s">
        <v>19</v>
      </c>
      <c r="N188" s="213" t="s">
        <v>47</v>
      </c>
      <c r="O188" s="85"/>
      <c r="P188" s="214">
        <f>O188*H188</f>
        <v>0</v>
      </c>
      <c r="Q188" s="214">
        <v>0.00031</v>
      </c>
      <c r="R188" s="214">
        <f>Q188*H188</f>
        <v>0.032550000000000003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164</v>
      </c>
      <c r="AT188" s="216" t="s">
        <v>142</v>
      </c>
      <c r="AU188" s="216" t="s">
        <v>86</v>
      </c>
      <c r="AY188" s="18" t="s">
        <v>139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84</v>
      </c>
      <c r="BK188" s="217">
        <f>ROUND(I188*H188,2)</f>
        <v>0</v>
      </c>
      <c r="BL188" s="18" t="s">
        <v>164</v>
      </c>
      <c r="BM188" s="216" t="s">
        <v>990</v>
      </c>
    </row>
    <row r="189" s="2" customFormat="1">
      <c r="A189" s="39"/>
      <c r="B189" s="40"/>
      <c r="C189" s="41"/>
      <c r="D189" s="218" t="s">
        <v>149</v>
      </c>
      <c r="E189" s="41"/>
      <c r="F189" s="219" t="s">
        <v>684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149</v>
      </c>
      <c r="AU189" s="18" t="s">
        <v>86</v>
      </c>
    </row>
    <row r="190" s="13" customFormat="1">
      <c r="A190" s="13"/>
      <c r="B190" s="225"/>
      <c r="C190" s="226"/>
      <c r="D190" s="223" t="s">
        <v>227</v>
      </c>
      <c r="E190" s="227" t="s">
        <v>19</v>
      </c>
      <c r="F190" s="228" t="s">
        <v>991</v>
      </c>
      <c r="G190" s="226"/>
      <c r="H190" s="229">
        <v>105</v>
      </c>
      <c r="I190" s="230"/>
      <c r="J190" s="226"/>
      <c r="K190" s="226"/>
      <c r="L190" s="231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227</v>
      </c>
      <c r="AU190" s="235" t="s">
        <v>86</v>
      </c>
      <c r="AV190" s="13" t="s">
        <v>86</v>
      </c>
      <c r="AW190" s="13" t="s">
        <v>37</v>
      </c>
      <c r="AX190" s="13" t="s">
        <v>84</v>
      </c>
      <c r="AY190" s="235" t="s">
        <v>139</v>
      </c>
    </row>
    <row r="191" s="2" customFormat="1" ht="16.5" customHeight="1">
      <c r="A191" s="39"/>
      <c r="B191" s="40"/>
      <c r="C191" s="205" t="s">
        <v>448</v>
      </c>
      <c r="D191" s="205" t="s">
        <v>142</v>
      </c>
      <c r="E191" s="206" t="s">
        <v>992</v>
      </c>
      <c r="F191" s="207" t="s">
        <v>993</v>
      </c>
      <c r="G191" s="208" t="s">
        <v>244</v>
      </c>
      <c r="H191" s="209">
        <v>315</v>
      </c>
      <c r="I191" s="210"/>
      <c r="J191" s="211">
        <f>ROUND(I191*H191,2)</f>
        <v>0</v>
      </c>
      <c r="K191" s="207" t="s">
        <v>146</v>
      </c>
      <c r="L191" s="45"/>
      <c r="M191" s="212" t="s">
        <v>19</v>
      </c>
      <c r="N191" s="213" t="s">
        <v>47</v>
      </c>
      <c r="O191" s="85"/>
      <c r="P191" s="214">
        <f>O191*H191</f>
        <v>0</v>
      </c>
      <c r="Q191" s="214">
        <v>0.00051000000000000004</v>
      </c>
      <c r="R191" s="214">
        <f>Q191*H191</f>
        <v>0.16065000000000002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164</v>
      </c>
      <c r="AT191" s="216" t="s">
        <v>142</v>
      </c>
      <c r="AU191" s="216" t="s">
        <v>86</v>
      </c>
      <c r="AY191" s="18" t="s">
        <v>139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84</v>
      </c>
      <c r="BK191" s="217">
        <f>ROUND(I191*H191,2)</f>
        <v>0</v>
      </c>
      <c r="BL191" s="18" t="s">
        <v>164</v>
      </c>
      <c r="BM191" s="216" t="s">
        <v>994</v>
      </c>
    </row>
    <row r="192" s="2" customFormat="1">
      <c r="A192" s="39"/>
      <c r="B192" s="40"/>
      <c r="C192" s="41"/>
      <c r="D192" s="218" t="s">
        <v>149</v>
      </c>
      <c r="E192" s="41"/>
      <c r="F192" s="219" t="s">
        <v>995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149</v>
      </c>
      <c r="AU192" s="18" t="s">
        <v>86</v>
      </c>
    </row>
    <row r="193" s="13" customFormat="1">
      <c r="A193" s="13"/>
      <c r="B193" s="225"/>
      <c r="C193" s="226"/>
      <c r="D193" s="223" t="s">
        <v>227</v>
      </c>
      <c r="E193" s="227" t="s">
        <v>19</v>
      </c>
      <c r="F193" s="228" t="s">
        <v>996</v>
      </c>
      <c r="G193" s="226"/>
      <c r="H193" s="229">
        <v>315</v>
      </c>
      <c r="I193" s="230"/>
      <c r="J193" s="226"/>
      <c r="K193" s="226"/>
      <c r="L193" s="231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227</v>
      </c>
      <c r="AU193" s="235" t="s">
        <v>86</v>
      </c>
      <c r="AV193" s="13" t="s">
        <v>86</v>
      </c>
      <c r="AW193" s="13" t="s">
        <v>37</v>
      </c>
      <c r="AX193" s="13" t="s">
        <v>84</v>
      </c>
      <c r="AY193" s="235" t="s">
        <v>139</v>
      </c>
    </row>
    <row r="194" s="2" customFormat="1" ht="16.5" customHeight="1">
      <c r="A194" s="39"/>
      <c r="B194" s="40"/>
      <c r="C194" s="205" t="s">
        <v>453</v>
      </c>
      <c r="D194" s="205" t="s">
        <v>142</v>
      </c>
      <c r="E194" s="206" t="s">
        <v>997</v>
      </c>
      <c r="F194" s="207" t="s">
        <v>998</v>
      </c>
      <c r="G194" s="208" t="s">
        <v>244</v>
      </c>
      <c r="H194" s="209">
        <v>105</v>
      </c>
      <c r="I194" s="210"/>
      <c r="J194" s="211">
        <f>ROUND(I194*H194,2)</f>
        <v>0</v>
      </c>
      <c r="K194" s="207" t="s">
        <v>146</v>
      </c>
      <c r="L194" s="45"/>
      <c r="M194" s="212" t="s">
        <v>19</v>
      </c>
      <c r="N194" s="213" t="s">
        <v>47</v>
      </c>
      <c r="O194" s="85"/>
      <c r="P194" s="214">
        <f>O194*H194</f>
        <v>0</v>
      </c>
      <c r="Q194" s="214">
        <v>0.00060999999999999997</v>
      </c>
      <c r="R194" s="214">
        <f>Q194*H194</f>
        <v>0.064049999999999996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164</v>
      </c>
      <c r="AT194" s="216" t="s">
        <v>142</v>
      </c>
      <c r="AU194" s="216" t="s">
        <v>86</v>
      </c>
      <c r="AY194" s="18" t="s">
        <v>139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84</v>
      </c>
      <c r="BK194" s="217">
        <f>ROUND(I194*H194,2)</f>
        <v>0</v>
      </c>
      <c r="BL194" s="18" t="s">
        <v>164</v>
      </c>
      <c r="BM194" s="216" t="s">
        <v>999</v>
      </c>
    </row>
    <row r="195" s="2" customFormat="1">
      <c r="A195" s="39"/>
      <c r="B195" s="40"/>
      <c r="C195" s="41"/>
      <c r="D195" s="218" t="s">
        <v>149</v>
      </c>
      <c r="E195" s="41"/>
      <c r="F195" s="219" t="s">
        <v>1000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149</v>
      </c>
      <c r="AU195" s="18" t="s">
        <v>86</v>
      </c>
    </row>
    <row r="196" s="13" customFormat="1">
      <c r="A196" s="13"/>
      <c r="B196" s="225"/>
      <c r="C196" s="226"/>
      <c r="D196" s="223" t="s">
        <v>227</v>
      </c>
      <c r="E196" s="227" t="s">
        <v>19</v>
      </c>
      <c r="F196" s="228" t="s">
        <v>1001</v>
      </c>
      <c r="G196" s="226"/>
      <c r="H196" s="229">
        <v>105</v>
      </c>
      <c r="I196" s="230"/>
      <c r="J196" s="226"/>
      <c r="K196" s="226"/>
      <c r="L196" s="231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227</v>
      </c>
      <c r="AU196" s="235" t="s">
        <v>86</v>
      </c>
      <c r="AV196" s="13" t="s">
        <v>86</v>
      </c>
      <c r="AW196" s="13" t="s">
        <v>37</v>
      </c>
      <c r="AX196" s="13" t="s">
        <v>84</v>
      </c>
      <c r="AY196" s="235" t="s">
        <v>139</v>
      </c>
    </row>
    <row r="197" s="2" customFormat="1" ht="24.15" customHeight="1">
      <c r="A197" s="39"/>
      <c r="B197" s="40"/>
      <c r="C197" s="205" t="s">
        <v>457</v>
      </c>
      <c r="D197" s="205" t="s">
        <v>142</v>
      </c>
      <c r="E197" s="206" t="s">
        <v>1002</v>
      </c>
      <c r="F197" s="207" t="s">
        <v>1003</v>
      </c>
      <c r="G197" s="208" t="s">
        <v>244</v>
      </c>
      <c r="H197" s="209">
        <v>105</v>
      </c>
      <c r="I197" s="210"/>
      <c r="J197" s="211">
        <f>ROUND(I197*H197,2)</f>
        <v>0</v>
      </c>
      <c r="K197" s="207" t="s">
        <v>146</v>
      </c>
      <c r="L197" s="45"/>
      <c r="M197" s="212" t="s">
        <v>19</v>
      </c>
      <c r="N197" s="213" t="s">
        <v>47</v>
      </c>
      <c r="O197" s="85"/>
      <c r="P197" s="214">
        <f>O197*H197</f>
        <v>0</v>
      </c>
      <c r="Q197" s="214">
        <v>0.12966</v>
      </c>
      <c r="R197" s="214">
        <f>Q197*H197</f>
        <v>13.6143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164</v>
      </c>
      <c r="AT197" s="216" t="s">
        <v>142</v>
      </c>
      <c r="AU197" s="216" t="s">
        <v>86</v>
      </c>
      <c r="AY197" s="18" t="s">
        <v>139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84</v>
      </c>
      <c r="BK197" s="217">
        <f>ROUND(I197*H197,2)</f>
        <v>0</v>
      </c>
      <c r="BL197" s="18" t="s">
        <v>164</v>
      </c>
      <c r="BM197" s="216" t="s">
        <v>1004</v>
      </c>
    </row>
    <row r="198" s="2" customFormat="1">
      <c r="A198" s="39"/>
      <c r="B198" s="40"/>
      <c r="C198" s="41"/>
      <c r="D198" s="218" t="s">
        <v>149</v>
      </c>
      <c r="E198" s="41"/>
      <c r="F198" s="219" t="s">
        <v>1005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149</v>
      </c>
      <c r="AU198" s="18" t="s">
        <v>86</v>
      </c>
    </row>
    <row r="199" s="13" customFormat="1">
      <c r="A199" s="13"/>
      <c r="B199" s="225"/>
      <c r="C199" s="226"/>
      <c r="D199" s="223" t="s">
        <v>227</v>
      </c>
      <c r="E199" s="227" t="s">
        <v>19</v>
      </c>
      <c r="F199" s="228" t="s">
        <v>1006</v>
      </c>
      <c r="G199" s="226"/>
      <c r="H199" s="229">
        <v>105</v>
      </c>
      <c r="I199" s="230"/>
      <c r="J199" s="226"/>
      <c r="K199" s="226"/>
      <c r="L199" s="231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227</v>
      </c>
      <c r="AU199" s="235" t="s">
        <v>86</v>
      </c>
      <c r="AV199" s="13" t="s">
        <v>86</v>
      </c>
      <c r="AW199" s="13" t="s">
        <v>37</v>
      </c>
      <c r="AX199" s="13" t="s">
        <v>84</v>
      </c>
      <c r="AY199" s="235" t="s">
        <v>139</v>
      </c>
    </row>
    <row r="200" s="12" customFormat="1" ht="22.8" customHeight="1">
      <c r="A200" s="12"/>
      <c r="B200" s="189"/>
      <c r="C200" s="190"/>
      <c r="D200" s="191" t="s">
        <v>75</v>
      </c>
      <c r="E200" s="203" t="s">
        <v>191</v>
      </c>
      <c r="F200" s="203" t="s">
        <v>1007</v>
      </c>
      <c r="G200" s="190"/>
      <c r="H200" s="190"/>
      <c r="I200" s="193"/>
      <c r="J200" s="204">
        <f>BK200</f>
        <v>0</v>
      </c>
      <c r="K200" s="190"/>
      <c r="L200" s="195"/>
      <c r="M200" s="196"/>
      <c r="N200" s="197"/>
      <c r="O200" s="197"/>
      <c r="P200" s="198">
        <f>SUM(P201:P219)</f>
        <v>0</v>
      </c>
      <c r="Q200" s="197"/>
      <c r="R200" s="198">
        <f>SUM(R201:R219)</f>
        <v>1.90876</v>
      </c>
      <c r="S200" s="197"/>
      <c r="T200" s="199">
        <f>SUM(T201:T219)</f>
        <v>1.3576000000000001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0" t="s">
        <v>84</v>
      </c>
      <c r="AT200" s="201" t="s">
        <v>75</v>
      </c>
      <c r="AU200" s="201" t="s">
        <v>84</v>
      </c>
      <c r="AY200" s="200" t="s">
        <v>139</v>
      </c>
      <c r="BK200" s="202">
        <f>SUM(BK201:BK219)</f>
        <v>0</v>
      </c>
    </row>
    <row r="201" s="2" customFormat="1" ht="21.75" customHeight="1">
      <c r="A201" s="39"/>
      <c r="B201" s="40"/>
      <c r="C201" s="205" t="s">
        <v>461</v>
      </c>
      <c r="D201" s="205" t="s">
        <v>142</v>
      </c>
      <c r="E201" s="206" t="s">
        <v>1008</v>
      </c>
      <c r="F201" s="207" t="s">
        <v>1009</v>
      </c>
      <c r="G201" s="208" t="s">
        <v>257</v>
      </c>
      <c r="H201" s="209">
        <v>0.65500000000000003</v>
      </c>
      <c r="I201" s="210"/>
      <c r="J201" s="211">
        <f>ROUND(I201*H201,2)</f>
        <v>0</v>
      </c>
      <c r="K201" s="207" t="s">
        <v>146</v>
      </c>
      <c r="L201" s="45"/>
      <c r="M201" s="212" t="s">
        <v>19</v>
      </c>
      <c r="N201" s="213" t="s">
        <v>47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1.9199999999999999</v>
      </c>
      <c r="T201" s="215">
        <f>S201*H201</f>
        <v>1.2576000000000001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164</v>
      </c>
      <c r="AT201" s="216" t="s">
        <v>142</v>
      </c>
      <c r="AU201" s="216" t="s">
        <v>86</v>
      </c>
      <c r="AY201" s="18" t="s">
        <v>139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84</v>
      </c>
      <c r="BK201" s="217">
        <f>ROUND(I201*H201,2)</f>
        <v>0</v>
      </c>
      <c r="BL201" s="18" t="s">
        <v>164</v>
      </c>
      <c r="BM201" s="216" t="s">
        <v>1010</v>
      </c>
    </row>
    <row r="202" s="2" customFormat="1">
      <c r="A202" s="39"/>
      <c r="B202" s="40"/>
      <c r="C202" s="41"/>
      <c r="D202" s="218" t="s">
        <v>149</v>
      </c>
      <c r="E202" s="41"/>
      <c r="F202" s="219" t="s">
        <v>1011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149</v>
      </c>
      <c r="AU202" s="18" t="s">
        <v>86</v>
      </c>
    </row>
    <row r="203" s="13" customFormat="1">
      <c r="A203" s="13"/>
      <c r="B203" s="225"/>
      <c r="C203" s="226"/>
      <c r="D203" s="223" t="s">
        <v>227</v>
      </c>
      <c r="E203" s="227" t="s">
        <v>19</v>
      </c>
      <c r="F203" s="228" t="s">
        <v>1012</v>
      </c>
      <c r="G203" s="226"/>
      <c r="H203" s="229">
        <v>0.65500000000000003</v>
      </c>
      <c r="I203" s="230"/>
      <c r="J203" s="226"/>
      <c r="K203" s="226"/>
      <c r="L203" s="231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227</v>
      </c>
      <c r="AU203" s="235" t="s">
        <v>86</v>
      </c>
      <c r="AV203" s="13" t="s">
        <v>86</v>
      </c>
      <c r="AW203" s="13" t="s">
        <v>37</v>
      </c>
      <c r="AX203" s="13" t="s">
        <v>84</v>
      </c>
      <c r="AY203" s="235" t="s">
        <v>139</v>
      </c>
    </row>
    <row r="204" s="2" customFormat="1" ht="16.5" customHeight="1">
      <c r="A204" s="39"/>
      <c r="B204" s="40"/>
      <c r="C204" s="205" t="s">
        <v>467</v>
      </c>
      <c r="D204" s="205" t="s">
        <v>142</v>
      </c>
      <c r="E204" s="206" t="s">
        <v>1013</v>
      </c>
      <c r="F204" s="207" t="s">
        <v>1014</v>
      </c>
      <c r="G204" s="208" t="s">
        <v>539</v>
      </c>
      <c r="H204" s="209">
        <v>1</v>
      </c>
      <c r="I204" s="210"/>
      <c r="J204" s="211">
        <f>ROUND(I204*H204,2)</f>
        <v>0</v>
      </c>
      <c r="K204" s="207" t="s">
        <v>146</v>
      </c>
      <c r="L204" s="45"/>
      <c r="M204" s="212" t="s">
        <v>19</v>
      </c>
      <c r="N204" s="213" t="s">
        <v>47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0.10000000000000001</v>
      </c>
      <c r="T204" s="215">
        <f>S204*H204</f>
        <v>0.10000000000000001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164</v>
      </c>
      <c r="AT204" s="216" t="s">
        <v>142</v>
      </c>
      <c r="AU204" s="216" t="s">
        <v>86</v>
      </c>
      <c r="AY204" s="18" t="s">
        <v>139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84</v>
      </c>
      <c r="BK204" s="217">
        <f>ROUND(I204*H204,2)</f>
        <v>0</v>
      </c>
      <c r="BL204" s="18" t="s">
        <v>164</v>
      </c>
      <c r="BM204" s="216" t="s">
        <v>1015</v>
      </c>
    </row>
    <row r="205" s="2" customFormat="1">
      <c r="A205" s="39"/>
      <c r="B205" s="40"/>
      <c r="C205" s="41"/>
      <c r="D205" s="218" t="s">
        <v>149</v>
      </c>
      <c r="E205" s="41"/>
      <c r="F205" s="219" t="s">
        <v>1016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149</v>
      </c>
      <c r="AU205" s="18" t="s">
        <v>86</v>
      </c>
    </row>
    <row r="206" s="2" customFormat="1" ht="24.15" customHeight="1">
      <c r="A206" s="39"/>
      <c r="B206" s="40"/>
      <c r="C206" s="205" t="s">
        <v>473</v>
      </c>
      <c r="D206" s="205" t="s">
        <v>142</v>
      </c>
      <c r="E206" s="206" t="s">
        <v>1017</v>
      </c>
      <c r="F206" s="207" t="s">
        <v>1018</v>
      </c>
      <c r="G206" s="208" t="s">
        <v>249</v>
      </c>
      <c r="H206" s="209">
        <v>12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47</v>
      </c>
      <c r="O206" s="85"/>
      <c r="P206" s="214">
        <f>O206*H206</f>
        <v>0</v>
      </c>
      <c r="Q206" s="214">
        <v>0.00248</v>
      </c>
      <c r="R206" s="214">
        <f>Q206*H206</f>
        <v>0.029760000000000002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164</v>
      </c>
      <c r="AT206" s="216" t="s">
        <v>142</v>
      </c>
      <c r="AU206" s="216" t="s">
        <v>86</v>
      </c>
      <c r="AY206" s="18" t="s">
        <v>139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84</v>
      </c>
      <c r="BK206" s="217">
        <f>ROUND(I206*H206,2)</f>
        <v>0</v>
      </c>
      <c r="BL206" s="18" t="s">
        <v>164</v>
      </c>
      <c r="BM206" s="216" t="s">
        <v>1019</v>
      </c>
    </row>
    <row r="207" s="2" customFormat="1" ht="16.5" customHeight="1">
      <c r="A207" s="39"/>
      <c r="B207" s="40"/>
      <c r="C207" s="205" t="s">
        <v>478</v>
      </c>
      <c r="D207" s="205" t="s">
        <v>142</v>
      </c>
      <c r="E207" s="206" t="s">
        <v>1020</v>
      </c>
      <c r="F207" s="207" t="s">
        <v>1021</v>
      </c>
      <c r="G207" s="208" t="s">
        <v>539</v>
      </c>
      <c r="H207" s="209">
        <v>2</v>
      </c>
      <c r="I207" s="210"/>
      <c r="J207" s="211">
        <f>ROUND(I207*H207,2)</f>
        <v>0</v>
      </c>
      <c r="K207" s="207" t="s">
        <v>146</v>
      </c>
      <c r="L207" s="45"/>
      <c r="M207" s="212" t="s">
        <v>19</v>
      </c>
      <c r="N207" s="213" t="s">
        <v>47</v>
      </c>
      <c r="O207" s="85"/>
      <c r="P207" s="214">
        <f>O207*H207</f>
        <v>0</v>
      </c>
      <c r="Q207" s="214">
        <v>0.12422</v>
      </c>
      <c r="R207" s="214">
        <f>Q207*H207</f>
        <v>0.24843999999999999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164</v>
      </c>
      <c r="AT207" s="216" t="s">
        <v>142</v>
      </c>
      <c r="AU207" s="216" t="s">
        <v>86</v>
      </c>
      <c r="AY207" s="18" t="s">
        <v>139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84</v>
      </c>
      <c r="BK207" s="217">
        <f>ROUND(I207*H207,2)</f>
        <v>0</v>
      </c>
      <c r="BL207" s="18" t="s">
        <v>164</v>
      </c>
      <c r="BM207" s="216" t="s">
        <v>1022</v>
      </c>
    </row>
    <row r="208" s="2" customFormat="1">
      <c r="A208" s="39"/>
      <c r="B208" s="40"/>
      <c r="C208" s="41"/>
      <c r="D208" s="218" t="s">
        <v>149</v>
      </c>
      <c r="E208" s="41"/>
      <c r="F208" s="219" t="s">
        <v>1023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149</v>
      </c>
      <c r="AU208" s="18" t="s">
        <v>86</v>
      </c>
    </row>
    <row r="209" s="2" customFormat="1" ht="16.5" customHeight="1">
      <c r="A209" s="39"/>
      <c r="B209" s="40"/>
      <c r="C209" s="250" t="s">
        <v>485</v>
      </c>
      <c r="D209" s="250" t="s">
        <v>292</v>
      </c>
      <c r="E209" s="251" t="s">
        <v>1024</v>
      </c>
      <c r="F209" s="252" t="s">
        <v>1025</v>
      </c>
      <c r="G209" s="253" t="s">
        <v>539</v>
      </c>
      <c r="H209" s="254">
        <v>2</v>
      </c>
      <c r="I209" s="255"/>
      <c r="J209" s="256">
        <f>ROUND(I209*H209,2)</f>
        <v>0</v>
      </c>
      <c r="K209" s="252" t="s">
        <v>146</v>
      </c>
      <c r="L209" s="257"/>
      <c r="M209" s="258" t="s">
        <v>19</v>
      </c>
      <c r="N209" s="259" t="s">
        <v>47</v>
      </c>
      <c r="O209" s="85"/>
      <c r="P209" s="214">
        <f>O209*H209</f>
        <v>0</v>
      </c>
      <c r="Q209" s="214">
        <v>0.067000000000000004</v>
      </c>
      <c r="R209" s="214">
        <f>Q209*H209</f>
        <v>0.13400000000000001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191</v>
      </c>
      <c r="AT209" s="216" t="s">
        <v>292</v>
      </c>
      <c r="AU209" s="216" t="s">
        <v>86</v>
      </c>
      <c r="AY209" s="18" t="s">
        <v>139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84</v>
      </c>
      <c r="BK209" s="217">
        <f>ROUND(I209*H209,2)</f>
        <v>0</v>
      </c>
      <c r="BL209" s="18" t="s">
        <v>164</v>
      </c>
      <c r="BM209" s="216" t="s">
        <v>1026</v>
      </c>
    </row>
    <row r="210" s="2" customFormat="1" ht="16.5" customHeight="1">
      <c r="A210" s="39"/>
      <c r="B210" s="40"/>
      <c r="C210" s="205" t="s">
        <v>494</v>
      </c>
      <c r="D210" s="205" t="s">
        <v>142</v>
      </c>
      <c r="E210" s="206" t="s">
        <v>1027</v>
      </c>
      <c r="F210" s="207" t="s">
        <v>1028</v>
      </c>
      <c r="G210" s="208" t="s">
        <v>539</v>
      </c>
      <c r="H210" s="209">
        <v>2</v>
      </c>
      <c r="I210" s="210"/>
      <c r="J210" s="211">
        <f>ROUND(I210*H210,2)</f>
        <v>0</v>
      </c>
      <c r="K210" s="207" t="s">
        <v>146</v>
      </c>
      <c r="L210" s="45"/>
      <c r="M210" s="212" t="s">
        <v>19</v>
      </c>
      <c r="N210" s="213" t="s">
        <v>47</v>
      </c>
      <c r="O210" s="85"/>
      <c r="P210" s="214">
        <f>O210*H210</f>
        <v>0</v>
      </c>
      <c r="Q210" s="214">
        <v>0.02972</v>
      </c>
      <c r="R210" s="214">
        <f>Q210*H210</f>
        <v>0.05944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164</v>
      </c>
      <c r="AT210" s="216" t="s">
        <v>142</v>
      </c>
      <c r="AU210" s="216" t="s">
        <v>86</v>
      </c>
      <c r="AY210" s="18" t="s">
        <v>139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84</v>
      </c>
      <c r="BK210" s="217">
        <f>ROUND(I210*H210,2)</f>
        <v>0</v>
      </c>
      <c r="BL210" s="18" t="s">
        <v>164</v>
      </c>
      <c r="BM210" s="216" t="s">
        <v>1029</v>
      </c>
    </row>
    <row r="211" s="2" customFormat="1">
      <c r="A211" s="39"/>
      <c r="B211" s="40"/>
      <c r="C211" s="41"/>
      <c r="D211" s="218" t="s">
        <v>149</v>
      </c>
      <c r="E211" s="41"/>
      <c r="F211" s="219" t="s">
        <v>1030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149</v>
      </c>
      <c r="AU211" s="18" t="s">
        <v>86</v>
      </c>
    </row>
    <row r="212" s="2" customFormat="1" ht="16.5" customHeight="1">
      <c r="A212" s="39"/>
      <c r="B212" s="40"/>
      <c r="C212" s="250" t="s">
        <v>500</v>
      </c>
      <c r="D212" s="250" t="s">
        <v>292</v>
      </c>
      <c r="E212" s="251" t="s">
        <v>1031</v>
      </c>
      <c r="F212" s="252" t="s">
        <v>1032</v>
      </c>
      <c r="G212" s="253" t="s">
        <v>539</v>
      </c>
      <c r="H212" s="254">
        <v>2</v>
      </c>
      <c r="I212" s="255"/>
      <c r="J212" s="256">
        <f>ROUND(I212*H212,2)</f>
        <v>0</v>
      </c>
      <c r="K212" s="252" t="s">
        <v>146</v>
      </c>
      <c r="L212" s="257"/>
      <c r="M212" s="258" t="s">
        <v>19</v>
      </c>
      <c r="N212" s="259" t="s">
        <v>47</v>
      </c>
      <c r="O212" s="85"/>
      <c r="P212" s="214">
        <f>O212*H212</f>
        <v>0</v>
      </c>
      <c r="Q212" s="214">
        <v>0.111</v>
      </c>
      <c r="R212" s="214">
        <f>Q212*H212</f>
        <v>0.222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191</v>
      </c>
      <c r="AT212" s="216" t="s">
        <v>292</v>
      </c>
      <c r="AU212" s="216" t="s">
        <v>86</v>
      </c>
      <c r="AY212" s="18" t="s">
        <v>139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84</v>
      </c>
      <c r="BK212" s="217">
        <f>ROUND(I212*H212,2)</f>
        <v>0</v>
      </c>
      <c r="BL212" s="18" t="s">
        <v>164</v>
      </c>
      <c r="BM212" s="216" t="s">
        <v>1033</v>
      </c>
    </row>
    <row r="213" s="2" customFormat="1" ht="16.5" customHeight="1">
      <c r="A213" s="39"/>
      <c r="B213" s="40"/>
      <c r="C213" s="205" t="s">
        <v>505</v>
      </c>
      <c r="D213" s="205" t="s">
        <v>142</v>
      </c>
      <c r="E213" s="206" t="s">
        <v>1034</v>
      </c>
      <c r="F213" s="207" t="s">
        <v>1035</v>
      </c>
      <c r="G213" s="208" t="s">
        <v>539</v>
      </c>
      <c r="H213" s="209">
        <v>2</v>
      </c>
      <c r="I213" s="210"/>
      <c r="J213" s="211">
        <f>ROUND(I213*H213,2)</f>
        <v>0</v>
      </c>
      <c r="K213" s="207" t="s">
        <v>146</v>
      </c>
      <c r="L213" s="45"/>
      <c r="M213" s="212" t="s">
        <v>19</v>
      </c>
      <c r="N213" s="213" t="s">
        <v>47</v>
      </c>
      <c r="O213" s="85"/>
      <c r="P213" s="214">
        <f>O213*H213</f>
        <v>0</v>
      </c>
      <c r="Q213" s="214">
        <v>0.02972</v>
      </c>
      <c r="R213" s="214">
        <f>Q213*H213</f>
        <v>0.05944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164</v>
      </c>
      <c r="AT213" s="216" t="s">
        <v>142</v>
      </c>
      <c r="AU213" s="216" t="s">
        <v>86</v>
      </c>
      <c r="AY213" s="18" t="s">
        <v>139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84</v>
      </c>
      <c r="BK213" s="217">
        <f>ROUND(I213*H213,2)</f>
        <v>0</v>
      </c>
      <c r="BL213" s="18" t="s">
        <v>164</v>
      </c>
      <c r="BM213" s="216" t="s">
        <v>1036</v>
      </c>
    </row>
    <row r="214" s="2" customFormat="1">
      <c r="A214" s="39"/>
      <c r="B214" s="40"/>
      <c r="C214" s="41"/>
      <c r="D214" s="218" t="s">
        <v>149</v>
      </c>
      <c r="E214" s="41"/>
      <c r="F214" s="219" t="s">
        <v>1037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149</v>
      </c>
      <c r="AU214" s="18" t="s">
        <v>86</v>
      </c>
    </row>
    <row r="215" s="2" customFormat="1" ht="21.75" customHeight="1">
      <c r="A215" s="39"/>
      <c r="B215" s="40"/>
      <c r="C215" s="250" t="s">
        <v>510</v>
      </c>
      <c r="D215" s="250" t="s">
        <v>292</v>
      </c>
      <c r="E215" s="251" t="s">
        <v>1038</v>
      </c>
      <c r="F215" s="252" t="s">
        <v>1039</v>
      </c>
      <c r="G215" s="253" t="s">
        <v>539</v>
      </c>
      <c r="H215" s="254">
        <v>2</v>
      </c>
      <c r="I215" s="255"/>
      <c r="J215" s="256">
        <f>ROUND(I215*H215,2)</f>
        <v>0</v>
      </c>
      <c r="K215" s="252" t="s">
        <v>146</v>
      </c>
      <c r="L215" s="257"/>
      <c r="M215" s="258" t="s">
        <v>19</v>
      </c>
      <c r="N215" s="259" t="s">
        <v>47</v>
      </c>
      <c r="O215" s="85"/>
      <c r="P215" s="214">
        <f>O215*H215</f>
        <v>0</v>
      </c>
      <c r="Q215" s="214">
        <v>0.29799999999999999</v>
      </c>
      <c r="R215" s="214">
        <f>Q215*H215</f>
        <v>0.59599999999999997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191</v>
      </c>
      <c r="AT215" s="216" t="s">
        <v>292</v>
      </c>
      <c r="AU215" s="216" t="s">
        <v>86</v>
      </c>
      <c r="AY215" s="18" t="s">
        <v>139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84</v>
      </c>
      <c r="BK215" s="217">
        <f>ROUND(I215*H215,2)</f>
        <v>0</v>
      </c>
      <c r="BL215" s="18" t="s">
        <v>164</v>
      </c>
      <c r="BM215" s="216" t="s">
        <v>1040</v>
      </c>
    </row>
    <row r="216" s="2" customFormat="1" ht="16.5" customHeight="1">
      <c r="A216" s="39"/>
      <c r="B216" s="40"/>
      <c r="C216" s="205" t="s">
        <v>515</v>
      </c>
      <c r="D216" s="205" t="s">
        <v>142</v>
      </c>
      <c r="E216" s="206" t="s">
        <v>1041</v>
      </c>
      <c r="F216" s="207" t="s">
        <v>1042</v>
      </c>
      <c r="G216" s="208" t="s">
        <v>539</v>
      </c>
      <c r="H216" s="209">
        <v>2</v>
      </c>
      <c r="I216" s="210"/>
      <c r="J216" s="211">
        <f>ROUND(I216*H216,2)</f>
        <v>0</v>
      </c>
      <c r="K216" s="207" t="s">
        <v>146</v>
      </c>
      <c r="L216" s="45"/>
      <c r="M216" s="212" t="s">
        <v>19</v>
      </c>
      <c r="N216" s="213" t="s">
        <v>47</v>
      </c>
      <c r="O216" s="85"/>
      <c r="P216" s="214">
        <f>O216*H216</f>
        <v>0</v>
      </c>
      <c r="Q216" s="214">
        <v>0.21734000000000001</v>
      </c>
      <c r="R216" s="214">
        <f>Q216*H216</f>
        <v>0.43468000000000001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164</v>
      </c>
      <c r="AT216" s="216" t="s">
        <v>142</v>
      </c>
      <c r="AU216" s="216" t="s">
        <v>86</v>
      </c>
      <c r="AY216" s="18" t="s">
        <v>139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84</v>
      </c>
      <c r="BK216" s="217">
        <f>ROUND(I216*H216,2)</f>
        <v>0</v>
      </c>
      <c r="BL216" s="18" t="s">
        <v>164</v>
      </c>
      <c r="BM216" s="216" t="s">
        <v>1043</v>
      </c>
    </row>
    <row r="217" s="2" customFormat="1">
      <c r="A217" s="39"/>
      <c r="B217" s="40"/>
      <c r="C217" s="41"/>
      <c r="D217" s="218" t="s">
        <v>149</v>
      </c>
      <c r="E217" s="41"/>
      <c r="F217" s="219" t="s">
        <v>1044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149</v>
      </c>
      <c r="AU217" s="18" t="s">
        <v>86</v>
      </c>
    </row>
    <row r="218" s="2" customFormat="1" ht="16.5" customHeight="1">
      <c r="A218" s="39"/>
      <c r="B218" s="40"/>
      <c r="C218" s="250" t="s">
        <v>520</v>
      </c>
      <c r="D218" s="250" t="s">
        <v>292</v>
      </c>
      <c r="E218" s="251" t="s">
        <v>1045</v>
      </c>
      <c r="F218" s="252" t="s">
        <v>1046</v>
      </c>
      <c r="G218" s="253" t="s">
        <v>539</v>
      </c>
      <c r="H218" s="254">
        <v>2</v>
      </c>
      <c r="I218" s="255"/>
      <c r="J218" s="256">
        <f>ROUND(I218*H218,2)</f>
        <v>0</v>
      </c>
      <c r="K218" s="252" t="s">
        <v>19</v>
      </c>
      <c r="L218" s="257"/>
      <c r="M218" s="258" t="s">
        <v>19</v>
      </c>
      <c r="N218" s="259" t="s">
        <v>47</v>
      </c>
      <c r="O218" s="85"/>
      <c r="P218" s="214">
        <f>O218*H218</f>
        <v>0</v>
      </c>
      <c r="Q218" s="214">
        <v>0.055300000000000002</v>
      </c>
      <c r="R218" s="214">
        <f>Q218*H218</f>
        <v>0.1106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191</v>
      </c>
      <c r="AT218" s="216" t="s">
        <v>292</v>
      </c>
      <c r="AU218" s="216" t="s">
        <v>86</v>
      </c>
      <c r="AY218" s="18" t="s">
        <v>139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84</v>
      </c>
      <c r="BK218" s="217">
        <f>ROUND(I218*H218,2)</f>
        <v>0</v>
      </c>
      <c r="BL218" s="18" t="s">
        <v>164</v>
      </c>
      <c r="BM218" s="216" t="s">
        <v>1047</v>
      </c>
    </row>
    <row r="219" s="2" customFormat="1" ht="16.5" customHeight="1">
      <c r="A219" s="39"/>
      <c r="B219" s="40"/>
      <c r="C219" s="250" t="s">
        <v>1048</v>
      </c>
      <c r="D219" s="250" t="s">
        <v>292</v>
      </c>
      <c r="E219" s="251" t="s">
        <v>1049</v>
      </c>
      <c r="F219" s="252" t="s">
        <v>1050</v>
      </c>
      <c r="G219" s="253" t="s">
        <v>539</v>
      </c>
      <c r="H219" s="254">
        <v>2</v>
      </c>
      <c r="I219" s="255"/>
      <c r="J219" s="256">
        <f>ROUND(I219*H219,2)</f>
        <v>0</v>
      </c>
      <c r="K219" s="252" t="s">
        <v>146</v>
      </c>
      <c r="L219" s="257"/>
      <c r="M219" s="258" t="s">
        <v>19</v>
      </c>
      <c r="N219" s="259" t="s">
        <v>47</v>
      </c>
      <c r="O219" s="85"/>
      <c r="P219" s="214">
        <f>O219*H219</f>
        <v>0</v>
      </c>
      <c r="Q219" s="214">
        <v>0.0071999999999999998</v>
      </c>
      <c r="R219" s="214">
        <f>Q219*H219</f>
        <v>0.0144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191</v>
      </c>
      <c r="AT219" s="216" t="s">
        <v>292</v>
      </c>
      <c r="AU219" s="216" t="s">
        <v>86</v>
      </c>
      <c r="AY219" s="18" t="s">
        <v>139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84</v>
      </c>
      <c r="BK219" s="217">
        <f>ROUND(I219*H219,2)</f>
        <v>0</v>
      </c>
      <c r="BL219" s="18" t="s">
        <v>164</v>
      </c>
      <c r="BM219" s="216" t="s">
        <v>1051</v>
      </c>
    </row>
    <row r="220" s="12" customFormat="1" ht="22.8" customHeight="1">
      <c r="A220" s="12"/>
      <c r="B220" s="189"/>
      <c r="C220" s="190"/>
      <c r="D220" s="191" t="s">
        <v>75</v>
      </c>
      <c r="E220" s="203" t="s">
        <v>197</v>
      </c>
      <c r="F220" s="203" t="s">
        <v>386</v>
      </c>
      <c r="G220" s="190"/>
      <c r="H220" s="190"/>
      <c r="I220" s="193"/>
      <c r="J220" s="204">
        <f>BK220</f>
        <v>0</v>
      </c>
      <c r="K220" s="190"/>
      <c r="L220" s="195"/>
      <c r="M220" s="196"/>
      <c r="N220" s="197"/>
      <c r="O220" s="197"/>
      <c r="P220" s="198">
        <f>SUM(P221:P273)</f>
        <v>0</v>
      </c>
      <c r="Q220" s="197"/>
      <c r="R220" s="198">
        <f>SUM(R221:R273)</f>
        <v>9.695215000000001</v>
      </c>
      <c r="S220" s="197"/>
      <c r="T220" s="199">
        <f>SUM(T221:T273)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0" t="s">
        <v>84</v>
      </c>
      <c r="AT220" s="201" t="s">
        <v>75</v>
      </c>
      <c r="AU220" s="201" t="s">
        <v>84</v>
      </c>
      <c r="AY220" s="200" t="s">
        <v>139</v>
      </c>
      <c r="BK220" s="202">
        <f>SUM(BK221:BK273)</f>
        <v>0</v>
      </c>
    </row>
    <row r="221" s="2" customFormat="1" ht="16.5" customHeight="1">
      <c r="A221" s="39"/>
      <c r="B221" s="40"/>
      <c r="C221" s="205" t="s">
        <v>1052</v>
      </c>
      <c r="D221" s="205" t="s">
        <v>142</v>
      </c>
      <c r="E221" s="206" t="s">
        <v>698</v>
      </c>
      <c r="F221" s="207" t="s">
        <v>699</v>
      </c>
      <c r="G221" s="208" t="s">
        <v>539</v>
      </c>
      <c r="H221" s="209">
        <v>4</v>
      </c>
      <c r="I221" s="210"/>
      <c r="J221" s="211">
        <f>ROUND(I221*H221,2)</f>
        <v>0</v>
      </c>
      <c r="K221" s="207" t="s">
        <v>146</v>
      </c>
      <c r="L221" s="45"/>
      <c r="M221" s="212" t="s">
        <v>19</v>
      </c>
      <c r="N221" s="213" t="s">
        <v>47</v>
      </c>
      <c r="O221" s="85"/>
      <c r="P221" s="214">
        <f>O221*H221</f>
        <v>0</v>
      </c>
      <c r="Q221" s="214">
        <v>0.00069999999999999999</v>
      </c>
      <c r="R221" s="214">
        <f>Q221*H221</f>
        <v>0.0028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164</v>
      </c>
      <c r="AT221" s="216" t="s">
        <v>142</v>
      </c>
      <c r="AU221" s="216" t="s">
        <v>86</v>
      </c>
      <c r="AY221" s="18" t="s">
        <v>139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84</v>
      </c>
      <c r="BK221" s="217">
        <f>ROUND(I221*H221,2)</f>
        <v>0</v>
      </c>
      <c r="BL221" s="18" t="s">
        <v>164</v>
      </c>
      <c r="BM221" s="216" t="s">
        <v>1053</v>
      </c>
    </row>
    <row r="222" s="2" customFormat="1">
      <c r="A222" s="39"/>
      <c r="B222" s="40"/>
      <c r="C222" s="41"/>
      <c r="D222" s="218" t="s">
        <v>149</v>
      </c>
      <c r="E222" s="41"/>
      <c r="F222" s="219" t="s">
        <v>701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149</v>
      </c>
      <c r="AU222" s="18" t="s">
        <v>86</v>
      </c>
    </row>
    <row r="223" s="2" customFormat="1" ht="16.5" customHeight="1">
      <c r="A223" s="39"/>
      <c r="B223" s="40"/>
      <c r="C223" s="250" t="s">
        <v>1054</v>
      </c>
      <c r="D223" s="250" t="s">
        <v>292</v>
      </c>
      <c r="E223" s="251" t="s">
        <v>702</v>
      </c>
      <c r="F223" s="252" t="s">
        <v>703</v>
      </c>
      <c r="G223" s="253" t="s">
        <v>539</v>
      </c>
      <c r="H223" s="254">
        <v>2</v>
      </c>
      <c r="I223" s="255"/>
      <c r="J223" s="256">
        <f>ROUND(I223*H223,2)</f>
        <v>0</v>
      </c>
      <c r="K223" s="252" t="s">
        <v>146</v>
      </c>
      <c r="L223" s="257"/>
      <c r="M223" s="258" t="s">
        <v>19</v>
      </c>
      <c r="N223" s="259" t="s">
        <v>47</v>
      </c>
      <c r="O223" s="85"/>
      <c r="P223" s="214">
        <f>O223*H223</f>
        <v>0</v>
      </c>
      <c r="Q223" s="214">
        <v>0.0025000000000000001</v>
      </c>
      <c r="R223" s="214">
        <f>Q223*H223</f>
        <v>0.0050000000000000001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191</v>
      </c>
      <c r="AT223" s="216" t="s">
        <v>292</v>
      </c>
      <c r="AU223" s="216" t="s">
        <v>86</v>
      </c>
      <c r="AY223" s="18" t="s">
        <v>139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84</v>
      </c>
      <c r="BK223" s="217">
        <f>ROUND(I223*H223,2)</f>
        <v>0</v>
      </c>
      <c r="BL223" s="18" t="s">
        <v>164</v>
      </c>
      <c r="BM223" s="216" t="s">
        <v>1055</v>
      </c>
    </row>
    <row r="224" s="13" customFormat="1">
      <c r="A224" s="13"/>
      <c r="B224" s="225"/>
      <c r="C224" s="226"/>
      <c r="D224" s="223" t="s">
        <v>227</v>
      </c>
      <c r="E224" s="227" t="s">
        <v>19</v>
      </c>
      <c r="F224" s="228" t="s">
        <v>1056</v>
      </c>
      <c r="G224" s="226"/>
      <c r="H224" s="229">
        <v>2</v>
      </c>
      <c r="I224" s="230"/>
      <c r="J224" s="226"/>
      <c r="K224" s="226"/>
      <c r="L224" s="231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227</v>
      </c>
      <c r="AU224" s="235" t="s">
        <v>86</v>
      </c>
      <c r="AV224" s="13" t="s">
        <v>86</v>
      </c>
      <c r="AW224" s="13" t="s">
        <v>37</v>
      </c>
      <c r="AX224" s="13" t="s">
        <v>84</v>
      </c>
      <c r="AY224" s="235" t="s">
        <v>139</v>
      </c>
    </row>
    <row r="225" s="2" customFormat="1" ht="16.5" customHeight="1">
      <c r="A225" s="39"/>
      <c r="B225" s="40"/>
      <c r="C225" s="250" t="s">
        <v>1057</v>
      </c>
      <c r="D225" s="250" t="s">
        <v>292</v>
      </c>
      <c r="E225" s="251" t="s">
        <v>1058</v>
      </c>
      <c r="F225" s="252" t="s">
        <v>1059</v>
      </c>
      <c r="G225" s="253" t="s">
        <v>539</v>
      </c>
      <c r="H225" s="254">
        <v>2</v>
      </c>
      <c r="I225" s="255"/>
      <c r="J225" s="256">
        <f>ROUND(I225*H225,2)</f>
        <v>0</v>
      </c>
      <c r="K225" s="252" t="s">
        <v>146</v>
      </c>
      <c r="L225" s="257"/>
      <c r="M225" s="258" t="s">
        <v>19</v>
      </c>
      <c r="N225" s="259" t="s">
        <v>47</v>
      </c>
      <c r="O225" s="85"/>
      <c r="P225" s="214">
        <f>O225*H225</f>
        <v>0</v>
      </c>
      <c r="Q225" s="214">
        <v>0.0025999999999999999</v>
      </c>
      <c r="R225" s="214">
        <f>Q225*H225</f>
        <v>0.0051999999999999998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191</v>
      </c>
      <c r="AT225" s="216" t="s">
        <v>292</v>
      </c>
      <c r="AU225" s="216" t="s">
        <v>86</v>
      </c>
      <c r="AY225" s="18" t="s">
        <v>139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84</v>
      </c>
      <c r="BK225" s="217">
        <f>ROUND(I225*H225,2)</f>
        <v>0</v>
      </c>
      <c r="BL225" s="18" t="s">
        <v>164</v>
      </c>
      <c r="BM225" s="216" t="s">
        <v>1060</v>
      </c>
    </row>
    <row r="226" s="13" customFormat="1">
      <c r="A226" s="13"/>
      <c r="B226" s="225"/>
      <c r="C226" s="226"/>
      <c r="D226" s="223" t="s">
        <v>227</v>
      </c>
      <c r="E226" s="227" t="s">
        <v>19</v>
      </c>
      <c r="F226" s="228" t="s">
        <v>1061</v>
      </c>
      <c r="G226" s="226"/>
      <c r="H226" s="229">
        <v>2</v>
      </c>
      <c r="I226" s="230"/>
      <c r="J226" s="226"/>
      <c r="K226" s="226"/>
      <c r="L226" s="231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227</v>
      </c>
      <c r="AU226" s="235" t="s">
        <v>86</v>
      </c>
      <c r="AV226" s="13" t="s">
        <v>86</v>
      </c>
      <c r="AW226" s="13" t="s">
        <v>37</v>
      </c>
      <c r="AX226" s="13" t="s">
        <v>84</v>
      </c>
      <c r="AY226" s="235" t="s">
        <v>139</v>
      </c>
    </row>
    <row r="227" s="2" customFormat="1" ht="16.5" customHeight="1">
      <c r="A227" s="39"/>
      <c r="B227" s="40"/>
      <c r="C227" s="205" t="s">
        <v>1062</v>
      </c>
      <c r="D227" s="205" t="s">
        <v>142</v>
      </c>
      <c r="E227" s="206" t="s">
        <v>706</v>
      </c>
      <c r="F227" s="207" t="s">
        <v>707</v>
      </c>
      <c r="G227" s="208" t="s">
        <v>539</v>
      </c>
      <c r="H227" s="209">
        <v>2</v>
      </c>
      <c r="I227" s="210"/>
      <c r="J227" s="211">
        <f>ROUND(I227*H227,2)</f>
        <v>0</v>
      </c>
      <c r="K227" s="207" t="s">
        <v>146</v>
      </c>
      <c r="L227" s="45"/>
      <c r="M227" s="212" t="s">
        <v>19</v>
      </c>
      <c r="N227" s="213" t="s">
        <v>47</v>
      </c>
      <c r="O227" s="85"/>
      <c r="P227" s="214">
        <f>O227*H227</f>
        <v>0</v>
      </c>
      <c r="Q227" s="214">
        <v>0.11241</v>
      </c>
      <c r="R227" s="214">
        <f>Q227*H227</f>
        <v>0.22481999999999999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164</v>
      </c>
      <c r="AT227" s="216" t="s">
        <v>142</v>
      </c>
      <c r="AU227" s="216" t="s">
        <v>86</v>
      </c>
      <c r="AY227" s="18" t="s">
        <v>139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84</v>
      </c>
      <c r="BK227" s="217">
        <f>ROUND(I227*H227,2)</f>
        <v>0</v>
      </c>
      <c r="BL227" s="18" t="s">
        <v>164</v>
      </c>
      <c r="BM227" s="216" t="s">
        <v>1063</v>
      </c>
    </row>
    <row r="228" s="2" customFormat="1">
      <c r="A228" s="39"/>
      <c r="B228" s="40"/>
      <c r="C228" s="41"/>
      <c r="D228" s="218" t="s">
        <v>149</v>
      </c>
      <c r="E228" s="41"/>
      <c r="F228" s="219" t="s">
        <v>709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149</v>
      </c>
      <c r="AU228" s="18" t="s">
        <v>86</v>
      </c>
    </row>
    <row r="229" s="2" customFormat="1" ht="16.5" customHeight="1">
      <c r="A229" s="39"/>
      <c r="B229" s="40"/>
      <c r="C229" s="250" t="s">
        <v>1064</v>
      </c>
      <c r="D229" s="250" t="s">
        <v>292</v>
      </c>
      <c r="E229" s="251" t="s">
        <v>1065</v>
      </c>
      <c r="F229" s="252" t="s">
        <v>1066</v>
      </c>
      <c r="G229" s="253" t="s">
        <v>539</v>
      </c>
      <c r="H229" s="254">
        <v>2</v>
      </c>
      <c r="I229" s="255"/>
      <c r="J229" s="256">
        <f>ROUND(I229*H229,2)</f>
        <v>0</v>
      </c>
      <c r="K229" s="252" t="s">
        <v>146</v>
      </c>
      <c r="L229" s="257"/>
      <c r="M229" s="258" t="s">
        <v>19</v>
      </c>
      <c r="N229" s="259" t="s">
        <v>47</v>
      </c>
      <c r="O229" s="85"/>
      <c r="P229" s="214">
        <f>O229*H229</f>
        <v>0</v>
      </c>
      <c r="Q229" s="214">
        <v>0.0061000000000000004</v>
      </c>
      <c r="R229" s="214">
        <f>Q229*H229</f>
        <v>0.012200000000000001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191</v>
      </c>
      <c r="AT229" s="216" t="s">
        <v>292</v>
      </c>
      <c r="AU229" s="216" t="s">
        <v>86</v>
      </c>
      <c r="AY229" s="18" t="s">
        <v>139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84</v>
      </c>
      <c r="BK229" s="217">
        <f>ROUND(I229*H229,2)</f>
        <v>0</v>
      </c>
      <c r="BL229" s="18" t="s">
        <v>164</v>
      </c>
      <c r="BM229" s="216" t="s">
        <v>1067</v>
      </c>
    </row>
    <row r="230" s="2" customFormat="1" ht="21.75" customHeight="1">
      <c r="A230" s="39"/>
      <c r="B230" s="40"/>
      <c r="C230" s="205" t="s">
        <v>1068</v>
      </c>
      <c r="D230" s="205" t="s">
        <v>142</v>
      </c>
      <c r="E230" s="206" t="s">
        <v>1069</v>
      </c>
      <c r="F230" s="207" t="s">
        <v>1070</v>
      </c>
      <c r="G230" s="208" t="s">
        <v>249</v>
      </c>
      <c r="H230" s="209">
        <v>222</v>
      </c>
      <c r="I230" s="210"/>
      <c r="J230" s="211">
        <f>ROUND(I230*H230,2)</f>
        <v>0</v>
      </c>
      <c r="K230" s="207" t="s">
        <v>146</v>
      </c>
      <c r="L230" s="45"/>
      <c r="M230" s="212" t="s">
        <v>19</v>
      </c>
      <c r="N230" s="213" t="s">
        <v>47</v>
      </c>
      <c r="O230" s="85"/>
      <c r="P230" s="214">
        <f>O230*H230</f>
        <v>0</v>
      </c>
      <c r="Q230" s="214">
        <v>0.00033</v>
      </c>
      <c r="R230" s="214">
        <f>Q230*H230</f>
        <v>0.073260000000000006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164</v>
      </c>
      <c r="AT230" s="216" t="s">
        <v>142</v>
      </c>
      <c r="AU230" s="216" t="s">
        <v>86</v>
      </c>
      <c r="AY230" s="18" t="s">
        <v>139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84</v>
      </c>
      <c r="BK230" s="217">
        <f>ROUND(I230*H230,2)</f>
        <v>0</v>
      </c>
      <c r="BL230" s="18" t="s">
        <v>164</v>
      </c>
      <c r="BM230" s="216" t="s">
        <v>1071</v>
      </c>
    </row>
    <row r="231" s="2" customFormat="1">
      <c r="A231" s="39"/>
      <c r="B231" s="40"/>
      <c r="C231" s="41"/>
      <c r="D231" s="218" t="s">
        <v>149</v>
      </c>
      <c r="E231" s="41"/>
      <c r="F231" s="219" t="s">
        <v>1072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149</v>
      </c>
      <c r="AU231" s="18" t="s">
        <v>86</v>
      </c>
    </row>
    <row r="232" s="13" customFormat="1">
      <c r="A232" s="13"/>
      <c r="B232" s="225"/>
      <c r="C232" s="226"/>
      <c r="D232" s="223" t="s">
        <v>227</v>
      </c>
      <c r="E232" s="227" t="s">
        <v>19</v>
      </c>
      <c r="F232" s="228" t="s">
        <v>1073</v>
      </c>
      <c r="G232" s="226"/>
      <c r="H232" s="229">
        <v>70</v>
      </c>
      <c r="I232" s="230"/>
      <c r="J232" s="226"/>
      <c r="K232" s="226"/>
      <c r="L232" s="231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227</v>
      </c>
      <c r="AU232" s="235" t="s">
        <v>86</v>
      </c>
      <c r="AV232" s="13" t="s">
        <v>86</v>
      </c>
      <c r="AW232" s="13" t="s">
        <v>37</v>
      </c>
      <c r="AX232" s="13" t="s">
        <v>76</v>
      </c>
      <c r="AY232" s="235" t="s">
        <v>139</v>
      </c>
    </row>
    <row r="233" s="13" customFormat="1">
      <c r="A233" s="13"/>
      <c r="B233" s="225"/>
      <c r="C233" s="226"/>
      <c r="D233" s="223" t="s">
        <v>227</v>
      </c>
      <c r="E233" s="227" t="s">
        <v>19</v>
      </c>
      <c r="F233" s="228" t="s">
        <v>1074</v>
      </c>
      <c r="G233" s="226"/>
      <c r="H233" s="229">
        <v>152</v>
      </c>
      <c r="I233" s="230"/>
      <c r="J233" s="226"/>
      <c r="K233" s="226"/>
      <c r="L233" s="231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227</v>
      </c>
      <c r="AU233" s="235" t="s">
        <v>86</v>
      </c>
      <c r="AV233" s="13" t="s">
        <v>86</v>
      </c>
      <c r="AW233" s="13" t="s">
        <v>37</v>
      </c>
      <c r="AX233" s="13" t="s">
        <v>76</v>
      </c>
      <c r="AY233" s="235" t="s">
        <v>139</v>
      </c>
    </row>
    <row r="234" s="14" customFormat="1">
      <c r="A234" s="14"/>
      <c r="B234" s="239"/>
      <c r="C234" s="240"/>
      <c r="D234" s="223" t="s">
        <v>227</v>
      </c>
      <c r="E234" s="241" t="s">
        <v>19</v>
      </c>
      <c r="F234" s="242" t="s">
        <v>254</v>
      </c>
      <c r="G234" s="240"/>
      <c r="H234" s="243">
        <v>222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9" t="s">
        <v>227</v>
      </c>
      <c r="AU234" s="249" t="s">
        <v>86</v>
      </c>
      <c r="AV234" s="14" t="s">
        <v>164</v>
      </c>
      <c r="AW234" s="14" t="s">
        <v>37</v>
      </c>
      <c r="AX234" s="14" t="s">
        <v>84</v>
      </c>
      <c r="AY234" s="249" t="s">
        <v>139</v>
      </c>
    </row>
    <row r="235" s="2" customFormat="1" ht="21.75" customHeight="1">
      <c r="A235" s="39"/>
      <c r="B235" s="40"/>
      <c r="C235" s="205" t="s">
        <v>1075</v>
      </c>
      <c r="D235" s="205" t="s">
        <v>142</v>
      </c>
      <c r="E235" s="206" t="s">
        <v>1076</v>
      </c>
      <c r="F235" s="207" t="s">
        <v>1077</v>
      </c>
      <c r="G235" s="208" t="s">
        <v>249</v>
      </c>
      <c r="H235" s="209">
        <v>56</v>
      </c>
      <c r="I235" s="210"/>
      <c r="J235" s="211">
        <f>ROUND(I235*H235,2)</f>
        <v>0</v>
      </c>
      <c r="K235" s="207" t="s">
        <v>146</v>
      </c>
      <c r="L235" s="45"/>
      <c r="M235" s="212" t="s">
        <v>19</v>
      </c>
      <c r="N235" s="213" t="s">
        <v>47</v>
      </c>
      <c r="O235" s="85"/>
      <c r="P235" s="214">
        <f>O235*H235</f>
        <v>0</v>
      </c>
      <c r="Q235" s="214">
        <v>0.00011</v>
      </c>
      <c r="R235" s="214">
        <f>Q235*H235</f>
        <v>0.0061600000000000005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164</v>
      </c>
      <c r="AT235" s="216" t="s">
        <v>142</v>
      </c>
      <c r="AU235" s="216" t="s">
        <v>86</v>
      </c>
      <c r="AY235" s="18" t="s">
        <v>139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84</v>
      </c>
      <c r="BK235" s="217">
        <f>ROUND(I235*H235,2)</f>
        <v>0</v>
      </c>
      <c r="BL235" s="18" t="s">
        <v>164</v>
      </c>
      <c r="BM235" s="216" t="s">
        <v>1078</v>
      </c>
    </row>
    <row r="236" s="2" customFormat="1">
      <c r="A236" s="39"/>
      <c r="B236" s="40"/>
      <c r="C236" s="41"/>
      <c r="D236" s="218" t="s">
        <v>149</v>
      </c>
      <c r="E236" s="41"/>
      <c r="F236" s="219" t="s">
        <v>1079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149</v>
      </c>
      <c r="AU236" s="18" t="s">
        <v>86</v>
      </c>
    </row>
    <row r="237" s="13" customFormat="1">
      <c r="A237" s="13"/>
      <c r="B237" s="225"/>
      <c r="C237" s="226"/>
      <c r="D237" s="223" t="s">
        <v>227</v>
      </c>
      <c r="E237" s="227" t="s">
        <v>19</v>
      </c>
      <c r="F237" s="228" t="s">
        <v>1080</v>
      </c>
      <c r="G237" s="226"/>
      <c r="H237" s="229">
        <v>56</v>
      </c>
      <c r="I237" s="230"/>
      <c r="J237" s="226"/>
      <c r="K237" s="226"/>
      <c r="L237" s="231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227</v>
      </c>
      <c r="AU237" s="235" t="s">
        <v>86</v>
      </c>
      <c r="AV237" s="13" t="s">
        <v>86</v>
      </c>
      <c r="AW237" s="13" t="s">
        <v>37</v>
      </c>
      <c r="AX237" s="13" t="s">
        <v>84</v>
      </c>
      <c r="AY237" s="235" t="s">
        <v>139</v>
      </c>
    </row>
    <row r="238" s="2" customFormat="1" ht="24.15" customHeight="1">
      <c r="A238" s="39"/>
      <c r="B238" s="40"/>
      <c r="C238" s="205" t="s">
        <v>1081</v>
      </c>
      <c r="D238" s="205" t="s">
        <v>142</v>
      </c>
      <c r="E238" s="206" t="s">
        <v>1082</v>
      </c>
      <c r="F238" s="207" t="s">
        <v>1083</v>
      </c>
      <c r="G238" s="208" t="s">
        <v>249</v>
      </c>
      <c r="H238" s="209">
        <v>278</v>
      </c>
      <c r="I238" s="210"/>
      <c r="J238" s="211">
        <f>ROUND(I238*H238,2)</f>
        <v>0</v>
      </c>
      <c r="K238" s="207" t="s">
        <v>146</v>
      </c>
      <c r="L238" s="45"/>
      <c r="M238" s="212" t="s">
        <v>19</v>
      </c>
      <c r="N238" s="213" t="s">
        <v>47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164</v>
      </c>
      <c r="AT238" s="216" t="s">
        <v>142</v>
      </c>
      <c r="AU238" s="216" t="s">
        <v>86</v>
      </c>
      <c r="AY238" s="18" t="s">
        <v>139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84</v>
      </c>
      <c r="BK238" s="217">
        <f>ROUND(I238*H238,2)</f>
        <v>0</v>
      </c>
      <c r="BL238" s="18" t="s">
        <v>164</v>
      </c>
      <c r="BM238" s="216" t="s">
        <v>1084</v>
      </c>
    </row>
    <row r="239" s="2" customFormat="1">
      <c r="A239" s="39"/>
      <c r="B239" s="40"/>
      <c r="C239" s="41"/>
      <c r="D239" s="218" t="s">
        <v>149</v>
      </c>
      <c r="E239" s="41"/>
      <c r="F239" s="219" t="s">
        <v>1085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149</v>
      </c>
      <c r="AU239" s="18" t="s">
        <v>86</v>
      </c>
    </row>
    <row r="240" s="2" customFormat="1" ht="21.75" customHeight="1">
      <c r="A240" s="39"/>
      <c r="B240" s="40"/>
      <c r="C240" s="205" t="s">
        <v>1086</v>
      </c>
      <c r="D240" s="205" t="s">
        <v>142</v>
      </c>
      <c r="E240" s="206" t="s">
        <v>1087</v>
      </c>
      <c r="F240" s="207" t="s">
        <v>1088</v>
      </c>
      <c r="G240" s="208" t="s">
        <v>244</v>
      </c>
      <c r="H240" s="209">
        <v>200</v>
      </c>
      <c r="I240" s="210"/>
      <c r="J240" s="211">
        <f>ROUND(I240*H240,2)</f>
        <v>0</v>
      </c>
      <c r="K240" s="207" t="s">
        <v>146</v>
      </c>
      <c r="L240" s="45"/>
      <c r="M240" s="212" t="s">
        <v>19</v>
      </c>
      <c r="N240" s="213" t="s">
        <v>47</v>
      </c>
      <c r="O240" s="85"/>
      <c r="P240" s="214">
        <f>O240*H240</f>
        <v>0</v>
      </c>
      <c r="Q240" s="214">
        <v>0.0025999999999999999</v>
      </c>
      <c r="R240" s="214">
        <f>Q240*H240</f>
        <v>0.52000000000000002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164</v>
      </c>
      <c r="AT240" s="216" t="s">
        <v>142</v>
      </c>
      <c r="AU240" s="216" t="s">
        <v>86</v>
      </c>
      <c r="AY240" s="18" t="s">
        <v>139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84</v>
      </c>
      <c r="BK240" s="217">
        <f>ROUND(I240*H240,2)</f>
        <v>0</v>
      </c>
      <c r="BL240" s="18" t="s">
        <v>164</v>
      </c>
      <c r="BM240" s="216" t="s">
        <v>1089</v>
      </c>
    </row>
    <row r="241" s="2" customFormat="1">
      <c r="A241" s="39"/>
      <c r="B241" s="40"/>
      <c r="C241" s="41"/>
      <c r="D241" s="218" t="s">
        <v>149</v>
      </c>
      <c r="E241" s="41"/>
      <c r="F241" s="219" t="s">
        <v>1090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149</v>
      </c>
      <c r="AU241" s="18" t="s">
        <v>86</v>
      </c>
    </row>
    <row r="242" s="13" customFormat="1">
      <c r="A242" s="13"/>
      <c r="B242" s="225"/>
      <c r="C242" s="226"/>
      <c r="D242" s="223" t="s">
        <v>227</v>
      </c>
      <c r="E242" s="227" t="s">
        <v>19</v>
      </c>
      <c r="F242" s="228" t="s">
        <v>1091</v>
      </c>
      <c r="G242" s="226"/>
      <c r="H242" s="229">
        <v>78</v>
      </c>
      <c r="I242" s="230"/>
      <c r="J242" s="226"/>
      <c r="K242" s="226"/>
      <c r="L242" s="231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227</v>
      </c>
      <c r="AU242" s="235" t="s">
        <v>86</v>
      </c>
      <c r="AV242" s="13" t="s">
        <v>86</v>
      </c>
      <c r="AW242" s="13" t="s">
        <v>37</v>
      </c>
      <c r="AX242" s="13" t="s">
        <v>76</v>
      </c>
      <c r="AY242" s="235" t="s">
        <v>139</v>
      </c>
    </row>
    <row r="243" s="13" customFormat="1">
      <c r="A243" s="13"/>
      <c r="B243" s="225"/>
      <c r="C243" s="226"/>
      <c r="D243" s="223" t="s">
        <v>227</v>
      </c>
      <c r="E243" s="227" t="s">
        <v>19</v>
      </c>
      <c r="F243" s="228" t="s">
        <v>1092</v>
      </c>
      <c r="G243" s="226"/>
      <c r="H243" s="229">
        <v>42</v>
      </c>
      <c r="I243" s="230"/>
      <c r="J243" s="226"/>
      <c r="K243" s="226"/>
      <c r="L243" s="231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227</v>
      </c>
      <c r="AU243" s="235" t="s">
        <v>86</v>
      </c>
      <c r="AV243" s="13" t="s">
        <v>86</v>
      </c>
      <c r="AW243" s="13" t="s">
        <v>37</v>
      </c>
      <c r="AX243" s="13" t="s">
        <v>76</v>
      </c>
      <c r="AY243" s="235" t="s">
        <v>139</v>
      </c>
    </row>
    <row r="244" s="13" customFormat="1">
      <c r="A244" s="13"/>
      <c r="B244" s="225"/>
      <c r="C244" s="226"/>
      <c r="D244" s="223" t="s">
        <v>227</v>
      </c>
      <c r="E244" s="227" t="s">
        <v>19</v>
      </c>
      <c r="F244" s="228" t="s">
        <v>1093</v>
      </c>
      <c r="G244" s="226"/>
      <c r="H244" s="229">
        <v>80</v>
      </c>
      <c r="I244" s="230"/>
      <c r="J244" s="226"/>
      <c r="K244" s="226"/>
      <c r="L244" s="231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227</v>
      </c>
      <c r="AU244" s="235" t="s">
        <v>86</v>
      </c>
      <c r="AV244" s="13" t="s">
        <v>86</v>
      </c>
      <c r="AW244" s="13" t="s">
        <v>37</v>
      </c>
      <c r="AX244" s="13" t="s">
        <v>76</v>
      </c>
      <c r="AY244" s="235" t="s">
        <v>139</v>
      </c>
    </row>
    <row r="245" s="14" customFormat="1">
      <c r="A245" s="14"/>
      <c r="B245" s="239"/>
      <c r="C245" s="240"/>
      <c r="D245" s="223" t="s">
        <v>227</v>
      </c>
      <c r="E245" s="241" t="s">
        <v>19</v>
      </c>
      <c r="F245" s="242" t="s">
        <v>254</v>
      </c>
      <c r="G245" s="240"/>
      <c r="H245" s="243">
        <v>200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9" t="s">
        <v>227</v>
      </c>
      <c r="AU245" s="249" t="s">
        <v>86</v>
      </c>
      <c r="AV245" s="14" t="s">
        <v>164</v>
      </c>
      <c r="AW245" s="14" t="s">
        <v>37</v>
      </c>
      <c r="AX245" s="14" t="s">
        <v>84</v>
      </c>
      <c r="AY245" s="249" t="s">
        <v>139</v>
      </c>
    </row>
    <row r="246" s="2" customFormat="1" ht="24.15" customHeight="1">
      <c r="A246" s="39"/>
      <c r="B246" s="40"/>
      <c r="C246" s="205" t="s">
        <v>1094</v>
      </c>
      <c r="D246" s="205" t="s">
        <v>142</v>
      </c>
      <c r="E246" s="206" t="s">
        <v>1095</v>
      </c>
      <c r="F246" s="207" t="s">
        <v>1096</v>
      </c>
      <c r="G246" s="208" t="s">
        <v>244</v>
      </c>
      <c r="H246" s="209">
        <v>200</v>
      </c>
      <c r="I246" s="210"/>
      <c r="J246" s="211">
        <f>ROUND(I246*H246,2)</f>
        <v>0</v>
      </c>
      <c r="K246" s="207" t="s">
        <v>146</v>
      </c>
      <c r="L246" s="45"/>
      <c r="M246" s="212" t="s">
        <v>19</v>
      </c>
      <c r="N246" s="213" t="s">
        <v>47</v>
      </c>
      <c r="O246" s="85"/>
      <c r="P246" s="214">
        <f>O246*H246</f>
        <v>0</v>
      </c>
      <c r="Q246" s="214">
        <v>1.0000000000000001E-05</v>
      </c>
      <c r="R246" s="214">
        <f>Q246*H246</f>
        <v>0.002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164</v>
      </c>
      <c r="AT246" s="216" t="s">
        <v>142</v>
      </c>
      <c r="AU246" s="216" t="s">
        <v>86</v>
      </c>
      <c r="AY246" s="18" t="s">
        <v>139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84</v>
      </c>
      <c r="BK246" s="217">
        <f>ROUND(I246*H246,2)</f>
        <v>0</v>
      </c>
      <c r="BL246" s="18" t="s">
        <v>164</v>
      </c>
      <c r="BM246" s="216" t="s">
        <v>1097</v>
      </c>
    </row>
    <row r="247" s="2" customFormat="1">
      <c r="A247" s="39"/>
      <c r="B247" s="40"/>
      <c r="C247" s="41"/>
      <c r="D247" s="218" t="s">
        <v>149</v>
      </c>
      <c r="E247" s="41"/>
      <c r="F247" s="219" t="s">
        <v>1098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149</v>
      </c>
      <c r="AU247" s="18" t="s">
        <v>86</v>
      </c>
    </row>
    <row r="248" s="2" customFormat="1" ht="33" customHeight="1">
      <c r="A248" s="39"/>
      <c r="B248" s="40"/>
      <c r="C248" s="205" t="s">
        <v>1099</v>
      </c>
      <c r="D248" s="205" t="s">
        <v>142</v>
      </c>
      <c r="E248" s="206" t="s">
        <v>1100</v>
      </c>
      <c r="F248" s="207" t="s">
        <v>1101</v>
      </c>
      <c r="G248" s="208" t="s">
        <v>249</v>
      </c>
      <c r="H248" s="209">
        <v>57</v>
      </c>
      <c r="I248" s="210"/>
      <c r="J248" s="211">
        <f>ROUND(I248*H248,2)</f>
        <v>0</v>
      </c>
      <c r="K248" s="207" t="s">
        <v>19</v>
      </c>
      <c r="L248" s="45"/>
      <c r="M248" s="212" t="s">
        <v>19</v>
      </c>
      <c r="N248" s="213" t="s">
        <v>47</v>
      </c>
      <c r="O248" s="85"/>
      <c r="P248" s="214">
        <f>O248*H248</f>
        <v>0</v>
      </c>
      <c r="Q248" s="214">
        <v>0.071900000000000006</v>
      </c>
      <c r="R248" s="214">
        <f>Q248*H248</f>
        <v>4.0983000000000001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164</v>
      </c>
      <c r="AT248" s="216" t="s">
        <v>142</v>
      </c>
      <c r="AU248" s="216" t="s">
        <v>86</v>
      </c>
      <c r="AY248" s="18" t="s">
        <v>139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84</v>
      </c>
      <c r="BK248" s="217">
        <f>ROUND(I248*H248,2)</f>
        <v>0</v>
      </c>
      <c r="BL248" s="18" t="s">
        <v>164</v>
      </c>
      <c r="BM248" s="216" t="s">
        <v>1102</v>
      </c>
    </row>
    <row r="249" s="2" customFormat="1">
      <c r="A249" s="39"/>
      <c r="B249" s="40"/>
      <c r="C249" s="41"/>
      <c r="D249" s="223" t="s">
        <v>151</v>
      </c>
      <c r="E249" s="41"/>
      <c r="F249" s="224" t="s">
        <v>1103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151</v>
      </c>
      <c r="AU249" s="18" t="s">
        <v>86</v>
      </c>
    </row>
    <row r="250" s="2" customFormat="1" ht="24.15" customHeight="1">
      <c r="A250" s="39"/>
      <c r="B250" s="40"/>
      <c r="C250" s="205" t="s">
        <v>1104</v>
      </c>
      <c r="D250" s="205" t="s">
        <v>142</v>
      </c>
      <c r="E250" s="206" t="s">
        <v>414</v>
      </c>
      <c r="F250" s="207" t="s">
        <v>415</v>
      </c>
      <c r="G250" s="208" t="s">
        <v>249</v>
      </c>
      <c r="H250" s="209">
        <v>20</v>
      </c>
      <c r="I250" s="210"/>
      <c r="J250" s="211">
        <f>ROUND(I250*H250,2)</f>
        <v>0</v>
      </c>
      <c r="K250" s="207" t="s">
        <v>19</v>
      </c>
      <c r="L250" s="45"/>
      <c r="M250" s="212" t="s">
        <v>19</v>
      </c>
      <c r="N250" s="213" t="s">
        <v>47</v>
      </c>
      <c r="O250" s="85"/>
      <c r="P250" s="214">
        <f>O250*H250</f>
        <v>0</v>
      </c>
      <c r="Q250" s="214">
        <v>0.14066999999999999</v>
      </c>
      <c r="R250" s="214">
        <f>Q250*H250</f>
        <v>2.8133999999999997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164</v>
      </c>
      <c r="AT250" s="216" t="s">
        <v>142</v>
      </c>
      <c r="AU250" s="216" t="s">
        <v>86</v>
      </c>
      <c r="AY250" s="18" t="s">
        <v>139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84</v>
      </c>
      <c r="BK250" s="217">
        <f>ROUND(I250*H250,2)</f>
        <v>0</v>
      </c>
      <c r="BL250" s="18" t="s">
        <v>164</v>
      </c>
      <c r="BM250" s="216" t="s">
        <v>1105</v>
      </c>
    </row>
    <row r="251" s="2" customFormat="1">
      <c r="A251" s="39"/>
      <c r="B251" s="40"/>
      <c r="C251" s="41"/>
      <c r="D251" s="223" t="s">
        <v>151</v>
      </c>
      <c r="E251" s="41"/>
      <c r="F251" s="224" t="s">
        <v>417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151</v>
      </c>
      <c r="AU251" s="18" t="s">
        <v>86</v>
      </c>
    </row>
    <row r="252" s="2" customFormat="1" ht="24.15" customHeight="1">
      <c r="A252" s="39"/>
      <c r="B252" s="40"/>
      <c r="C252" s="205" t="s">
        <v>1106</v>
      </c>
      <c r="D252" s="205" t="s">
        <v>142</v>
      </c>
      <c r="E252" s="206" t="s">
        <v>1107</v>
      </c>
      <c r="F252" s="207" t="s">
        <v>1108</v>
      </c>
      <c r="G252" s="208" t="s">
        <v>249</v>
      </c>
      <c r="H252" s="209">
        <v>72</v>
      </c>
      <c r="I252" s="210"/>
      <c r="J252" s="211">
        <f>ROUND(I252*H252,2)</f>
        <v>0</v>
      </c>
      <c r="K252" s="207" t="s">
        <v>146</v>
      </c>
      <c r="L252" s="45"/>
      <c r="M252" s="212" t="s">
        <v>19</v>
      </c>
      <c r="N252" s="213" t="s">
        <v>47</v>
      </c>
      <c r="O252" s="85"/>
      <c r="P252" s="214">
        <f>O252*H252</f>
        <v>0</v>
      </c>
      <c r="Q252" s="214">
        <v>1.0000000000000001E-05</v>
      </c>
      <c r="R252" s="214">
        <f>Q252*H252</f>
        <v>0.00072000000000000005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164</v>
      </c>
      <c r="AT252" s="216" t="s">
        <v>142</v>
      </c>
      <c r="AU252" s="216" t="s">
        <v>86</v>
      </c>
      <c r="AY252" s="18" t="s">
        <v>139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84</v>
      </c>
      <c r="BK252" s="217">
        <f>ROUND(I252*H252,2)</f>
        <v>0</v>
      </c>
      <c r="BL252" s="18" t="s">
        <v>164</v>
      </c>
      <c r="BM252" s="216" t="s">
        <v>1109</v>
      </c>
    </row>
    <row r="253" s="2" customFormat="1">
      <c r="A253" s="39"/>
      <c r="B253" s="40"/>
      <c r="C253" s="41"/>
      <c r="D253" s="218" t="s">
        <v>149</v>
      </c>
      <c r="E253" s="41"/>
      <c r="F253" s="219" t="s">
        <v>1110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149</v>
      </c>
      <c r="AU253" s="18" t="s">
        <v>86</v>
      </c>
    </row>
    <row r="254" s="13" customFormat="1">
      <c r="A254" s="13"/>
      <c r="B254" s="225"/>
      <c r="C254" s="226"/>
      <c r="D254" s="223" t="s">
        <v>227</v>
      </c>
      <c r="E254" s="227" t="s">
        <v>19</v>
      </c>
      <c r="F254" s="228" t="s">
        <v>1111</v>
      </c>
      <c r="G254" s="226"/>
      <c r="H254" s="229">
        <v>36</v>
      </c>
      <c r="I254" s="230"/>
      <c r="J254" s="226"/>
      <c r="K254" s="226"/>
      <c r="L254" s="231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227</v>
      </c>
      <c r="AU254" s="235" t="s">
        <v>86</v>
      </c>
      <c r="AV254" s="13" t="s">
        <v>86</v>
      </c>
      <c r="AW254" s="13" t="s">
        <v>37</v>
      </c>
      <c r="AX254" s="13" t="s">
        <v>76</v>
      </c>
      <c r="AY254" s="235" t="s">
        <v>139</v>
      </c>
    </row>
    <row r="255" s="13" customFormat="1">
      <c r="A255" s="13"/>
      <c r="B255" s="225"/>
      <c r="C255" s="226"/>
      <c r="D255" s="223" t="s">
        <v>227</v>
      </c>
      <c r="E255" s="227" t="s">
        <v>19</v>
      </c>
      <c r="F255" s="228" t="s">
        <v>1112</v>
      </c>
      <c r="G255" s="226"/>
      <c r="H255" s="229">
        <v>36</v>
      </c>
      <c r="I255" s="230"/>
      <c r="J255" s="226"/>
      <c r="K255" s="226"/>
      <c r="L255" s="231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227</v>
      </c>
      <c r="AU255" s="235" t="s">
        <v>86</v>
      </c>
      <c r="AV255" s="13" t="s">
        <v>86</v>
      </c>
      <c r="AW255" s="13" t="s">
        <v>37</v>
      </c>
      <c r="AX255" s="13" t="s">
        <v>76</v>
      </c>
      <c r="AY255" s="235" t="s">
        <v>139</v>
      </c>
    </row>
    <row r="256" s="14" customFormat="1">
      <c r="A256" s="14"/>
      <c r="B256" s="239"/>
      <c r="C256" s="240"/>
      <c r="D256" s="223" t="s">
        <v>227</v>
      </c>
      <c r="E256" s="241" t="s">
        <v>19</v>
      </c>
      <c r="F256" s="242" t="s">
        <v>254</v>
      </c>
      <c r="G256" s="240"/>
      <c r="H256" s="243">
        <v>72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9" t="s">
        <v>227</v>
      </c>
      <c r="AU256" s="249" t="s">
        <v>86</v>
      </c>
      <c r="AV256" s="14" t="s">
        <v>164</v>
      </c>
      <c r="AW256" s="14" t="s">
        <v>37</v>
      </c>
      <c r="AX256" s="14" t="s">
        <v>84</v>
      </c>
      <c r="AY256" s="249" t="s">
        <v>139</v>
      </c>
    </row>
    <row r="257" s="2" customFormat="1" ht="24.15" customHeight="1">
      <c r="A257" s="39"/>
      <c r="B257" s="40"/>
      <c r="C257" s="205" t="s">
        <v>1113</v>
      </c>
      <c r="D257" s="205" t="s">
        <v>142</v>
      </c>
      <c r="E257" s="206" t="s">
        <v>1114</v>
      </c>
      <c r="F257" s="207" t="s">
        <v>1115</v>
      </c>
      <c r="G257" s="208" t="s">
        <v>249</v>
      </c>
      <c r="H257" s="209">
        <v>72</v>
      </c>
      <c r="I257" s="210"/>
      <c r="J257" s="211">
        <f>ROUND(I257*H257,2)</f>
        <v>0</v>
      </c>
      <c r="K257" s="207" t="s">
        <v>19</v>
      </c>
      <c r="L257" s="45"/>
      <c r="M257" s="212" t="s">
        <v>19</v>
      </c>
      <c r="N257" s="213" t="s">
        <v>47</v>
      </c>
      <c r="O257" s="85"/>
      <c r="P257" s="214">
        <f>O257*H257</f>
        <v>0</v>
      </c>
      <c r="Q257" s="214">
        <v>0.0043</v>
      </c>
      <c r="R257" s="214">
        <f>Q257*H257</f>
        <v>0.30959999999999999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164</v>
      </c>
      <c r="AT257" s="216" t="s">
        <v>142</v>
      </c>
      <c r="AU257" s="216" t="s">
        <v>86</v>
      </c>
      <c r="AY257" s="18" t="s">
        <v>139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84</v>
      </c>
      <c r="BK257" s="217">
        <f>ROUND(I257*H257,2)</f>
        <v>0</v>
      </c>
      <c r="BL257" s="18" t="s">
        <v>164</v>
      </c>
      <c r="BM257" s="216" t="s">
        <v>1116</v>
      </c>
    </row>
    <row r="258" s="2" customFormat="1" ht="21.75" customHeight="1">
      <c r="A258" s="39"/>
      <c r="B258" s="40"/>
      <c r="C258" s="205" t="s">
        <v>1117</v>
      </c>
      <c r="D258" s="205" t="s">
        <v>142</v>
      </c>
      <c r="E258" s="206" t="s">
        <v>1118</v>
      </c>
      <c r="F258" s="207" t="s">
        <v>1119</v>
      </c>
      <c r="G258" s="208" t="s">
        <v>539</v>
      </c>
      <c r="H258" s="209">
        <v>18</v>
      </c>
      <c r="I258" s="210"/>
      <c r="J258" s="211">
        <f>ROUND(I258*H258,2)</f>
        <v>0</v>
      </c>
      <c r="K258" s="207" t="s">
        <v>146</v>
      </c>
      <c r="L258" s="45"/>
      <c r="M258" s="212" t="s">
        <v>19</v>
      </c>
      <c r="N258" s="213" t="s">
        <v>47</v>
      </c>
      <c r="O258" s="85"/>
      <c r="P258" s="214">
        <f>O258*H258</f>
        <v>0</v>
      </c>
      <c r="Q258" s="214">
        <v>0.0020200000000000001</v>
      </c>
      <c r="R258" s="214">
        <f>Q258*H258</f>
        <v>0.036360000000000003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164</v>
      </c>
      <c r="AT258" s="216" t="s">
        <v>142</v>
      </c>
      <c r="AU258" s="216" t="s">
        <v>86</v>
      </c>
      <c r="AY258" s="18" t="s">
        <v>139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84</v>
      </c>
      <c r="BK258" s="217">
        <f>ROUND(I258*H258,2)</f>
        <v>0</v>
      </c>
      <c r="BL258" s="18" t="s">
        <v>164</v>
      </c>
      <c r="BM258" s="216" t="s">
        <v>1120</v>
      </c>
    </row>
    <row r="259" s="2" customFormat="1">
      <c r="A259" s="39"/>
      <c r="B259" s="40"/>
      <c r="C259" s="41"/>
      <c r="D259" s="218" t="s">
        <v>149</v>
      </c>
      <c r="E259" s="41"/>
      <c r="F259" s="219" t="s">
        <v>1121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149</v>
      </c>
      <c r="AU259" s="18" t="s">
        <v>86</v>
      </c>
    </row>
    <row r="260" s="2" customFormat="1" ht="16.5" customHeight="1">
      <c r="A260" s="39"/>
      <c r="B260" s="40"/>
      <c r="C260" s="205" t="s">
        <v>1122</v>
      </c>
      <c r="D260" s="205" t="s">
        <v>142</v>
      </c>
      <c r="E260" s="206" t="s">
        <v>1123</v>
      </c>
      <c r="F260" s="207" t="s">
        <v>1124</v>
      </c>
      <c r="G260" s="208" t="s">
        <v>280</v>
      </c>
      <c r="H260" s="209">
        <v>1.5</v>
      </c>
      <c r="I260" s="210"/>
      <c r="J260" s="211">
        <f>ROUND(I260*H260,2)</f>
        <v>0</v>
      </c>
      <c r="K260" s="207" t="s">
        <v>146</v>
      </c>
      <c r="L260" s="45"/>
      <c r="M260" s="212" t="s">
        <v>19</v>
      </c>
      <c r="N260" s="213" t="s">
        <v>47</v>
      </c>
      <c r="O260" s="85"/>
      <c r="P260" s="214">
        <f>O260*H260</f>
        <v>0</v>
      </c>
      <c r="Q260" s="214">
        <v>1.0160100000000001</v>
      </c>
      <c r="R260" s="214">
        <f>Q260*H260</f>
        <v>1.5240150000000001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164</v>
      </c>
      <c r="AT260" s="216" t="s">
        <v>142</v>
      </c>
      <c r="AU260" s="216" t="s">
        <v>86</v>
      </c>
      <c r="AY260" s="18" t="s">
        <v>139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84</v>
      </c>
      <c r="BK260" s="217">
        <f>ROUND(I260*H260,2)</f>
        <v>0</v>
      </c>
      <c r="BL260" s="18" t="s">
        <v>164</v>
      </c>
      <c r="BM260" s="216" t="s">
        <v>1125</v>
      </c>
    </row>
    <row r="261" s="2" customFormat="1">
      <c r="A261" s="39"/>
      <c r="B261" s="40"/>
      <c r="C261" s="41"/>
      <c r="D261" s="218" t="s">
        <v>149</v>
      </c>
      <c r="E261" s="41"/>
      <c r="F261" s="219" t="s">
        <v>1126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149</v>
      </c>
      <c r="AU261" s="18" t="s">
        <v>86</v>
      </c>
    </row>
    <row r="262" s="2" customFormat="1" ht="16.5" customHeight="1">
      <c r="A262" s="39"/>
      <c r="B262" s="40"/>
      <c r="C262" s="205" t="s">
        <v>1127</v>
      </c>
      <c r="D262" s="205" t="s">
        <v>142</v>
      </c>
      <c r="E262" s="206" t="s">
        <v>395</v>
      </c>
      <c r="F262" s="207" t="s">
        <v>396</v>
      </c>
      <c r="G262" s="208" t="s">
        <v>244</v>
      </c>
      <c r="H262" s="209">
        <v>20</v>
      </c>
      <c r="I262" s="210"/>
      <c r="J262" s="211">
        <f>ROUND(I262*H262,2)</f>
        <v>0</v>
      </c>
      <c r="K262" s="207" t="s">
        <v>146</v>
      </c>
      <c r="L262" s="45"/>
      <c r="M262" s="212" t="s">
        <v>19</v>
      </c>
      <c r="N262" s="213" t="s">
        <v>47</v>
      </c>
      <c r="O262" s="85"/>
      <c r="P262" s="214">
        <f>O262*H262</f>
        <v>0</v>
      </c>
      <c r="Q262" s="214">
        <v>0.00068999999999999997</v>
      </c>
      <c r="R262" s="214">
        <f>Q262*H262</f>
        <v>0.0138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164</v>
      </c>
      <c r="AT262" s="216" t="s">
        <v>142</v>
      </c>
      <c r="AU262" s="216" t="s">
        <v>86</v>
      </c>
      <c r="AY262" s="18" t="s">
        <v>139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84</v>
      </c>
      <c r="BK262" s="217">
        <f>ROUND(I262*H262,2)</f>
        <v>0</v>
      </c>
      <c r="BL262" s="18" t="s">
        <v>164</v>
      </c>
      <c r="BM262" s="216" t="s">
        <v>1128</v>
      </c>
    </row>
    <row r="263" s="2" customFormat="1">
      <c r="A263" s="39"/>
      <c r="B263" s="40"/>
      <c r="C263" s="41"/>
      <c r="D263" s="218" t="s">
        <v>149</v>
      </c>
      <c r="E263" s="41"/>
      <c r="F263" s="219" t="s">
        <v>398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149</v>
      </c>
      <c r="AU263" s="18" t="s">
        <v>86</v>
      </c>
    </row>
    <row r="264" s="2" customFormat="1" ht="21.75" customHeight="1">
      <c r="A264" s="39"/>
      <c r="B264" s="40"/>
      <c r="C264" s="205" t="s">
        <v>1129</v>
      </c>
      <c r="D264" s="205" t="s">
        <v>142</v>
      </c>
      <c r="E264" s="206" t="s">
        <v>1130</v>
      </c>
      <c r="F264" s="207" t="s">
        <v>1131</v>
      </c>
      <c r="G264" s="208" t="s">
        <v>249</v>
      </c>
      <c r="H264" s="209">
        <v>78</v>
      </c>
      <c r="I264" s="210"/>
      <c r="J264" s="211">
        <f>ROUND(I264*H264,2)</f>
        <v>0</v>
      </c>
      <c r="K264" s="207" t="s">
        <v>146</v>
      </c>
      <c r="L264" s="45"/>
      <c r="M264" s="212" t="s">
        <v>19</v>
      </c>
      <c r="N264" s="213" t="s">
        <v>47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164</v>
      </c>
      <c r="AT264" s="216" t="s">
        <v>142</v>
      </c>
      <c r="AU264" s="216" t="s">
        <v>86</v>
      </c>
      <c r="AY264" s="18" t="s">
        <v>139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84</v>
      </c>
      <c r="BK264" s="217">
        <f>ROUND(I264*H264,2)</f>
        <v>0</v>
      </c>
      <c r="BL264" s="18" t="s">
        <v>164</v>
      </c>
      <c r="BM264" s="216" t="s">
        <v>1132</v>
      </c>
    </row>
    <row r="265" s="2" customFormat="1">
      <c r="A265" s="39"/>
      <c r="B265" s="40"/>
      <c r="C265" s="41"/>
      <c r="D265" s="218" t="s">
        <v>149</v>
      </c>
      <c r="E265" s="41"/>
      <c r="F265" s="219" t="s">
        <v>1133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149</v>
      </c>
      <c r="AU265" s="18" t="s">
        <v>86</v>
      </c>
    </row>
    <row r="266" s="2" customFormat="1" ht="33" customHeight="1">
      <c r="A266" s="39"/>
      <c r="B266" s="40"/>
      <c r="C266" s="205" t="s">
        <v>1134</v>
      </c>
      <c r="D266" s="205" t="s">
        <v>142</v>
      </c>
      <c r="E266" s="206" t="s">
        <v>1135</v>
      </c>
      <c r="F266" s="207" t="s">
        <v>1136</v>
      </c>
      <c r="G266" s="208" t="s">
        <v>249</v>
      </c>
      <c r="H266" s="209">
        <v>78</v>
      </c>
      <c r="I266" s="210"/>
      <c r="J266" s="211">
        <f>ROUND(I266*H266,2)</f>
        <v>0</v>
      </c>
      <c r="K266" s="207" t="s">
        <v>146</v>
      </c>
      <c r="L266" s="45"/>
      <c r="M266" s="212" t="s">
        <v>19</v>
      </c>
      <c r="N266" s="213" t="s">
        <v>47</v>
      </c>
      <c r="O266" s="85"/>
      <c r="P266" s="214">
        <f>O266*H266</f>
        <v>0</v>
      </c>
      <c r="Q266" s="214">
        <v>0.00060999999999999997</v>
      </c>
      <c r="R266" s="214">
        <f>Q266*H266</f>
        <v>0.047579999999999997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164</v>
      </c>
      <c r="AT266" s="216" t="s">
        <v>142</v>
      </c>
      <c r="AU266" s="216" t="s">
        <v>86</v>
      </c>
      <c r="AY266" s="18" t="s">
        <v>139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84</v>
      </c>
      <c r="BK266" s="217">
        <f>ROUND(I266*H266,2)</f>
        <v>0</v>
      </c>
      <c r="BL266" s="18" t="s">
        <v>164</v>
      </c>
      <c r="BM266" s="216" t="s">
        <v>1137</v>
      </c>
    </row>
    <row r="267" s="2" customFormat="1">
      <c r="A267" s="39"/>
      <c r="B267" s="40"/>
      <c r="C267" s="41"/>
      <c r="D267" s="218" t="s">
        <v>149</v>
      </c>
      <c r="E267" s="41"/>
      <c r="F267" s="219" t="s">
        <v>1138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149</v>
      </c>
      <c r="AU267" s="18" t="s">
        <v>86</v>
      </c>
    </row>
    <row r="268" s="2" customFormat="1" ht="16.5" customHeight="1">
      <c r="A268" s="39"/>
      <c r="B268" s="40"/>
      <c r="C268" s="205" t="s">
        <v>1139</v>
      </c>
      <c r="D268" s="205" t="s">
        <v>142</v>
      </c>
      <c r="E268" s="206" t="s">
        <v>1140</v>
      </c>
      <c r="F268" s="207" t="s">
        <v>1141</v>
      </c>
      <c r="G268" s="208" t="s">
        <v>249</v>
      </c>
      <c r="H268" s="209">
        <v>50</v>
      </c>
      <c r="I268" s="210"/>
      <c r="J268" s="211">
        <f>ROUND(I268*H268,2)</f>
        <v>0</v>
      </c>
      <c r="K268" s="207" t="s">
        <v>146</v>
      </c>
      <c r="L268" s="45"/>
      <c r="M268" s="212" t="s">
        <v>19</v>
      </c>
      <c r="N268" s="213" t="s">
        <v>47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164</v>
      </c>
      <c r="AT268" s="216" t="s">
        <v>142</v>
      </c>
      <c r="AU268" s="216" t="s">
        <v>86</v>
      </c>
      <c r="AY268" s="18" t="s">
        <v>139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84</v>
      </c>
      <c r="BK268" s="217">
        <f>ROUND(I268*H268,2)</f>
        <v>0</v>
      </c>
      <c r="BL268" s="18" t="s">
        <v>164</v>
      </c>
      <c r="BM268" s="216" t="s">
        <v>1142</v>
      </c>
    </row>
    <row r="269" s="2" customFormat="1">
      <c r="A269" s="39"/>
      <c r="B269" s="40"/>
      <c r="C269" s="41"/>
      <c r="D269" s="218" t="s">
        <v>149</v>
      </c>
      <c r="E269" s="41"/>
      <c r="F269" s="219" t="s">
        <v>1143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149</v>
      </c>
      <c r="AU269" s="18" t="s">
        <v>86</v>
      </c>
    </row>
    <row r="270" s="13" customFormat="1">
      <c r="A270" s="13"/>
      <c r="B270" s="225"/>
      <c r="C270" s="226"/>
      <c r="D270" s="223" t="s">
        <v>227</v>
      </c>
      <c r="E270" s="227" t="s">
        <v>19</v>
      </c>
      <c r="F270" s="228" t="s">
        <v>1144</v>
      </c>
      <c r="G270" s="226"/>
      <c r="H270" s="229">
        <v>50</v>
      </c>
      <c r="I270" s="230"/>
      <c r="J270" s="226"/>
      <c r="K270" s="226"/>
      <c r="L270" s="231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227</v>
      </c>
      <c r="AU270" s="235" t="s">
        <v>86</v>
      </c>
      <c r="AV270" s="13" t="s">
        <v>86</v>
      </c>
      <c r="AW270" s="13" t="s">
        <v>37</v>
      </c>
      <c r="AX270" s="13" t="s">
        <v>84</v>
      </c>
      <c r="AY270" s="235" t="s">
        <v>139</v>
      </c>
    </row>
    <row r="271" s="2" customFormat="1" ht="37.8" customHeight="1">
      <c r="A271" s="39"/>
      <c r="B271" s="40"/>
      <c r="C271" s="205" t="s">
        <v>1145</v>
      </c>
      <c r="D271" s="205" t="s">
        <v>142</v>
      </c>
      <c r="E271" s="206" t="s">
        <v>1146</v>
      </c>
      <c r="F271" s="207" t="s">
        <v>1147</v>
      </c>
      <c r="G271" s="208" t="s">
        <v>244</v>
      </c>
      <c r="H271" s="209">
        <v>11.4</v>
      </c>
      <c r="I271" s="210"/>
      <c r="J271" s="211">
        <f>ROUND(I271*H271,2)</f>
        <v>0</v>
      </c>
      <c r="K271" s="207" t="s">
        <v>146</v>
      </c>
      <c r="L271" s="45"/>
      <c r="M271" s="212" t="s">
        <v>19</v>
      </c>
      <c r="N271" s="213" t="s">
        <v>47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164</v>
      </c>
      <c r="AT271" s="216" t="s">
        <v>142</v>
      </c>
      <c r="AU271" s="216" t="s">
        <v>86</v>
      </c>
      <c r="AY271" s="18" t="s">
        <v>139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84</v>
      </c>
      <c r="BK271" s="217">
        <f>ROUND(I271*H271,2)</f>
        <v>0</v>
      </c>
      <c r="BL271" s="18" t="s">
        <v>164</v>
      </c>
      <c r="BM271" s="216" t="s">
        <v>1148</v>
      </c>
    </row>
    <row r="272" s="2" customFormat="1">
      <c r="A272" s="39"/>
      <c r="B272" s="40"/>
      <c r="C272" s="41"/>
      <c r="D272" s="218" t="s">
        <v>149</v>
      </c>
      <c r="E272" s="41"/>
      <c r="F272" s="219" t="s">
        <v>1149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149</v>
      </c>
      <c r="AU272" s="18" t="s">
        <v>86</v>
      </c>
    </row>
    <row r="273" s="13" customFormat="1">
      <c r="A273" s="13"/>
      <c r="B273" s="225"/>
      <c r="C273" s="226"/>
      <c r="D273" s="223" t="s">
        <v>227</v>
      </c>
      <c r="E273" s="227" t="s">
        <v>19</v>
      </c>
      <c r="F273" s="228" t="s">
        <v>1150</v>
      </c>
      <c r="G273" s="226"/>
      <c r="H273" s="229">
        <v>11.4</v>
      </c>
      <c r="I273" s="230"/>
      <c r="J273" s="226"/>
      <c r="K273" s="226"/>
      <c r="L273" s="231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227</v>
      </c>
      <c r="AU273" s="235" t="s">
        <v>86</v>
      </c>
      <c r="AV273" s="13" t="s">
        <v>86</v>
      </c>
      <c r="AW273" s="13" t="s">
        <v>37</v>
      </c>
      <c r="AX273" s="13" t="s">
        <v>84</v>
      </c>
      <c r="AY273" s="235" t="s">
        <v>139</v>
      </c>
    </row>
    <row r="274" s="12" customFormat="1" ht="22.8" customHeight="1">
      <c r="A274" s="12"/>
      <c r="B274" s="189"/>
      <c r="C274" s="190"/>
      <c r="D274" s="191" t="s">
        <v>75</v>
      </c>
      <c r="E274" s="203" t="s">
        <v>465</v>
      </c>
      <c r="F274" s="203" t="s">
        <v>466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SUM(P275:P291)</f>
        <v>0</v>
      </c>
      <c r="Q274" s="197"/>
      <c r="R274" s="198">
        <f>SUM(R275:R291)</f>
        <v>0</v>
      </c>
      <c r="S274" s="197"/>
      <c r="T274" s="199">
        <f>SUM(T275:T291)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0" t="s">
        <v>84</v>
      </c>
      <c r="AT274" s="201" t="s">
        <v>75</v>
      </c>
      <c r="AU274" s="201" t="s">
        <v>84</v>
      </c>
      <c r="AY274" s="200" t="s">
        <v>139</v>
      </c>
      <c r="BK274" s="202">
        <f>SUM(BK275:BK291)</f>
        <v>0</v>
      </c>
    </row>
    <row r="275" s="2" customFormat="1" ht="24.15" customHeight="1">
      <c r="A275" s="39"/>
      <c r="B275" s="40"/>
      <c r="C275" s="205" t="s">
        <v>1151</v>
      </c>
      <c r="D275" s="205" t="s">
        <v>142</v>
      </c>
      <c r="E275" s="206" t="s">
        <v>1152</v>
      </c>
      <c r="F275" s="207" t="s">
        <v>1153</v>
      </c>
      <c r="G275" s="208" t="s">
        <v>280</v>
      </c>
      <c r="H275" s="209">
        <v>62.789999999999999</v>
      </c>
      <c r="I275" s="210"/>
      <c r="J275" s="211">
        <f>ROUND(I275*H275,2)</f>
        <v>0</v>
      </c>
      <c r="K275" s="207" t="s">
        <v>19</v>
      </c>
      <c r="L275" s="45"/>
      <c r="M275" s="212" t="s">
        <v>19</v>
      </c>
      <c r="N275" s="213" t="s">
        <v>47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164</v>
      </c>
      <c r="AT275" s="216" t="s">
        <v>142</v>
      </c>
      <c r="AU275" s="216" t="s">
        <v>86</v>
      </c>
      <c r="AY275" s="18" t="s">
        <v>139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84</v>
      </c>
      <c r="BK275" s="217">
        <f>ROUND(I275*H275,2)</f>
        <v>0</v>
      </c>
      <c r="BL275" s="18" t="s">
        <v>164</v>
      </c>
      <c r="BM275" s="216" t="s">
        <v>1154</v>
      </c>
    </row>
    <row r="276" s="13" customFormat="1">
      <c r="A276" s="13"/>
      <c r="B276" s="225"/>
      <c r="C276" s="226"/>
      <c r="D276" s="223" t="s">
        <v>227</v>
      </c>
      <c r="E276" s="227" t="s">
        <v>19</v>
      </c>
      <c r="F276" s="228" t="s">
        <v>1155</v>
      </c>
      <c r="G276" s="226"/>
      <c r="H276" s="229">
        <v>62.789999999999999</v>
      </c>
      <c r="I276" s="230"/>
      <c r="J276" s="226"/>
      <c r="K276" s="226"/>
      <c r="L276" s="231"/>
      <c r="M276" s="236"/>
      <c r="N276" s="237"/>
      <c r="O276" s="237"/>
      <c r="P276" s="237"/>
      <c r="Q276" s="237"/>
      <c r="R276" s="237"/>
      <c r="S276" s="237"/>
      <c r="T276" s="23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227</v>
      </c>
      <c r="AU276" s="235" t="s">
        <v>86</v>
      </c>
      <c r="AV276" s="13" t="s">
        <v>86</v>
      </c>
      <c r="AW276" s="13" t="s">
        <v>37</v>
      </c>
      <c r="AX276" s="13" t="s">
        <v>84</v>
      </c>
      <c r="AY276" s="235" t="s">
        <v>139</v>
      </c>
    </row>
    <row r="277" s="2" customFormat="1" ht="16.5" customHeight="1">
      <c r="A277" s="39"/>
      <c r="B277" s="40"/>
      <c r="C277" s="205" t="s">
        <v>1156</v>
      </c>
      <c r="D277" s="205" t="s">
        <v>142</v>
      </c>
      <c r="E277" s="206" t="s">
        <v>720</v>
      </c>
      <c r="F277" s="207" t="s">
        <v>721</v>
      </c>
      <c r="G277" s="208" t="s">
        <v>280</v>
      </c>
      <c r="H277" s="209">
        <v>62.789999999999999</v>
      </c>
      <c r="I277" s="210"/>
      <c r="J277" s="211">
        <f>ROUND(I277*H277,2)</f>
        <v>0</v>
      </c>
      <c r="K277" s="207" t="s">
        <v>146</v>
      </c>
      <c r="L277" s="45"/>
      <c r="M277" s="212" t="s">
        <v>19</v>
      </c>
      <c r="N277" s="213" t="s">
        <v>47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164</v>
      </c>
      <c r="AT277" s="216" t="s">
        <v>142</v>
      </c>
      <c r="AU277" s="216" t="s">
        <v>86</v>
      </c>
      <c r="AY277" s="18" t="s">
        <v>139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84</v>
      </c>
      <c r="BK277" s="217">
        <f>ROUND(I277*H277,2)</f>
        <v>0</v>
      </c>
      <c r="BL277" s="18" t="s">
        <v>164</v>
      </c>
      <c r="BM277" s="216" t="s">
        <v>1157</v>
      </c>
    </row>
    <row r="278" s="2" customFormat="1">
      <c r="A278" s="39"/>
      <c r="B278" s="40"/>
      <c r="C278" s="41"/>
      <c r="D278" s="218" t="s">
        <v>149</v>
      </c>
      <c r="E278" s="41"/>
      <c r="F278" s="219" t="s">
        <v>723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149</v>
      </c>
      <c r="AU278" s="18" t="s">
        <v>86</v>
      </c>
    </row>
    <row r="279" s="13" customFormat="1">
      <c r="A279" s="13"/>
      <c r="B279" s="225"/>
      <c r="C279" s="226"/>
      <c r="D279" s="223" t="s">
        <v>227</v>
      </c>
      <c r="E279" s="227" t="s">
        <v>19</v>
      </c>
      <c r="F279" s="228" t="s">
        <v>1155</v>
      </c>
      <c r="G279" s="226"/>
      <c r="H279" s="229">
        <v>62.789999999999999</v>
      </c>
      <c r="I279" s="230"/>
      <c r="J279" s="226"/>
      <c r="K279" s="226"/>
      <c r="L279" s="231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227</v>
      </c>
      <c r="AU279" s="235" t="s">
        <v>86</v>
      </c>
      <c r="AV279" s="13" t="s">
        <v>86</v>
      </c>
      <c r="AW279" s="13" t="s">
        <v>37</v>
      </c>
      <c r="AX279" s="13" t="s">
        <v>84</v>
      </c>
      <c r="AY279" s="235" t="s">
        <v>139</v>
      </c>
    </row>
    <row r="280" s="2" customFormat="1" ht="24.15" customHeight="1">
      <c r="A280" s="39"/>
      <c r="B280" s="40"/>
      <c r="C280" s="205" t="s">
        <v>1158</v>
      </c>
      <c r="D280" s="205" t="s">
        <v>142</v>
      </c>
      <c r="E280" s="206" t="s">
        <v>724</v>
      </c>
      <c r="F280" s="207" t="s">
        <v>725</v>
      </c>
      <c r="G280" s="208" t="s">
        <v>280</v>
      </c>
      <c r="H280" s="209">
        <v>62.789999999999999</v>
      </c>
      <c r="I280" s="210"/>
      <c r="J280" s="211">
        <f>ROUND(I280*H280,2)</f>
        <v>0</v>
      </c>
      <c r="K280" s="207" t="s">
        <v>146</v>
      </c>
      <c r="L280" s="45"/>
      <c r="M280" s="212" t="s">
        <v>19</v>
      </c>
      <c r="N280" s="213" t="s">
        <v>47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164</v>
      </c>
      <c r="AT280" s="216" t="s">
        <v>142</v>
      </c>
      <c r="AU280" s="216" t="s">
        <v>86</v>
      </c>
      <c r="AY280" s="18" t="s">
        <v>139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84</v>
      </c>
      <c r="BK280" s="217">
        <f>ROUND(I280*H280,2)</f>
        <v>0</v>
      </c>
      <c r="BL280" s="18" t="s">
        <v>164</v>
      </c>
      <c r="BM280" s="216" t="s">
        <v>1159</v>
      </c>
    </row>
    <row r="281" s="2" customFormat="1">
      <c r="A281" s="39"/>
      <c r="B281" s="40"/>
      <c r="C281" s="41"/>
      <c r="D281" s="218" t="s">
        <v>149</v>
      </c>
      <c r="E281" s="41"/>
      <c r="F281" s="219" t="s">
        <v>727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149</v>
      </c>
      <c r="AU281" s="18" t="s">
        <v>86</v>
      </c>
    </row>
    <row r="282" s="13" customFormat="1">
      <c r="A282" s="13"/>
      <c r="B282" s="225"/>
      <c r="C282" s="226"/>
      <c r="D282" s="223" t="s">
        <v>227</v>
      </c>
      <c r="E282" s="227" t="s">
        <v>19</v>
      </c>
      <c r="F282" s="228" t="s">
        <v>1155</v>
      </c>
      <c r="G282" s="226"/>
      <c r="H282" s="229">
        <v>62.789999999999999</v>
      </c>
      <c r="I282" s="230"/>
      <c r="J282" s="226"/>
      <c r="K282" s="226"/>
      <c r="L282" s="231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227</v>
      </c>
      <c r="AU282" s="235" t="s">
        <v>86</v>
      </c>
      <c r="AV282" s="13" t="s">
        <v>86</v>
      </c>
      <c r="AW282" s="13" t="s">
        <v>37</v>
      </c>
      <c r="AX282" s="13" t="s">
        <v>84</v>
      </c>
      <c r="AY282" s="235" t="s">
        <v>139</v>
      </c>
    </row>
    <row r="283" s="2" customFormat="1" ht="21.75" customHeight="1">
      <c r="A283" s="39"/>
      <c r="B283" s="40"/>
      <c r="C283" s="205" t="s">
        <v>1160</v>
      </c>
      <c r="D283" s="205" t="s">
        <v>142</v>
      </c>
      <c r="E283" s="206" t="s">
        <v>468</v>
      </c>
      <c r="F283" s="207" t="s">
        <v>469</v>
      </c>
      <c r="G283" s="208" t="s">
        <v>280</v>
      </c>
      <c r="H283" s="209">
        <v>13.109999999999999</v>
      </c>
      <c r="I283" s="210"/>
      <c r="J283" s="211">
        <f>ROUND(I283*H283,2)</f>
        <v>0</v>
      </c>
      <c r="K283" s="207" t="s">
        <v>19</v>
      </c>
      <c r="L283" s="45"/>
      <c r="M283" s="212" t="s">
        <v>19</v>
      </c>
      <c r="N283" s="213" t="s">
        <v>47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164</v>
      </c>
      <c r="AT283" s="216" t="s">
        <v>142</v>
      </c>
      <c r="AU283" s="216" t="s">
        <v>86</v>
      </c>
      <c r="AY283" s="18" t="s">
        <v>139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84</v>
      </c>
      <c r="BK283" s="217">
        <f>ROUND(I283*H283,2)</f>
        <v>0</v>
      </c>
      <c r="BL283" s="18" t="s">
        <v>164</v>
      </c>
      <c r="BM283" s="216" t="s">
        <v>1161</v>
      </c>
    </row>
    <row r="284" s="13" customFormat="1">
      <c r="A284" s="13"/>
      <c r="B284" s="225"/>
      <c r="C284" s="226"/>
      <c r="D284" s="223" t="s">
        <v>227</v>
      </c>
      <c r="E284" s="227" t="s">
        <v>19</v>
      </c>
      <c r="F284" s="228" t="s">
        <v>1162</v>
      </c>
      <c r="G284" s="226"/>
      <c r="H284" s="229">
        <v>13.109999999999999</v>
      </c>
      <c r="I284" s="230"/>
      <c r="J284" s="226"/>
      <c r="K284" s="226"/>
      <c r="L284" s="231"/>
      <c r="M284" s="236"/>
      <c r="N284" s="237"/>
      <c r="O284" s="237"/>
      <c r="P284" s="237"/>
      <c r="Q284" s="237"/>
      <c r="R284" s="237"/>
      <c r="S284" s="237"/>
      <c r="T284" s="23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227</v>
      </c>
      <c r="AU284" s="235" t="s">
        <v>86</v>
      </c>
      <c r="AV284" s="13" t="s">
        <v>86</v>
      </c>
      <c r="AW284" s="13" t="s">
        <v>37</v>
      </c>
      <c r="AX284" s="13" t="s">
        <v>84</v>
      </c>
      <c r="AY284" s="235" t="s">
        <v>139</v>
      </c>
    </row>
    <row r="285" s="2" customFormat="1" ht="24.15" customHeight="1">
      <c r="A285" s="39"/>
      <c r="B285" s="40"/>
      <c r="C285" s="205" t="s">
        <v>1163</v>
      </c>
      <c r="D285" s="205" t="s">
        <v>142</v>
      </c>
      <c r="E285" s="206" t="s">
        <v>474</v>
      </c>
      <c r="F285" s="207" t="s">
        <v>475</v>
      </c>
      <c r="G285" s="208" t="s">
        <v>280</v>
      </c>
      <c r="H285" s="209">
        <v>1.3580000000000001</v>
      </c>
      <c r="I285" s="210"/>
      <c r="J285" s="211">
        <f>ROUND(I285*H285,2)</f>
        <v>0</v>
      </c>
      <c r="K285" s="207" t="s">
        <v>19</v>
      </c>
      <c r="L285" s="45"/>
      <c r="M285" s="212" t="s">
        <v>19</v>
      </c>
      <c r="N285" s="213" t="s">
        <v>47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164</v>
      </c>
      <c r="AT285" s="216" t="s">
        <v>142</v>
      </c>
      <c r="AU285" s="216" t="s">
        <v>86</v>
      </c>
      <c r="AY285" s="18" t="s">
        <v>139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84</v>
      </c>
      <c r="BK285" s="217">
        <f>ROUND(I285*H285,2)</f>
        <v>0</v>
      </c>
      <c r="BL285" s="18" t="s">
        <v>164</v>
      </c>
      <c r="BM285" s="216" t="s">
        <v>1164</v>
      </c>
    </row>
    <row r="286" s="13" customFormat="1">
      <c r="A286" s="13"/>
      <c r="B286" s="225"/>
      <c r="C286" s="226"/>
      <c r="D286" s="223" t="s">
        <v>227</v>
      </c>
      <c r="E286" s="227" t="s">
        <v>19</v>
      </c>
      <c r="F286" s="228" t="s">
        <v>1165</v>
      </c>
      <c r="G286" s="226"/>
      <c r="H286" s="229">
        <v>1.3580000000000001</v>
      </c>
      <c r="I286" s="230"/>
      <c r="J286" s="226"/>
      <c r="K286" s="226"/>
      <c r="L286" s="231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227</v>
      </c>
      <c r="AU286" s="235" t="s">
        <v>86</v>
      </c>
      <c r="AV286" s="13" t="s">
        <v>86</v>
      </c>
      <c r="AW286" s="13" t="s">
        <v>37</v>
      </c>
      <c r="AX286" s="13" t="s">
        <v>84</v>
      </c>
      <c r="AY286" s="235" t="s">
        <v>139</v>
      </c>
    </row>
    <row r="287" s="2" customFormat="1" ht="16.5" customHeight="1">
      <c r="A287" s="39"/>
      <c r="B287" s="40"/>
      <c r="C287" s="205" t="s">
        <v>1166</v>
      </c>
      <c r="D287" s="205" t="s">
        <v>142</v>
      </c>
      <c r="E287" s="206" t="s">
        <v>479</v>
      </c>
      <c r="F287" s="207" t="s">
        <v>480</v>
      </c>
      <c r="G287" s="208" t="s">
        <v>280</v>
      </c>
      <c r="H287" s="209">
        <v>14.468</v>
      </c>
      <c r="I287" s="210"/>
      <c r="J287" s="211">
        <f>ROUND(I287*H287,2)</f>
        <v>0</v>
      </c>
      <c r="K287" s="207" t="s">
        <v>146</v>
      </c>
      <c r="L287" s="45"/>
      <c r="M287" s="212" t="s">
        <v>19</v>
      </c>
      <c r="N287" s="213" t="s">
        <v>47</v>
      </c>
      <c r="O287" s="85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164</v>
      </c>
      <c r="AT287" s="216" t="s">
        <v>142</v>
      </c>
      <c r="AU287" s="216" t="s">
        <v>86</v>
      </c>
      <c r="AY287" s="18" t="s">
        <v>139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84</v>
      </c>
      <c r="BK287" s="217">
        <f>ROUND(I287*H287,2)</f>
        <v>0</v>
      </c>
      <c r="BL287" s="18" t="s">
        <v>164</v>
      </c>
      <c r="BM287" s="216" t="s">
        <v>1167</v>
      </c>
    </row>
    <row r="288" s="2" customFormat="1">
      <c r="A288" s="39"/>
      <c r="B288" s="40"/>
      <c r="C288" s="41"/>
      <c r="D288" s="218" t="s">
        <v>149</v>
      </c>
      <c r="E288" s="41"/>
      <c r="F288" s="219" t="s">
        <v>482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149</v>
      </c>
      <c r="AU288" s="18" t="s">
        <v>86</v>
      </c>
    </row>
    <row r="289" s="2" customFormat="1" ht="24.15" customHeight="1">
      <c r="A289" s="39"/>
      <c r="B289" s="40"/>
      <c r="C289" s="205" t="s">
        <v>1168</v>
      </c>
      <c r="D289" s="205" t="s">
        <v>142</v>
      </c>
      <c r="E289" s="206" t="s">
        <v>856</v>
      </c>
      <c r="F289" s="207" t="s">
        <v>857</v>
      </c>
      <c r="G289" s="208" t="s">
        <v>280</v>
      </c>
      <c r="H289" s="209">
        <v>1.258</v>
      </c>
      <c r="I289" s="210"/>
      <c r="J289" s="211">
        <f>ROUND(I289*H289,2)</f>
        <v>0</v>
      </c>
      <c r="K289" s="207" t="s">
        <v>146</v>
      </c>
      <c r="L289" s="45"/>
      <c r="M289" s="212" t="s">
        <v>19</v>
      </c>
      <c r="N289" s="213" t="s">
        <v>47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164</v>
      </c>
      <c r="AT289" s="216" t="s">
        <v>142</v>
      </c>
      <c r="AU289" s="216" t="s">
        <v>86</v>
      </c>
      <c r="AY289" s="18" t="s">
        <v>139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84</v>
      </c>
      <c r="BK289" s="217">
        <f>ROUND(I289*H289,2)</f>
        <v>0</v>
      </c>
      <c r="BL289" s="18" t="s">
        <v>164</v>
      </c>
      <c r="BM289" s="216" t="s">
        <v>1169</v>
      </c>
    </row>
    <row r="290" s="2" customFormat="1">
      <c r="A290" s="39"/>
      <c r="B290" s="40"/>
      <c r="C290" s="41"/>
      <c r="D290" s="218" t="s">
        <v>149</v>
      </c>
      <c r="E290" s="41"/>
      <c r="F290" s="219" t="s">
        <v>859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149</v>
      </c>
      <c r="AU290" s="18" t="s">
        <v>86</v>
      </c>
    </row>
    <row r="291" s="13" customFormat="1">
      <c r="A291" s="13"/>
      <c r="B291" s="225"/>
      <c r="C291" s="226"/>
      <c r="D291" s="223" t="s">
        <v>227</v>
      </c>
      <c r="E291" s="227" t="s">
        <v>19</v>
      </c>
      <c r="F291" s="228" t="s">
        <v>1170</v>
      </c>
      <c r="G291" s="226"/>
      <c r="H291" s="229">
        <v>1.258</v>
      </c>
      <c r="I291" s="230"/>
      <c r="J291" s="226"/>
      <c r="K291" s="226"/>
      <c r="L291" s="231"/>
      <c r="M291" s="236"/>
      <c r="N291" s="237"/>
      <c r="O291" s="237"/>
      <c r="P291" s="237"/>
      <c r="Q291" s="237"/>
      <c r="R291" s="237"/>
      <c r="S291" s="237"/>
      <c r="T291" s="23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227</v>
      </c>
      <c r="AU291" s="235" t="s">
        <v>86</v>
      </c>
      <c r="AV291" s="13" t="s">
        <v>86</v>
      </c>
      <c r="AW291" s="13" t="s">
        <v>37</v>
      </c>
      <c r="AX291" s="13" t="s">
        <v>84</v>
      </c>
      <c r="AY291" s="235" t="s">
        <v>139</v>
      </c>
    </row>
    <row r="292" s="12" customFormat="1" ht="22.8" customHeight="1">
      <c r="A292" s="12"/>
      <c r="B292" s="189"/>
      <c r="C292" s="190"/>
      <c r="D292" s="191" t="s">
        <v>75</v>
      </c>
      <c r="E292" s="203" t="s">
        <v>483</v>
      </c>
      <c r="F292" s="203" t="s">
        <v>484</v>
      </c>
      <c r="G292" s="190"/>
      <c r="H292" s="190"/>
      <c r="I292" s="193"/>
      <c r="J292" s="204">
        <f>BK292</f>
        <v>0</v>
      </c>
      <c r="K292" s="190"/>
      <c r="L292" s="195"/>
      <c r="M292" s="196"/>
      <c r="N292" s="197"/>
      <c r="O292" s="197"/>
      <c r="P292" s="198">
        <f>SUM(P293:P294)</f>
        <v>0</v>
      </c>
      <c r="Q292" s="197"/>
      <c r="R292" s="198">
        <f>SUM(R293:R294)</f>
        <v>0</v>
      </c>
      <c r="S292" s="197"/>
      <c r="T292" s="199">
        <f>SUM(T293:T294)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0" t="s">
        <v>84</v>
      </c>
      <c r="AT292" s="201" t="s">
        <v>75</v>
      </c>
      <c r="AU292" s="201" t="s">
        <v>84</v>
      </c>
      <c r="AY292" s="200" t="s">
        <v>139</v>
      </c>
      <c r="BK292" s="202">
        <f>SUM(BK293:BK294)</f>
        <v>0</v>
      </c>
    </row>
    <row r="293" s="2" customFormat="1" ht="24.15" customHeight="1">
      <c r="A293" s="39"/>
      <c r="B293" s="40"/>
      <c r="C293" s="205" t="s">
        <v>1171</v>
      </c>
      <c r="D293" s="205" t="s">
        <v>142</v>
      </c>
      <c r="E293" s="206" t="s">
        <v>734</v>
      </c>
      <c r="F293" s="207" t="s">
        <v>735</v>
      </c>
      <c r="G293" s="208" t="s">
        <v>280</v>
      </c>
      <c r="H293" s="209">
        <v>286.25299999999999</v>
      </c>
      <c r="I293" s="210"/>
      <c r="J293" s="211">
        <f>ROUND(I293*H293,2)</f>
        <v>0</v>
      </c>
      <c r="K293" s="207" t="s">
        <v>146</v>
      </c>
      <c r="L293" s="45"/>
      <c r="M293" s="212" t="s">
        <v>19</v>
      </c>
      <c r="N293" s="213" t="s">
        <v>47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164</v>
      </c>
      <c r="AT293" s="216" t="s">
        <v>142</v>
      </c>
      <c r="AU293" s="216" t="s">
        <v>86</v>
      </c>
      <c r="AY293" s="18" t="s">
        <v>139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84</v>
      </c>
      <c r="BK293" s="217">
        <f>ROUND(I293*H293,2)</f>
        <v>0</v>
      </c>
      <c r="BL293" s="18" t="s">
        <v>164</v>
      </c>
      <c r="BM293" s="216" t="s">
        <v>1172</v>
      </c>
    </row>
    <row r="294" s="2" customFormat="1">
      <c r="A294" s="39"/>
      <c r="B294" s="40"/>
      <c r="C294" s="41"/>
      <c r="D294" s="218" t="s">
        <v>149</v>
      </c>
      <c r="E294" s="41"/>
      <c r="F294" s="219" t="s">
        <v>737</v>
      </c>
      <c r="G294" s="41"/>
      <c r="H294" s="41"/>
      <c r="I294" s="220"/>
      <c r="J294" s="41"/>
      <c r="K294" s="41"/>
      <c r="L294" s="45"/>
      <c r="M294" s="270"/>
      <c r="N294" s="271"/>
      <c r="O294" s="272"/>
      <c r="P294" s="272"/>
      <c r="Q294" s="272"/>
      <c r="R294" s="272"/>
      <c r="S294" s="272"/>
      <c r="T294" s="27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149</v>
      </c>
      <c r="AU294" s="18" t="s">
        <v>86</v>
      </c>
    </row>
    <row r="295" s="2" customFormat="1" ht="6.96" customHeight="1">
      <c r="A295" s="39"/>
      <c r="B295" s="60"/>
      <c r="C295" s="61"/>
      <c r="D295" s="61"/>
      <c r="E295" s="61"/>
      <c r="F295" s="61"/>
      <c r="G295" s="61"/>
      <c r="H295" s="61"/>
      <c r="I295" s="61"/>
      <c r="J295" s="61"/>
      <c r="K295" s="61"/>
      <c r="L295" s="45"/>
      <c r="M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</sheetData>
  <sheetProtection sheet="1" autoFilter="0" formatColumns="0" formatRows="0" objects="1" scenarios="1" spinCount="100000" saltValue="bqGxi9Cr3U+UrGNn4nNjpmjfI1aOraC2Qt+8HaW6/o8+H7PfglON1KcE02pSX3ZEeC2MXUXpeTFaIWx0n2P9gw==" hashValue="vNBkskTLiA+Ic8iYBO3gzGuPI9bORhOU/7jOxF6iDL8IZKYrXujgEuqlubTtIWk7kdvxDvTTUL0wfHrkfLy3SQ==" algorithmName="SHA-512" password="CC35"/>
  <autoFilter ref="C86:K29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1/113154124"/>
    <hyperlink ref="F94" r:id="rId2" display="https://podminky.urs.cz/item/CS_URS_2023_01/113203111"/>
    <hyperlink ref="F97" r:id="rId3" display="https://podminky.urs.cz/item/CS_URS_2023_01/122452203"/>
    <hyperlink ref="F99" r:id="rId4" display="https://podminky.urs.cz/item/CS_URS_2023_01/132312221"/>
    <hyperlink ref="F102" r:id="rId5" display="https://podminky.urs.cz/item/CS_URS_2023_01/151101101"/>
    <hyperlink ref="F105" r:id="rId6" display="https://podminky.urs.cz/item/CS_URS_2023_01/151101111"/>
    <hyperlink ref="F107" r:id="rId7" display="https://podminky.urs.cz/item/CS_URS_2023_01/162211211"/>
    <hyperlink ref="F110" r:id="rId8" display="https://podminky.urs.cz/item/CS_URS_2023_01/162211219"/>
    <hyperlink ref="F117" r:id="rId9" display="https://podminky.urs.cz/item/CS_URS_2023_01/167151102"/>
    <hyperlink ref="F119" r:id="rId10" display="https://podminky.urs.cz/item/CS_URS_2023_01/171251201"/>
    <hyperlink ref="F121" r:id="rId11" display="https://podminky.urs.cz/item/CS_URS_2023_01/171201221"/>
    <hyperlink ref="F124" r:id="rId12" display="https://podminky.urs.cz/item/CS_URS_2023_01/174111101"/>
    <hyperlink ref="F127" r:id="rId13" display="https://podminky.urs.cz/item/CS_URS_2023_01/175111101"/>
    <hyperlink ref="F132" r:id="rId14" display="https://podminky.urs.cz/item/CS_URS_2023_01/181152302"/>
    <hyperlink ref="F136" r:id="rId15" display="https://podminky.urs.cz/item/CS_URS_2023_01/451573111"/>
    <hyperlink ref="F139" r:id="rId16" display="https://podminky.urs.cz/item/CS_URS_2023_01/452313161"/>
    <hyperlink ref="F142" r:id="rId17" display="https://podminky.urs.cz/item/CS_URS_2023_01/452353101"/>
    <hyperlink ref="F145" r:id="rId18" display="https://podminky.urs.cz/item/CS_URS_2023_01/463212121"/>
    <hyperlink ref="F153" r:id="rId19" display="https://podminky.urs.cz/item/CS_URS_2023_01/564871011"/>
    <hyperlink ref="F156" r:id="rId20" display="https://podminky.urs.cz/item/CS_URS_2023_01/567122112"/>
    <hyperlink ref="F158" r:id="rId21" display="https://podminky.urs.cz/item/CS_URS_2023_01/581141214"/>
    <hyperlink ref="F161" r:id="rId22" display="https://podminky.urs.cz/item/CS_URS_2023_01/561121111"/>
    <hyperlink ref="F166" r:id="rId23" display="https://podminky.urs.cz/item/CS_URS_2023_01/564861011"/>
    <hyperlink ref="F168" r:id="rId24" display="https://podminky.urs.cz/item/CS_URS_2023_01/591412111"/>
    <hyperlink ref="F172" r:id="rId25" display="https://podminky.urs.cz/item/CS_URS_2023_01/596811120"/>
    <hyperlink ref="F178" r:id="rId26" display="https://podminky.urs.cz/item/CS_URS_2023_01/596811311"/>
    <hyperlink ref="F183" r:id="rId27" display="https://podminky.urs.cz/item/CS_URS_2023_01/565135121"/>
    <hyperlink ref="F186" r:id="rId28" display="https://podminky.urs.cz/item/CS_URS_2023_01/565145121"/>
    <hyperlink ref="F189" r:id="rId29" display="https://podminky.urs.cz/item/CS_URS_2023_01/573231106"/>
    <hyperlink ref="F192" r:id="rId30" display="https://podminky.urs.cz/item/CS_URS_2023_01/573231108"/>
    <hyperlink ref="F195" r:id="rId31" display="https://podminky.urs.cz/item/CS_URS_2023_01/573231109"/>
    <hyperlink ref="F198" r:id="rId32" display="https://podminky.urs.cz/item/CS_URS_2023_01/577144121"/>
    <hyperlink ref="F202" r:id="rId33" display="https://podminky.urs.cz/item/CS_URS_2023_01/890411811"/>
    <hyperlink ref="F205" r:id="rId34" display="https://podminky.urs.cz/item/CS_URS_2023_01/899202211"/>
    <hyperlink ref="F208" r:id="rId35" display="https://podminky.urs.cz/item/CS_URS_2023_01/895941302"/>
    <hyperlink ref="F211" r:id="rId36" display="https://podminky.urs.cz/item/CS_URS_2023_01/895941314"/>
    <hyperlink ref="F214" r:id="rId37" display="https://podminky.urs.cz/item/CS_URS_2023_01/895941332"/>
    <hyperlink ref="F217" r:id="rId38" display="https://podminky.urs.cz/item/CS_URS_2023_01/899204112"/>
    <hyperlink ref="F222" r:id="rId39" display="https://podminky.urs.cz/item/CS_URS_2023_01/914111111"/>
    <hyperlink ref="F228" r:id="rId40" display="https://podminky.urs.cz/item/CS_URS_2023_01/914511112"/>
    <hyperlink ref="F231" r:id="rId41" display="https://podminky.urs.cz/item/CS_URS_2023_01/915211112"/>
    <hyperlink ref="F236" r:id="rId42" display="https://podminky.urs.cz/item/CS_URS_2023_01/915211122"/>
    <hyperlink ref="F239" r:id="rId43" display="https://podminky.urs.cz/item/CS_URS_2023_01/915611111"/>
    <hyperlink ref="F241" r:id="rId44" display="https://podminky.urs.cz/item/CS_URS_2023_01/915231112"/>
    <hyperlink ref="F247" r:id="rId45" display="https://podminky.urs.cz/item/CS_URS_2023_01/915621111"/>
    <hyperlink ref="F253" r:id="rId46" display="https://podminky.urs.cz/item/CS_URS_2023_01/919111114"/>
    <hyperlink ref="F259" r:id="rId47" display="https://podminky.urs.cz/item/CS_URS_2023_01/919131111"/>
    <hyperlink ref="F261" r:id="rId48" display="https://podminky.urs.cz/item/CS_URS_2023_01/919716111"/>
    <hyperlink ref="F263" r:id="rId49" display="https://podminky.urs.cz/item/CS_URS_2023_01/919726123"/>
    <hyperlink ref="F265" r:id="rId50" display="https://podminky.urs.cz/item/CS_URS_2023_01/919112213"/>
    <hyperlink ref="F267" r:id="rId51" display="https://podminky.urs.cz/item/CS_URS_2023_01/919732211"/>
    <hyperlink ref="F269" r:id="rId52" display="https://podminky.urs.cz/item/CS_URS_2023_01/966007121"/>
    <hyperlink ref="F272" r:id="rId53" display="https://podminky.urs.cz/item/CS_URS_2023_01/979071122"/>
    <hyperlink ref="F278" r:id="rId54" display="https://podminky.urs.cz/item/CS_URS_2023_01/997221611"/>
    <hyperlink ref="F281" r:id="rId55" display="https://podminky.urs.cz/item/CS_URS_2023_01/997221645"/>
    <hyperlink ref="F288" r:id="rId56" display="https://podminky.urs.cz/item/CS_URS_2023_01/997221612"/>
    <hyperlink ref="F290" r:id="rId57" display="https://podminky.urs.cz/item/CS_URS_2023_01/997221615"/>
    <hyperlink ref="F294" r:id="rId58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PÁROVÁ ZASTÁVKA K ZASTÁVCE MHD KOSOVSKÁ - ZOO, JIHLAVA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1173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14. 6. 2023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1174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1174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ROUND(J118,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ROUND((SUM(BE118:BE286)),  2)</f>
        <v>0</v>
      </c>
      <c r="G33" s="39"/>
      <c r="H33" s="39"/>
      <c r="I33" s="149">
        <v>0.20999999999999999</v>
      </c>
      <c r="J33" s="148">
        <f>ROUND(((SUM(BE118:BE286))*I33),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ROUND((SUM(BF118:BF286)),  2)</f>
        <v>0</v>
      </c>
      <c r="G34" s="39"/>
      <c r="H34" s="39"/>
      <c r="I34" s="149">
        <v>0.14999999999999999</v>
      </c>
      <c r="J34" s="148">
        <f>ROUND(((SUM(BF118:BF286))*I34),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ROUND((SUM(BG118:BG286)),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ROUND((SUM(BH118:BH286)),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ROUND((SUM(BI118:BI286)),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PÁROVÁ ZASTÁVKA K ZASTÁVCE MHD KOSOVSKÁ - ZOO, JIHLAVA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107 - VEŘEJNÉ OSVĚTLENÍ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14. 6. 2023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Jihlava</v>
      </c>
      <c r="G54" s="41"/>
      <c r="H54" s="41"/>
      <c r="I54" s="33" t="s">
        <v>33</v>
      </c>
      <c r="J54" s="37" t="str">
        <f>E21</f>
        <v>Ing. Zbyněk Pecina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Zbyněk Pecina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J118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1175</v>
      </c>
      <c r="E60" s="169"/>
      <c r="F60" s="169"/>
      <c r="G60" s="169"/>
      <c r="H60" s="169"/>
      <c r="I60" s="169"/>
      <c r="J60" s="170">
        <f>J119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1176</v>
      </c>
      <c r="E61" s="175"/>
      <c r="F61" s="175"/>
      <c r="G61" s="175"/>
      <c r="H61" s="175"/>
      <c r="I61" s="175"/>
      <c r="J61" s="176">
        <f>J120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1176</v>
      </c>
      <c r="E62" s="175"/>
      <c r="F62" s="175"/>
      <c r="G62" s="175"/>
      <c r="H62" s="175"/>
      <c r="I62" s="175"/>
      <c r="J62" s="176">
        <f>J123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1177</v>
      </c>
      <c r="E63" s="175"/>
      <c r="F63" s="175"/>
      <c r="G63" s="175"/>
      <c r="H63" s="175"/>
      <c r="I63" s="175"/>
      <c r="J63" s="176">
        <f>J126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1178</v>
      </c>
      <c r="E64" s="175"/>
      <c r="F64" s="175"/>
      <c r="G64" s="175"/>
      <c r="H64" s="175"/>
      <c r="I64" s="175"/>
      <c r="J64" s="176">
        <f>J129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1179</v>
      </c>
      <c r="E65" s="175"/>
      <c r="F65" s="175"/>
      <c r="G65" s="175"/>
      <c r="H65" s="175"/>
      <c r="I65" s="175"/>
      <c r="J65" s="176">
        <f>J134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1180</v>
      </c>
      <c r="E66" s="175"/>
      <c r="F66" s="175"/>
      <c r="G66" s="175"/>
      <c r="H66" s="175"/>
      <c r="I66" s="175"/>
      <c r="J66" s="176">
        <f>J141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1181</v>
      </c>
      <c r="E67" s="175"/>
      <c r="F67" s="175"/>
      <c r="G67" s="175"/>
      <c r="H67" s="175"/>
      <c r="I67" s="175"/>
      <c r="J67" s="176">
        <f>J146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1182</v>
      </c>
      <c r="E68" s="175"/>
      <c r="F68" s="175"/>
      <c r="G68" s="175"/>
      <c r="H68" s="175"/>
      <c r="I68" s="175"/>
      <c r="J68" s="176">
        <f>J153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1183</v>
      </c>
      <c r="E69" s="175"/>
      <c r="F69" s="175"/>
      <c r="G69" s="175"/>
      <c r="H69" s="175"/>
      <c r="I69" s="175"/>
      <c r="J69" s="176">
        <f>J158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1184</v>
      </c>
      <c r="E70" s="175"/>
      <c r="F70" s="175"/>
      <c r="G70" s="175"/>
      <c r="H70" s="175"/>
      <c r="I70" s="175"/>
      <c r="J70" s="176">
        <f>J161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1185</v>
      </c>
      <c r="E71" s="175"/>
      <c r="F71" s="175"/>
      <c r="G71" s="175"/>
      <c r="H71" s="175"/>
      <c r="I71" s="175"/>
      <c r="J71" s="176">
        <f>J168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1186</v>
      </c>
      <c r="E72" s="175"/>
      <c r="F72" s="175"/>
      <c r="G72" s="175"/>
      <c r="H72" s="175"/>
      <c r="I72" s="175"/>
      <c r="J72" s="176">
        <f>J175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1187</v>
      </c>
      <c r="E73" s="175"/>
      <c r="F73" s="175"/>
      <c r="G73" s="175"/>
      <c r="H73" s="175"/>
      <c r="I73" s="175"/>
      <c r="J73" s="176">
        <f>J178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1188</v>
      </c>
      <c r="E74" s="175"/>
      <c r="F74" s="175"/>
      <c r="G74" s="175"/>
      <c r="H74" s="175"/>
      <c r="I74" s="175"/>
      <c r="J74" s="176">
        <f>J181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1189</v>
      </c>
      <c r="E75" s="175"/>
      <c r="F75" s="175"/>
      <c r="G75" s="175"/>
      <c r="H75" s="175"/>
      <c r="I75" s="175"/>
      <c r="J75" s="176">
        <f>J190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1190</v>
      </c>
      <c r="E76" s="175"/>
      <c r="F76" s="175"/>
      <c r="G76" s="175"/>
      <c r="H76" s="175"/>
      <c r="I76" s="175"/>
      <c r="J76" s="176">
        <f>J193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1191</v>
      </c>
      <c r="E77" s="175"/>
      <c r="F77" s="175"/>
      <c r="G77" s="175"/>
      <c r="H77" s="175"/>
      <c r="I77" s="175"/>
      <c r="J77" s="176">
        <f>J196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1192</v>
      </c>
      <c r="E78" s="175"/>
      <c r="F78" s="175"/>
      <c r="G78" s="175"/>
      <c r="H78" s="175"/>
      <c r="I78" s="175"/>
      <c r="J78" s="176">
        <f>J205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1193</v>
      </c>
      <c r="E79" s="175"/>
      <c r="F79" s="175"/>
      <c r="G79" s="175"/>
      <c r="H79" s="175"/>
      <c r="I79" s="175"/>
      <c r="J79" s="176">
        <f>J210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2"/>
      <c r="C80" s="173"/>
      <c r="D80" s="174" t="s">
        <v>1194</v>
      </c>
      <c r="E80" s="175"/>
      <c r="F80" s="175"/>
      <c r="G80" s="175"/>
      <c r="H80" s="175"/>
      <c r="I80" s="175"/>
      <c r="J80" s="176">
        <f>J213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72"/>
      <c r="C81" s="173"/>
      <c r="D81" s="174" t="s">
        <v>1195</v>
      </c>
      <c r="E81" s="175"/>
      <c r="F81" s="175"/>
      <c r="G81" s="175"/>
      <c r="H81" s="175"/>
      <c r="I81" s="175"/>
      <c r="J81" s="176">
        <f>J220</f>
        <v>0</v>
      </c>
      <c r="K81" s="173"/>
      <c r="L81" s="17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66"/>
      <c r="C82" s="167"/>
      <c r="D82" s="168" t="s">
        <v>1196</v>
      </c>
      <c r="E82" s="169"/>
      <c r="F82" s="169"/>
      <c r="G82" s="169"/>
      <c r="H82" s="169"/>
      <c r="I82" s="169"/>
      <c r="J82" s="170">
        <f>J222</f>
        <v>0</v>
      </c>
      <c r="K82" s="167"/>
      <c r="L82" s="17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72"/>
      <c r="C83" s="173"/>
      <c r="D83" s="174" t="s">
        <v>1197</v>
      </c>
      <c r="E83" s="175"/>
      <c r="F83" s="175"/>
      <c r="G83" s="175"/>
      <c r="H83" s="175"/>
      <c r="I83" s="175"/>
      <c r="J83" s="176">
        <f>J223</f>
        <v>0</v>
      </c>
      <c r="K83" s="173"/>
      <c r="L83" s="17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2"/>
      <c r="C84" s="173"/>
      <c r="D84" s="174" t="s">
        <v>1198</v>
      </c>
      <c r="E84" s="175"/>
      <c r="F84" s="175"/>
      <c r="G84" s="175"/>
      <c r="H84" s="175"/>
      <c r="I84" s="175"/>
      <c r="J84" s="176">
        <f>J226</f>
        <v>0</v>
      </c>
      <c r="K84" s="173"/>
      <c r="L84" s="17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2"/>
      <c r="C85" s="173"/>
      <c r="D85" s="174" t="s">
        <v>1199</v>
      </c>
      <c r="E85" s="175"/>
      <c r="F85" s="175"/>
      <c r="G85" s="175"/>
      <c r="H85" s="175"/>
      <c r="I85" s="175"/>
      <c r="J85" s="176">
        <f>J229</f>
        <v>0</v>
      </c>
      <c r="K85" s="173"/>
      <c r="L85" s="17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2"/>
      <c r="C86" s="173"/>
      <c r="D86" s="174" t="s">
        <v>1200</v>
      </c>
      <c r="E86" s="175"/>
      <c r="F86" s="175"/>
      <c r="G86" s="175"/>
      <c r="H86" s="175"/>
      <c r="I86" s="175"/>
      <c r="J86" s="176">
        <f>J234</f>
        <v>0</v>
      </c>
      <c r="K86" s="173"/>
      <c r="L86" s="17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2"/>
      <c r="C87" s="173"/>
      <c r="D87" s="174" t="s">
        <v>1201</v>
      </c>
      <c r="E87" s="175"/>
      <c r="F87" s="175"/>
      <c r="G87" s="175"/>
      <c r="H87" s="175"/>
      <c r="I87" s="175"/>
      <c r="J87" s="176">
        <f>J237</f>
        <v>0</v>
      </c>
      <c r="K87" s="173"/>
      <c r="L87" s="17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2"/>
      <c r="C88" s="173"/>
      <c r="D88" s="174" t="s">
        <v>1202</v>
      </c>
      <c r="E88" s="175"/>
      <c r="F88" s="175"/>
      <c r="G88" s="175"/>
      <c r="H88" s="175"/>
      <c r="I88" s="175"/>
      <c r="J88" s="176">
        <f>J242</f>
        <v>0</v>
      </c>
      <c r="K88" s="173"/>
      <c r="L88" s="17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2"/>
      <c r="C89" s="173"/>
      <c r="D89" s="174" t="s">
        <v>1203</v>
      </c>
      <c r="E89" s="175"/>
      <c r="F89" s="175"/>
      <c r="G89" s="175"/>
      <c r="H89" s="175"/>
      <c r="I89" s="175"/>
      <c r="J89" s="176">
        <f>J245</f>
        <v>0</v>
      </c>
      <c r="K89" s="173"/>
      <c r="L89" s="17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2"/>
      <c r="C90" s="173"/>
      <c r="D90" s="174" t="s">
        <v>1204</v>
      </c>
      <c r="E90" s="175"/>
      <c r="F90" s="175"/>
      <c r="G90" s="175"/>
      <c r="H90" s="175"/>
      <c r="I90" s="175"/>
      <c r="J90" s="176">
        <f>J248</f>
        <v>0</v>
      </c>
      <c r="K90" s="173"/>
      <c r="L90" s="17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2"/>
      <c r="C91" s="173"/>
      <c r="D91" s="174" t="s">
        <v>1205</v>
      </c>
      <c r="E91" s="175"/>
      <c r="F91" s="175"/>
      <c r="G91" s="175"/>
      <c r="H91" s="175"/>
      <c r="I91" s="175"/>
      <c r="J91" s="176">
        <f>J253</f>
        <v>0</v>
      </c>
      <c r="K91" s="173"/>
      <c r="L91" s="17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72"/>
      <c r="C92" s="173"/>
      <c r="D92" s="174" t="s">
        <v>1206</v>
      </c>
      <c r="E92" s="175"/>
      <c r="F92" s="175"/>
      <c r="G92" s="175"/>
      <c r="H92" s="175"/>
      <c r="I92" s="175"/>
      <c r="J92" s="176">
        <f>J256</f>
        <v>0</v>
      </c>
      <c r="K92" s="173"/>
      <c r="L92" s="17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72"/>
      <c r="C93" s="173"/>
      <c r="D93" s="174" t="s">
        <v>1207</v>
      </c>
      <c r="E93" s="175"/>
      <c r="F93" s="175"/>
      <c r="G93" s="175"/>
      <c r="H93" s="175"/>
      <c r="I93" s="175"/>
      <c r="J93" s="176">
        <f>J259</f>
        <v>0</v>
      </c>
      <c r="K93" s="173"/>
      <c r="L93" s="17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72"/>
      <c r="C94" s="173"/>
      <c r="D94" s="174" t="s">
        <v>1208</v>
      </c>
      <c r="E94" s="175"/>
      <c r="F94" s="175"/>
      <c r="G94" s="175"/>
      <c r="H94" s="175"/>
      <c r="I94" s="175"/>
      <c r="J94" s="176">
        <f>J264</f>
        <v>0</v>
      </c>
      <c r="K94" s="173"/>
      <c r="L94" s="17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72"/>
      <c r="C95" s="173"/>
      <c r="D95" s="174" t="s">
        <v>1209</v>
      </c>
      <c r="E95" s="175"/>
      <c r="F95" s="175"/>
      <c r="G95" s="175"/>
      <c r="H95" s="175"/>
      <c r="I95" s="175"/>
      <c r="J95" s="176">
        <f>J271</f>
        <v>0</v>
      </c>
      <c r="K95" s="173"/>
      <c r="L95" s="17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72"/>
      <c r="C96" s="173"/>
      <c r="D96" s="174" t="s">
        <v>1210</v>
      </c>
      <c r="E96" s="175"/>
      <c r="F96" s="175"/>
      <c r="G96" s="175"/>
      <c r="H96" s="175"/>
      <c r="I96" s="175"/>
      <c r="J96" s="176">
        <f>J276</f>
        <v>0</v>
      </c>
      <c r="K96" s="173"/>
      <c r="L96" s="17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2"/>
      <c r="C97" s="173"/>
      <c r="D97" s="174" t="s">
        <v>1211</v>
      </c>
      <c r="E97" s="175"/>
      <c r="F97" s="175"/>
      <c r="G97" s="175"/>
      <c r="H97" s="175"/>
      <c r="I97" s="175"/>
      <c r="J97" s="176">
        <f>J281</f>
        <v>0</v>
      </c>
      <c r="K97" s="173"/>
      <c r="L97" s="17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66"/>
      <c r="C98" s="167"/>
      <c r="D98" s="168" t="s">
        <v>1212</v>
      </c>
      <c r="E98" s="169"/>
      <c r="F98" s="169"/>
      <c r="G98" s="169"/>
      <c r="H98" s="169"/>
      <c r="I98" s="169"/>
      <c r="J98" s="170">
        <f>J284</f>
        <v>0</v>
      </c>
      <c r="K98" s="167"/>
      <c r="L98" s="17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13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13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123</v>
      </c>
      <c r="D105" s="41"/>
      <c r="E105" s="41"/>
      <c r="F105" s="41"/>
      <c r="G105" s="41"/>
      <c r="H105" s="41"/>
      <c r="I105" s="41"/>
      <c r="J105" s="41"/>
      <c r="K105" s="41"/>
      <c r="L105" s="13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13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13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61" t="str">
        <f>E7</f>
        <v>PÁROVÁ ZASTÁVKA K ZASTÁVCE MHD KOSOVSKÁ - ZOO, JIHLAVA</v>
      </c>
      <c r="F108" s="33"/>
      <c r="G108" s="33"/>
      <c r="H108" s="33"/>
      <c r="I108" s="41"/>
      <c r="J108" s="41"/>
      <c r="K108" s="41"/>
      <c r="L108" s="13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110</v>
      </c>
      <c r="D109" s="41"/>
      <c r="E109" s="41"/>
      <c r="F109" s="41"/>
      <c r="G109" s="41"/>
      <c r="H109" s="41"/>
      <c r="I109" s="41"/>
      <c r="J109" s="41"/>
      <c r="K109" s="41"/>
      <c r="L109" s="13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0" t="str">
        <f>E9</f>
        <v>SO 107 - VEŘEJNÉ OSVĚTLENÍ</v>
      </c>
      <c r="F110" s="41"/>
      <c r="G110" s="41"/>
      <c r="H110" s="41"/>
      <c r="I110" s="41"/>
      <c r="J110" s="41"/>
      <c r="K110" s="41"/>
      <c r="L110" s="135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13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21</v>
      </c>
      <c r="D112" s="41"/>
      <c r="E112" s="41"/>
      <c r="F112" s="28" t="str">
        <f>F12</f>
        <v xml:space="preserve"> </v>
      </c>
      <c r="G112" s="41"/>
      <c r="H112" s="41"/>
      <c r="I112" s="33" t="s">
        <v>23</v>
      </c>
      <c r="J112" s="73" t="str">
        <f>IF(J12="","",J12)</f>
        <v>14. 6. 2023</v>
      </c>
      <c r="K112" s="41"/>
      <c r="L112" s="135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135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25</v>
      </c>
      <c r="D114" s="41"/>
      <c r="E114" s="41"/>
      <c r="F114" s="28" t="str">
        <f>E15</f>
        <v>Statutární město Jihlava</v>
      </c>
      <c r="G114" s="41"/>
      <c r="H114" s="41"/>
      <c r="I114" s="33" t="s">
        <v>33</v>
      </c>
      <c r="J114" s="37" t="str">
        <f>E21</f>
        <v>Ing. Zbyněk Pecina</v>
      </c>
      <c r="K114" s="41"/>
      <c r="L114" s="135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31</v>
      </c>
      <c r="D115" s="41"/>
      <c r="E115" s="41"/>
      <c r="F115" s="28" t="str">
        <f>IF(E18="","",E18)</f>
        <v>Vyplň údaj</v>
      </c>
      <c r="G115" s="41"/>
      <c r="H115" s="41"/>
      <c r="I115" s="33" t="s">
        <v>38</v>
      </c>
      <c r="J115" s="37" t="str">
        <f>E24</f>
        <v>Ing. Zbyněk Pecina</v>
      </c>
      <c r="K115" s="41"/>
      <c r="L115" s="135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135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78"/>
      <c r="B117" s="179"/>
      <c r="C117" s="180" t="s">
        <v>124</v>
      </c>
      <c r="D117" s="181" t="s">
        <v>61</v>
      </c>
      <c r="E117" s="181" t="s">
        <v>57</v>
      </c>
      <c r="F117" s="181" t="s">
        <v>58</v>
      </c>
      <c r="G117" s="181" t="s">
        <v>125</v>
      </c>
      <c r="H117" s="181" t="s">
        <v>126</v>
      </c>
      <c r="I117" s="181" t="s">
        <v>127</v>
      </c>
      <c r="J117" s="181" t="s">
        <v>114</v>
      </c>
      <c r="K117" s="182" t="s">
        <v>128</v>
      </c>
      <c r="L117" s="183"/>
      <c r="M117" s="93" t="s">
        <v>19</v>
      </c>
      <c r="N117" s="94" t="s">
        <v>46</v>
      </c>
      <c r="O117" s="94" t="s">
        <v>129</v>
      </c>
      <c r="P117" s="94" t="s">
        <v>130</v>
      </c>
      <c r="Q117" s="94" t="s">
        <v>131</v>
      </c>
      <c r="R117" s="94" t="s">
        <v>132</v>
      </c>
      <c r="S117" s="94" t="s">
        <v>133</v>
      </c>
      <c r="T117" s="95" t="s">
        <v>134</v>
      </c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</row>
    <row r="118" s="2" customFormat="1" ht="22.8" customHeight="1">
      <c r="A118" s="39"/>
      <c r="B118" s="40"/>
      <c r="C118" s="100" t="s">
        <v>135</v>
      </c>
      <c r="D118" s="41"/>
      <c r="E118" s="41"/>
      <c r="F118" s="41"/>
      <c r="G118" s="41"/>
      <c r="H118" s="41"/>
      <c r="I118" s="41"/>
      <c r="J118" s="184">
        <f>BK118</f>
        <v>0</v>
      </c>
      <c r="K118" s="41"/>
      <c r="L118" s="45"/>
      <c r="M118" s="96"/>
      <c r="N118" s="185"/>
      <c r="O118" s="97"/>
      <c r="P118" s="186">
        <f>P119+P222+P284</f>
        <v>0</v>
      </c>
      <c r="Q118" s="97"/>
      <c r="R118" s="186">
        <f>R119+R222+R284</f>
        <v>0</v>
      </c>
      <c r="S118" s="97"/>
      <c r="T118" s="187">
        <f>T119+T222+T284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115</v>
      </c>
      <c r="BK118" s="188">
        <f>BK119+BK222+BK284</f>
        <v>0</v>
      </c>
    </row>
    <row r="119" s="12" customFormat="1" ht="25.92" customHeight="1">
      <c r="A119" s="12"/>
      <c r="B119" s="189"/>
      <c r="C119" s="190"/>
      <c r="D119" s="191" t="s">
        <v>75</v>
      </c>
      <c r="E119" s="192" t="s">
        <v>1213</v>
      </c>
      <c r="F119" s="192" t="s">
        <v>1214</v>
      </c>
      <c r="G119" s="190"/>
      <c r="H119" s="190"/>
      <c r="I119" s="193"/>
      <c r="J119" s="194">
        <f>BK119</f>
        <v>0</v>
      </c>
      <c r="K119" s="190"/>
      <c r="L119" s="195"/>
      <c r="M119" s="196"/>
      <c r="N119" s="197"/>
      <c r="O119" s="197"/>
      <c r="P119" s="198">
        <f>P120+P123+P126+P129+P134+P141+P146+P153+P158+P161+P168+P175+P178+P181+P190+P193+P196+P205+P210+P213</f>
        <v>0</v>
      </c>
      <c r="Q119" s="197"/>
      <c r="R119" s="198">
        <f>R120+R123+R126+R129+R134+R141+R146+R153+R158+R161+R168+R175+R178+R181+R190+R193+R196+R205+R210+R213</f>
        <v>0</v>
      </c>
      <c r="S119" s="197"/>
      <c r="T119" s="199">
        <f>T120+T123+T126+T129+T134+T141+T146+T153+T158+T161+T168+T175+T178+T181+T190+T193+T196+T205+T210+T213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84</v>
      </c>
      <c r="AT119" s="201" t="s">
        <v>75</v>
      </c>
      <c r="AU119" s="201" t="s">
        <v>76</v>
      </c>
      <c r="AY119" s="200" t="s">
        <v>139</v>
      </c>
      <c r="BK119" s="202">
        <f>BK120+BK123+BK126+BK129+BK134+BK141+BK146+BK153+BK158+BK161+BK168+BK175+BK178+BK181+BK190+BK193+BK196+BK205+BK210+BK213</f>
        <v>0</v>
      </c>
    </row>
    <row r="120" s="12" customFormat="1" ht="22.8" customHeight="1">
      <c r="A120" s="12"/>
      <c r="B120" s="189"/>
      <c r="C120" s="190"/>
      <c r="D120" s="191" t="s">
        <v>75</v>
      </c>
      <c r="E120" s="203" t="s">
        <v>1215</v>
      </c>
      <c r="F120" s="203" t="s">
        <v>1216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SUM(P121:P122)</f>
        <v>0</v>
      </c>
      <c r="Q120" s="197"/>
      <c r="R120" s="198">
        <f>SUM(R121:R122)</f>
        <v>0</v>
      </c>
      <c r="S120" s="197"/>
      <c r="T120" s="199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84</v>
      </c>
      <c r="AT120" s="201" t="s">
        <v>75</v>
      </c>
      <c r="AU120" s="201" t="s">
        <v>84</v>
      </c>
      <c r="AY120" s="200" t="s">
        <v>139</v>
      </c>
      <c r="BK120" s="202">
        <f>SUM(BK121:BK122)</f>
        <v>0</v>
      </c>
    </row>
    <row r="121" s="2" customFormat="1" ht="16.5" customHeight="1">
      <c r="A121" s="39"/>
      <c r="B121" s="40"/>
      <c r="C121" s="205" t="s">
        <v>84</v>
      </c>
      <c r="D121" s="205" t="s">
        <v>142</v>
      </c>
      <c r="E121" s="206" t="s">
        <v>1217</v>
      </c>
      <c r="F121" s="207" t="s">
        <v>1218</v>
      </c>
      <c r="G121" s="208" t="s">
        <v>249</v>
      </c>
      <c r="H121" s="209">
        <v>154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47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164</v>
      </c>
      <c r="AT121" s="216" t="s">
        <v>142</v>
      </c>
      <c r="AU121" s="216" t="s">
        <v>86</v>
      </c>
      <c r="AY121" s="18" t="s">
        <v>139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84</v>
      </c>
      <c r="BK121" s="217">
        <f>ROUND(I121*H121,2)</f>
        <v>0</v>
      </c>
      <c r="BL121" s="18" t="s">
        <v>164</v>
      </c>
      <c r="BM121" s="216" t="s">
        <v>86</v>
      </c>
    </row>
    <row r="122" s="2" customFormat="1">
      <c r="A122" s="39"/>
      <c r="B122" s="40"/>
      <c r="C122" s="41"/>
      <c r="D122" s="223" t="s">
        <v>151</v>
      </c>
      <c r="E122" s="41"/>
      <c r="F122" s="224" t="s">
        <v>1219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151</v>
      </c>
      <c r="AU122" s="18" t="s">
        <v>86</v>
      </c>
    </row>
    <row r="123" s="12" customFormat="1" ht="22.8" customHeight="1">
      <c r="A123" s="12"/>
      <c r="B123" s="189"/>
      <c r="C123" s="190"/>
      <c r="D123" s="191" t="s">
        <v>75</v>
      </c>
      <c r="E123" s="203" t="s">
        <v>1215</v>
      </c>
      <c r="F123" s="203" t="s">
        <v>1216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SUM(P124:P125)</f>
        <v>0</v>
      </c>
      <c r="Q123" s="197"/>
      <c r="R123" s="198">
        <f>SUM(R124:R125)</f>
        <v>0</v>
      </c>
      <c r="S123" s="197"/>
      <c r="T123" s="199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84</v>
      </c>
      <c r="AT123" s="201" t="s">
        <v>75</v>
      </c>
      <c r="AU123" s="201" t="s">
        <v>84</v>
      </c>
      <c r="AY123" s="200" t="s">
        <v>139</v>
      </c>
      <c r="BK123" s="202">
        <f>SUM(BK124:BK125)</f>
        <v>0</v>
      </c>
    </row>
    <row r="124" s="2" customFormat="1" ht="16.5" customHeight="1">
      <c r="A124" s="39"/>
      <c r="B124" s="40"/>
      <c r="C124" s="205" t="s">
        <v>86</v>
      </c>
      <c r="D124" s="205" t="s">
        <v>142</v>
      </c>
      <c r="E124" s="206" t="s">
        <v>1220</v>
      </c>
      <c r="F124" s="207" t="s">
        <v>1221</v>
      </c>
      <c r="G124" s="208" t="s">
        <v>249</v>
      </c>
      <c r="H124" s="209">
        <v>45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47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164</v>
      </c>
      <c r="AT124" s="216" t="s">
        <v>142</v>
      </c>
      <c r="AU124" s="216" t="s">
        <v>86</v>
      </c>
      <c r="AY124" s="18" t="s">
        <v>139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84</v>
      </c>
      <c r="BK124" s="217">
        <f>ROUND(I124*H124,2)</f>
        <v>0</v>
      </c>
      <c r="BL124" s="18" t="s">
        <v>164</v>
      </c>
      <c r="BM124" s="216" t="s">
        <v>164</v>
      </c>
    </row>
    <row r="125" s="2" customFormat="1">
      <c r="A125" s="39"/>
      <c r="B125" s="40"/>
      <c r="C125" s="41"/>
      <c r="D125" s="223" t="s">
        <v>151</v>
      </c>
      <c r="E125" s="41"/>
      <c r="F125" s="224" t="s">
        <v>1222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151</v>
      </c>
      <c r="AU125" s="18" t="s">
        <v>86</v>
      </c>
    </row>
    <row r="126" s="12" customFormat="1" ht="22.8" customHeight="1">
      <c r="A126" s="12"/>
      <c r="B126" s="189"/>
      <c r="C126" s="190"/>
      <c r="D126" s="191" t="s">
        <v>75</v>
      </c>
      <c r="E126" s="203" t="s">
        <v>1223</v>
      </c>
      <c r="F126" s="203" t="s">
        <v>1224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SUM(P127:P128)</f>
        <v>0</v>
      </c>
      <c r="Q126" s="197"/>
      <c r="R126" s="198">
        <f>SUM(R127:R128)</f>
        <v>0</v>
      </c>
      <c r="S126" s="197"/>
      <c r="T126" s="199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84</v>
      </c>
      <c r="AT126" s="201" t="s">
        <v>75</v>
      </c>
      <c r="AU126" s="201" t="s">
        <v>84</v>
      </c>
      <c r="AY126" s="200" t="s">
        <v>139</v>
      </c>
      <c r="BK126" s="202">
        <f>SUM(BK127:BK128)</f>
        <v>0</v>
      </c>
    </row>
    <row r="127" s="2" customFormat="1" ht="16.5" customHeight="1">
      <c r="A127" s="39"/>
      <c r="B127" s="40"/>
      <c r="C127" s="205" t="s">
        <v>158</v>
      </c>
      <c r="D127" s="205" t="s">
        <v>142</v>
      </c>
      <c r="E127" s="206" t="s">
        <v>1225</v>
      </c>
      <c r="F127" s="207" t="s">
        <v>1226</v>
      </c>
      <c r="G127" s="208" t="s">
        <v>1227</v>
      </c>
      <c r="H127" s="209">
        <v>14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47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164</v>
      </c>
      <c r="AT127" s="216" t="s">
        <v>142</v>
      </c>
      <c r="AU127" s="216" t="s">
        <v>86</v>
      </c>
      <c r="AY127" s="18" t="s">
        <v>139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84</v>
      </c>
      <c r="BK127" s="217">
        <f>ROUND(I127*H127,2)</f>
        <v>0</v>
      </c>
      <c r="BL127" s="18" t="s">
        <v>164</v>
      </c>
      <c r="BM127" s="216" t="s">
        <v>177</v>
      </c>
    </row>
    <row r="128" s="2" customFormat="1">
      <c r="A128" s="39"/>
      <c r="B128" s="40"/>
      <c r="C128" s="41"/>
      <c r="D128" s="223" t="s">
        <v>151</v>
      </c>
      <c r="E128" s="41"/>
      <c r="F128" s="224" t="s">
        <v>1228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151</v>
      </c>
      <c r="AU128" s="18" t="s">
        <v>86</v>
      </c>
    </row>
    <row r="129" s="12" customFormat="1" ht="22.8" customHeight="1">
      <c r="A129" s="12"/>
      <c r="B129" s="189"/>
      <c r="C129" s="190"/>
      <c r="D129" s="191" t="s">
        <v>75</v>
      </c>
      <c r="E129" s="203" t="s">
        <v>1229</v>
      </c>
      <c r="F129" s="203" t="s">
        <v>1230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SUM(P130:P133)</f>
        <v>0</v>
      </c>
      <c r="Q129" s="197"/>
      <c r="R129" s="198">
        <f>SUM(R130:R133)</f>
        <v>0</v>
      </c>
      <c r="S129" s="197"/>
      <c r="T129" s="199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0" t="s">
        <v>84</v>
      </c>
      <c r="AT129" s="201" t="s">
        <v>75</v>
      </c>
      <c r="AU129" s="201" t="s">
        <v>84</v>
      </c>
      <c r="AY129" s="200" t="s">
        <v>139</v>
      </c>
      <c r="BK129" s="202">
        <f>SUM(BK130:BK133)</f>
        <v>0</v>
      </c>
    </row>
    <row r="130" s="2" customFormat="1" ht="16.5" customHeight="1">
      <c r="A130" s="39"/>
      <c r="B130" s="40"/>
      <c r="C130" s="205" t="s">
        <v>164</v>
      </c>
      <c r="D130" s="205" t="s">
        <v>142</v>
      </c>
      <c r="E130" s="206" t="s">
        <v>1231</v>
      </c>
      <c r="F130" s="207" t="s">
        <v>1232</v>
      </c>
      <c r="G130" s="208" t="s">
        <v>249</v>
      </c>
      <c r="H130" s="209">
        <v>102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47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164</v>
      </c>
      <c r="AT130" s="216" t="s">
        <v>142</v>
      </c>
      <c r="AU130" s="216" t="s">
        <v>86</v>
      </c>
      <c r="AY130" s="18" t="s">
        <v>139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84</v>
      </c>
      <c r="BK130" s="217">
        <f>ROUND(I130*H130,2)</f>
        <v>0</v>
      </c>
      <c r="BL130" s="18" t="s">
        <v>164</v>
      </c>
      <c r="BM130" s="216" t="s">
        <v>191</v>
      </c>
    </row>
    <row r="131" s="2" customFormat="1">
      <c r="A131" s="39"/>
      <c r="B131" s="40"/>
      <c r="C131" s="41"/>
      <c r="D131" s="223" t="s">
        <v>151</v>
      </c>
      <c r="E131" s="41"/>
      <c r="F131" s="224" t="s">
        <v>1233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151</v>
      </c>
      <c r="AU131" s="18" t="s">
        <v>86</v>
      </c>
    </row>
    <row r="132" s="2" customFormat="1" ht="16.5" customHeight="1">
      <c r="A132" s="39"/>
      <c r="B132" s="40"/>
      <c r="C132" s="205" t="s">
        <v>138</v>
      </c>
      <c r="D132" s="205" t="s">
        <v>142</v>
      </c>
      <c r="E132" s="206" t="s">
        <v>1234</v>
      </c>
      <c r="F132" s="207" t="s">
        <v>1235</v>
      </c>
      <c r="G132" s="208" t="s">
        <v>249</v>
      </c>
      <c r="H132" s="209">
        <v>42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47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164</v>
      </c>
      <c r="AT132" s="216" t="s">
        <v>142</v>
      </c>
      <c r="AU132" s="216" t="s">
        <v>86</v>
      </c>
      <c r="AY132" s="18" t="s">
        <v>139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84</v>
      </c>
      <c r="BK132" s="217">
        <f>ROUND(I132*H132,2)</f>
        <v>0</v>
      </c>
      <c r="BL132" s="18" t="s">
        <v>164</v>
      </c>
      <c r="BM132" s="216" t="s">
        <v>205</v>
      </c>
    </row>
    <row r="133" s="2" customFormat="1">
      <c r="A133" s="39"/>
      <c r="B133" s="40"/>
      <c r="C133" s="41"/>
      <c r="D133" s="223" t="s">
        <v>151</v>
      </c>
      <c r="E133" s="41"/>
      <c r="F133" s="224" t="s">
        <v>1236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151</v>
      </c>
      <c r="AU133" s="18" t="s">
        <v>86</v>
      </c>
    </row>
    <row r="134" s="12" customFormat="1" ht="22.8" customHeight="1">
      <c r="A134" s="12"/>
      <c r="B134" s="189"/>
      <c r="C134" s="190"/>
      <c r="D134" s="191" t="s">
        <v>75</v>
      </c>
      <c r="E134" s="203" t="s">
        <v>1237</v>
      </c>
      <c r="F134" s="203" t="s">
        <v>1238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SUM(P135:P140)</f>
        <v>0</v>
      </c>
      <c r="Q134" s="197"/>
      <c r="R134" s="198">
        <f>SUM(R135:R140)</f>
        <v>0</v>
      </c>
      <c r="S134" s="197"/>
      <c r="T134" s="199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84</v>
      </c>
      <c r="AT134" s="201" t="s">
        <v>75</v>
      </c>
      <c r="AU134" s="201" t="s">
        <v>84</v>
      </c>
      <c r="AY134" s="200" t="s">
        <v>139</v>
      </c>
      <c r="BK134" s="202">
        <f>SUM(BK135:BK140)</f>
        <v>0</v>
      </c>
    </row>
    <row r="135" s="2" customFormat="1" ht="37.8" customHeight="1">
      <c r="A135" s="39"/>
      <c r="B135" s="40"/>
      <c r="C135" s="205" t="s">
        <v>177</v>
      </c>
      <c r="D135" s="205" t="s">
        <v>142</v>
      </c>
      <c r="E135" s="206" t="s">
        <v>1239</v>
      </c>
      <c r="F135" s="207" t="s">
        <v>1240</v>
      </c>
      <c r="G135" s="208" t="s">
        <v>1227</v>
      </c>
      <c r="H135" s="209">
        <v>4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47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164</v>
      </c>
      <c r="AT135" s="216" t="s">
        <v>142</v>
      </c>
      <c r="AU135" s="216" t="s">
        <v>86</v>
      </c>
      <c r="AY135" s="18" t="s">
        <v>139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84</v>
      </c>
      <c r="BK135" s="217">
        <f>ROUND(I135*H135,2)</f>
        <v>0</v>
      </c>
      <c r="BL135" s="18" t="s">
        <v>164</v>
      </c>
      <c r="BM135" s="216" t="s">
        <v>221</v>
      </c>
    </row>
    <row r="136" s="2" customFormat="1">
      <c r="A136" s="39"/>
      <c r="B136" s="40"/>
      <c r="C136" s="41"/>
      <c r="D136" s="223" t="s">
        <v>151</v>
      </c>
      <c r="E136" s="41"/>
      <c r="F136" s="224" t="s">
        <v>1241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151</v>
      </c>
      <c r="AU136" s="18" t="s">
        <v>86</v>
      </c>
    </row>
    <row r="137" s="2" customFormat="1" ht="16.5" customHeight="1">
      <c r="A137" s="39"/>
      <c r="B137" s="40"/>
      <c r="C137" s="205" t="s">
        <v>183</v>
      </c>
      <c r="D137" s="205" t="s">
        <v>142</v>
      </c>
      <c r="E137" s="206" t="s">
        <v>1242</v>
      </c>
      <c r="F137" s="207" t="s">
        <v>1243</v>
      </c>
      <c r="G137" s="208" t="s">
        <v>1227</v>
      </c>
      <c r="H137" s="209">
        <v>2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47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164</v>
      </c>
      <c r="AT137" s="216" t="s">
        <v>142</v>
      </c>
      <c r="AU137" s="216" t="s">
        <v>86</v>
      </c>
      <c r="AY137" s="18" t="s">
        <v>139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84</v>
      </c>
      <c r="BK137" s="217">
        <f>ROUND(I137*H137,2)</f>
        <v>0</v>
      </c>
      <c r="BL137" s="18" t="s">
        <v>164</v>
      </c>
      <c r="BM137" s="216" t="s">
        <v>309</v>
      </c>
    </row>
    <row r="138" s="2" customFormat="1">
      <c r="A138" s="39"/>
      <c r="B138" s="40"/>
      <c r="C138" s="41"/>
      <c r="D138" s="223" t="s">
        <v>151</v>
      </c>
      <c r="E138" s="41"/>
      <c r="F138" s="224" t="s">
        <v>1244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151</v>
      </c>
      <c r="AU138" s="18" t="s">
        <v>86</v>
      </c>
    </row>
    <row r="139" s="2" customFormat="1" ht="16.5" customHeight="1">
      <c r="A139" s="39"/>
      <c r="B139" s="40"/>
      <c r="C139" s="205" t="s">
        <v>191</v>
      </c>
      <c r="D139" s="205" t="s">
        <v>142</v>
      </c>
      <c r="E139" s="206" t="s">
        <v>1245</v>
      </c>
      <c r="F139" s="207" t="s">
        <v>1246</v>
      </c>
      <c r="G139" s="208" t="s">
        <v>1227</v>
      </c>
      <c r="H139" s="209">
        <v>6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47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164</v>
      </c>
      <c r="AT139" s="216" t="s">
        <v>142</v>
      </c>
      <c r="AU139" s="216" t="s">
        <v>86</v>
      </c>
      <c r="AY139" s="18" t="s">
        <v>139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84</v>
      </c>
      <c r="BK139" s="217">
        <f>ROUND(I139*H139,2)</f>
        <v>0</v>
      </c>
      <c r="BL139" s="18" t="s">
        <v>164</v>
      </c>
      <c r="BM139" s="216" t="s">
        <v>320</v>
      </c>
    </row>
    <row r="140" s="2" customFormat="1">
      <c r="A140" s="39"/>
      <c r="B140" s="40"/>
      <c r="C140" s="41"/>
      <c r="D140" s="223" t="s">
        <v>151</v>
      </c>
      <c r="E140" s="41"/>
      <c r="F140" s="224" t="s">
        <v>1247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151</v>
      </c>
      <c r="AU140" s="18" t="s">
        <v>86</v>
      </c>
    </row>
    <row r="141" s="12" customFormat="1" ht="22.8" customHeight="1">
      <c r="A141" s="12"/>
      <c r="B141" s="189"/>
      <c r="C141" s="190"/>
      <c r="D141" s="191" t="s">
        <v>75</v>
      </c>
      <c r="E141" s="203" t="s">
        <v>1248</v>
      </c>
      <c r="F141" s="203" t="s">
        <v>1249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SUM(P142:P145)</f>
        <v>0</v>
      </c>
      <c r="Q141" s="197"/>
      <c r="R141" s="198">
        <f>SUM(R142:R145)</f>
        <v>0</v>
      </c>
      <c r="S141" s="197"/>
      <c r="T141" s="199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84</v>
      </c>
      <c r="AT141" s="201" t="s">
        <v>75</v>
      </c>
      <c r="AU141" s="201" t="s">
        <v>84</v>
      </c>
      <c r="AY141" s="200" t="s">
        <v>139</v>
      </c>
      <c r="BK141" s="202">
        <f>SUM(BK142:BK145)</f>
        <v>0</v>
      </c>
    </row>
    <row r="142" s="2" customFormat="1" ht="24.15" customHeight="1">
      <c r="A142" s="39"/>
      <c r="B142" s="40"/>
      <c r="C142" s="205" t="s">
        <v>197</v>
      </c>
      <c r="D142" s="205" t="s">
        <v>142</v>
      </c>
      <c r="E142" s="206" t="s">
        <v>1250</v>
      </c>
      <c r="F142" s="207" t="s">
        <v>1251</v>
      </c>
      <c r="G142" s="208" t="s">
        <v>1227</v>
      </c>
      <c r="H142" s="209">
        <v>2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47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164</v>
      </c>
      <c r="AT142" s="216" t="s">
        <v>142</v>
      </c>
      <c r="AU142" s="216" t="s">
        <v>86</v>
      </c>
      <c r="AY142" s="18" t="s">
        <v>139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84</v>
      </c>
      <c r="BK142" s="217">
        <f>ROUND(I142*H142,2)</f>
        <v>0</v>
      </c>
      <c r="BL142" s="18" t="s">
        <v>164</v>
      </c>
      <c r="BM142" s="216" t="s">
        <v>331</v>
      </c>
    </row>
    <row r="143" s="2" customFormat="1">
      <c r="A143" s="39"/>
      <c r="B143" s="40"/>
      <c r="C143" s="41"/>
      <c r="D143" s="223" t="s">
        <v>151</v>
      </c>
      <c r="E143" s="41"/>
      <c r="F143" s="224" t="s">
        <v>1244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151</v>
      </c>
      <c r="AU143" s="18" t="s">
        <v>86</v>
      </c>
    </row>
    <row r="144" s="2" customFormat="1" ht="33" customHeight="1">
      <c r="A144" s="39"/>
      <c r="B144" s="40"/>
      <c r="C144" s="205" t="s">
        <v>205</v>
      </c>
      <c r="D144" s="205" t="s">
        <v>142</v>
      </c>
      <c r="E144" s="206" t="s">
        <v>1252</v>
      </c>
      <c r="F144" s="207" t="s">
        <v>1253</v>
      </c>
      <c r="G144" s="208" t="s">
        <v>1227</v>
      </c>
      <c r="H144" s="209">
        <v>2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47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164</v>
      </c>
      <c r="AT144" s="216" t="s">
        <v>142</v>
      </c>
      <c r="AU144" s="216" t="s">
        <v>86</v>
      </c>
      <c r="AY144" s="18" t="s">
        <v>139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84</v>
      </c>
      <c r="BK144" s="217">
        <f>ROUND(I144*H144,2)</f>
        <v>0</v>
      </c>
      <c r="BL144" s="18" t="s">
        <v>164</v>
      </c>
      <c r="BM144" s="216" t="s">
        <v>342</v>
      </c>
    </row>
    <row r="145" s="2" customFormat="1">
      <c r="A145" s="39"/>
      <c r="B145" s="40"/>
      <c r="C145" s="41"/>
      <c r="D145" s="223" t="s">
        <v>151</v>
      </c>
      <c r="E145" s="41"/>
      <c r="F145" s="224" t="s">
        <v>1244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151</v>
      </c>
      <c r="AU145" s="18" t="s">
        <v>86</v>
      </c>
    </row>
    <row r="146" s="12" customFormat="1" ht="22.8" customHeight="1">
      <c r="A146" s="12"/>
      <c r="B146" s="189"/>
      <c r="C146" s="190"/>
      <c r="D146" s="191" t="s">
        <v>75</v>
      </c>
      <c r="E146" s="203" t="s">
        <v>1254</v>
      </c>
      <c r="F146" s="203" t="s">
        <v>1255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SUM(P147:P152)</f>
        <v>0</v>
      </c>
      <c r="Q146" s="197"/>
      <c r="R146" s="198">
        <f>SUM(R147:R152)</f>
        <v>0</v>
      </c>
      <c r="S146" s="197"/>
      <c r="T146" s="199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0" t="s">
        <v>84</v>
      </c>
      <c r="AT146" s="201" t="s">
        <v>75</v>
      </c>
      <c r="AU146" s="201" t="s">
        <v>84</v>
      </c>
      <c r="AY146" s="200" t="s">
        <v>139</v>
      </c>
      <c r="BK146" s="202">
        <f>SUM(BK147:BK152)</f>
        <v>0</v>
      </c>
    </row>
    <row r="147" s="2" customFormat="1" ht="16.5" customHeight="1">
      <c r="A147" s="39"/>
      <c r="B147" s="40"/>
      <c r="C147" s="205" t="s">
        <v>213</v>
      </c>
      <c r="D147" s="205" t="s">
        <v>142</v>
      </c>
      <c r="E147" s="206" t="s">
        <v>1256</v>
      </c>
      <c r="F147" s="207" t="s">
        <v>1257</v>
      </c>
      <c r="G147" s="208" t="s">
        <v>1227</v>
      </c>
      <c r="H147" s="209">
        <v>2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47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164</v>
      </c>
      <c r="AT147" s="216" t="s">
        <v>142</v>
      </c>
      <c r="AU147" s="216" t="s">
        <v>86</v>
      </c>
      <c r="AY147" s="18" t="s">
        <v>139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84</v>
      </c>
      <c r="BK147" s="217">
        <f>ROUND(I147*H147,2)</f>
        <v>0</v>
      </c>
      <c r="BL147" s="18" t="s">
        <v>164</v>
      </c>
      <c r="BM147" s="216" t="s">
        <v>351</v>
      </c>
    </row>
    <row r="148" s="2" customFormat="1">
      <c r="A148" s="39"/>
      <c r="B148" s="40"/>
      <c r="C148" s="41"/>
      <c r="D148" s="223" t="s">
        <v>151</v>
      </c>
      <c r="E148" s="41"/>
      <c r="F148" s="224" t="s">
        <v>1244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151</v>
      </c>
      <c r="AU148" s="18" t="s">
        <v>86</v>
      </c>
    </row>
    <row r="149" s="2" customFormat="1" ht="16.5" customHeight="1">
      <c r="A149" s="39"/>
      <c r="B149" s="40"/>
      <c r="C149" s="205" t="s">
        <v>221</v>
      </c>
      <c r="D149" s="205" t="s">
        <v>142</v>
      </c>
      <c r="E149" s="206" t="s">
        <v>1258</v>
      </c>
      <c r="F149" s="207" t="s">
        <v>1259</v>
      </c>
      <c r="G149" s="208" t="s">
        <v>1227</v>
      </c>
      <c r="H149" s="209">
        <v>1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47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164</v>
      </c>
      <c r="AT149" s="216" t="s">
        <v>142</v>
      </c>
      <c r="AU149" s="216" t="s">
        <v>86</v>
      </c>
      <c r="AY149" s="18" t="s">
        <v>139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84</v>
      </c>
      <c r="BK149" s="217">
        <f>ROUND(I149*H149,2)</f>
        <v>0</v>
      </c>
      <c r="BL149" s="18" t="s">
        <v>164</v>
      </c>
      <c r="BM149" s="216" t="s">
        <v>362</v>
      </c>
    </row>
    <row r="150" s="2" customFormat="1">
      <c r="A150" s="39"/>
      <c r="B150" s="40"/>
      <c r="C150" s="41"/>
      <c r="D150" s="223" t="s">
        <v>151</v>
      </c>
      <c r="E150" s="41"/>
      <c r="F150" s="224" t="s">
        <v>1260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151</v>
      </c>
      <c r="AU150" s="18" t="s">
        <v>86</v>
      </c>
    </row>
    <row r="151" s="2" customFormat="1" ht="16.5" customHeight="1">
      <c r="A151" s="39"/>
      <c r="B151" s="40"/>
      <c r="C151" s="205" t="s">
        <v>303</v>
      </c>
      <c r="D151" s="205" t="s">
        <v>142</v>
      </c>
      <c r="E151" s="206" t="s">
        <v>1261</v>
      </c>
      <c r="F151" s="207" t="s">
        <v>1262</v>
      </c>
      <c r="G151" s="208" t="s">
        <v>1227</v>
      </c>
      <c r="H151" s="209">
        <v>6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47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164</v>
      </c>
      <c r="AT151" s="216" t="s">
        <v>142</v>
      </c>
      <c r="AU151" s="216" t="s">
        <v>86</v>
      </c>
      <c r="AY151" s="18" t="s">
        <v>139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84</v>
      </c>
      <c r="BK151" s="217">
        <f>ROUND(I151*H151,2)</f>
        <v>0</v>
      </c>
      <c r="BL151" s="18" t="s">
        <v>164</v>
      </c>
      <c r="BM151" s="216" t="s">
        <v>374</v>
      </c>
    </row>
    <row r="152" s="2" customFormat="1">
      <c r="A152" s="39"/>
      <c r="B152" s="40"/>
      <c r="C152" s="41"/>
      <c r="D152" s="223" t="s">
        <v>151</v>
      </c>
      <c r="E152" s="41"/>
      <c r="F152" s="224" t="s">
        <v>1263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151</v>
      </c>
      <c r="AU152" s="18" t="s">
        <v>86</v>
      </c>
    </row>
    <row r="153" s="12" customFormat="1" ht="22.8" customHeight="1">
      <c r="A153" s="12"/>
      <c r="B153" s="189"/>
      <c r="C153" s="190"/>
      <c r="D153" s="191" t="s">
        <v>75</v>
      </c>
      <c r="E153" s="203" t="s">
        <v>1264</v>
      </c>
      <c r="F153" s="203" t="s">
        <v>1265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SUM(P154:P157)</f>
        <v>0</v>
      </c>
      <c r="Q153" s="197"/>
      <c r="R153" s="198">
        <f>SUM(R154:R157)</f>
        <v>0</v>
      </c>
      <c r="S153" s="197"/>
      <c r="T153" s="199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84</v>
      </c>
      <c r="AT153" s="201" t="s">
        <v>75</v>
      </c>
      <c r="AU153" s="201" t="s">
        <v>84</v>
      </c>
      <c r="AY153" s="200" t="s">
        <v>139</v>
      </c>
      <c r="BK153" s="202">
        <f>SUM(BK154:BK157)</f>
        <v>0</v>
      </c>
    </row>
    <row r="154" s="2" customFormat="1" ht="16.5" customHeight="1">
      <c r="A154" s="39"/>
      <c r="B154" s="40"/>
      <c r="C154" s="205" t="s">
        <v>309</v>
      </c>
      <c r="D154" s="205" t="s">
        <v>142</v>
      </c>
      <c r="E154" s="206" t="s">
        <v>1266</v>
      </c>
      <c r="F154" s="207" t="s">
        <v>1267</v>
      </c>
      <c r="G154" s="208" t="s">
        <v>1227</v>
      </c>
      <c r="H154" s="209">
        <v>4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47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164</v>
      </c>
      <c r="AT154" s="216" t="s">
        <v>142</v>
      </c>
      <c r="AU154" s="216" t="s">
        <v>86</v>
      </c>
      <c r="AY154" s="18" t="s">
        <v>139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84</v>
      </c>
      <c r="BK154" s="217">
        <f>ROUND(I154*H154,2)</f>
        <v>0</v>
      </c>
      <c r="BL154" s="18" t="s">
        <v>164</v>
      </c>
      <c r="BM154" s="216" t="s">
        <v>387</v>
      </c>
    </row>
    <row r="155" s="2" customFormat="1">
      <c r="A155" s="39"/>
      <c r="B155" s="40"/>
      <c r="C155" s="41"/>
      <c r="D155" s="223" t="s">
        <v>151</v>
      </c>
      <c r="E155" s="41"/>
      <c r="F155" s="224" t="s">
        <v>1241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151</v>
      </c>
      <c r="AU155" s="18" t="s">
        <v>86</v>
      </c>
    </row>
    <row r="156" s="2" customFormat="1" ht="16.5" customHeight="1">
      <c r="A156" s="39"/>
      <c r="B156" s="40"/>
      <c r="C156" s="205" t="s">
        <v>8</v>
      </c>
      <c r="D156" s="205" t="s">
        <v>142</v>
      </c>
      <c r="E156" s="206" t="s">
        <v>1268</v>
      </c>
      <c r="F156" s="207" t="s">
        <v>1269</v>
      </c>
      <c r="G156" s="208" t="s">
        <v>1227</v>
      </c>
      <c r="H156" s="209">
        <v>2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47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164</v>
      </c>
      <c r="AT156" s="216" t="s">
        <v>142</v>
      </c>
      <c r="AU156" s="216" t="s">
        <v>86</v>
      </c>
      <c r="AY156" s="18" t="s">
        <v>139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84</v>
      </c>
      <c r="BK156" s="217">
        <f>ROUND(I156*H156,2)</f>
        <v>0</v>
      </c>
      <c r="BL156" s="18" t="s">
        <v>164</v>
      </c>
      <c r="BM156" s="216" t="s">
        <v>399</v>
      </c>
    </row>
    <row r="157" s="2" customFormat="1">
      <c r="A157" s="39"/>
      <c r="B157" s="40"/>
      <c r="C157" s="41"/>
      <c r="D157" s="223" t="s">
        <v>151</v>
      </c>
      <c r="E157" s="41"/>
      <c r="F157" s="224" t="s">
        <v>1244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151</v>
      </c>
      <c r="AU157" s="18" t="s">
        <v>86</v>
      </c>
    </row>
    <row r="158" s="12" customFormat="1" ht="22.8" customHeight="1">
      <c r="A158" s="12"/>
      <c r="B158" s="189"/>
      <c r="C158" s="190"/>
      <c r="D158" s="191" t="s">
        <v>75</v>
      </c>
      <c r="E158" s="203" t="s">
        <v>1270</v>
      </c>
      <c r="F158" s="203" t="s">
        <v>1271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SUM(P159:P160)</f>
        <v>0</v>
      </c>
      <c r="Q158" s="197"/>
      <c r="R158" s="198">
        <f>SUM(R159:R160)</f>
        <v>0</v>
      </c>
      <c r="S158" s="197"/>
      <c r="T158" s="199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0" t="s">
        <v>84</v>
      </c>
      <c r="AT158" s="201" t="s">
        <v>75</v>
      </c>
      <c r="AU158" s="201" t="s">
        <v>84</v>
      </c>
      <c r="AY158" s="200" t="s">
        <v>139</v>
      </c>
      <c r="BK158" s="202">
        <f>SUM(BK159:BK160)</f>
        <v>0</v>
      </c>
    </row>
    <row r="159" s="2" customFormat="1" ht="16.5" customHeight="1">
      <c r="A159" s="39"/>
      <c r="B159" s="40"/>
      <c r="C159" s="205" t="s">
        <v>320</v>
      </c>
      <c r="D159" s="205" t="s">
        <v>142</v>
      </c>
      <c r="E159" s="206" t="s">
        <v>1272</v>
      </c>
      <c r="F159" s="207" t="s">
        <v>1273</v>
      </c>
      <c r="G159" s="208" t="s">
        <v>1227</v>
      </c>
      <c r="H159" s="209">
        <v>6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47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164</v>
      </c>
      <c r="AT159" s="216" t="s">
        <v>142</v>
      </c>
      <c r="AU159" s="216" t="s">
        <v>86</v>
      </c>
      <c r="AY159" s="18" t="s">
        <v>139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84</v>
      </c>
      <c r="BK159" s="217">
        <f>ROUND(I159*H159,2)</f>
        <v>0</v>
      </c>
      <c r="BL159" s="18" t="s">
        <v>164</v>
      </c>
      <c r="BM159" s="216" t="s">
        <v>413</v>
      </c>
    </row>
    <row r="160" s="2" customFormat="1">
      <c r="A160" s="39"/>
      <c r="B160" s="40"/>
      <c r="C160" s="41"/>
      <c r="D160" s="223" t="s">
        <v>151</v>
      </c>
      <c r="E160" s="41"/>
      <c r="F160" s="224" t="s">
        <v>1274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151</v>
      </c>
      <c r="AU160" s="18" t="s">
        <v>86</v>
      </c>
    </row>
    <row r="161" s="12" customFormat="1" ht="22.8" customHeight="1">
      <c r="A161" s="12"/>
      <c r="B161" s="189"/>
      <c r="C161" s="190"/>
      <c r="D161" s="191" t="s">
        <v>75</v>
      </c>
      <c r="E161" s="203" t="s">
        <v>1275</v>
      </c>
      <c r="F161" s="203" t="s">
        <v>1276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SUM(P162:P167)</f>
        <v>0</v>
      </c>
      <c r="Q161" s="197"/>
      <c r="R161" s="198">
        <f>SUM(R162:R167)</f>
        <v>0</v>
      </c>
      <c r="S161" s="197"/>
      <c r="T161" s="199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84</v>
      </c>
      <c r="AT161" s="201" t="s">
        <v>75</v>
      </c>
      <c r="AU161" s="201" t="s">
        <v>84</v>
      </c>
      <c r="AY161" s="200" t="s">
        <v>139</v>
      </c>
      <c r="BK161" s="202">
        <f>SUM(BK162:BK167)</f>
        <v>0</v>
      </c>
    </row>
    <row r="162" s="2" customFormat="1" ht="16.5" customHeight="1">
      <c r="A162" s="39"/>
      <c r="B162" s="40"/>
      <c r="C162" s="205" t="s">
        <v>325</v>
      </c>
      <c r="D162" s="205" t="s">
        <v>142</v>
      </c>
      <c r="E162" s="206" t="s">
        <v>1277</v>
      </c>
      <c r="F162" s="207" t="s">
        <v>1278</v>
      </c>
      <c r="G162" s="208" t="s">
        <v>1227</v>
      </c>
      <c r="H162" s="209">
        <v>1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47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164</v>
      </c>
      <c r="AT162" s="216" t="s">
        <v>142</v>
      </c>
      <c r="AU162" s="216" t="s">
        <v>86</v>
      </c>
      <c r="AY162" s="18" t="s">
        <v>139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84</v>
      </c>
      <c r="BK162" s="217">
        <f>ROUND(I162*H162,2)</f>
        <v>0</v>
      </c>
      <c r="BL162" s="18" t="s">
        <v>164</v>
      </c>
      <c r="BM162" s="216" t="s">
        <v>422</v>
      </c>
    </row>
    <row r="163" s="2" customFormat="1">
      <c r="A163" s="39"/>
      <c r="B163" s="40"/>
      <c r="C163" s="41"/>
      <c r="D163" s="223" t="s">
        <v>151</v>
      </c>
      <c r="E163" s="41"/>
      <c r="F163" s="224" t="s">
        <v>1260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151</v>
      </c>
      <c r="AU163" s="18" t="s">
        <v>86</v>
      </c>
    </row>
    <row r="164" s="2" customFormat="1" ht="16.5" customHeight="1">
      <c r="A164" s="39"/>
      <c r="B164" s="40"/>
      <c r="C164" s="205" t="s">
        <v>331</v>
      </c>
      <c r="D164" s="205" t="s">
        <v>142</v>
      </c>
      <c r="E164" s="206" t="s">
        <v>1279</v>
      </c>
      <c r="F164" s="207" t="s">
        <v>1280</v>
      </c>
      <c r="G164" s="208" t="s">
        <v>1281</v>
      </c>
      <c r="H164" s="209">
        <v>2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47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164</v>
      </c>
      <c r="AT164" s="216" t="s">
        <v>142</v>
      </c>
      <c r="AU164" s="216" t="s">
        <v>86</v>
      </c>
      <c r="AY164" s="18" t="s">
        <v>139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84</v>
      </c>
      <c r="BK164" s="217">
        <f>ROUND(I164*H164,2)</f>
        <v>0</v>
      </c>
      <c r="BL164" s="18" t="s">
        <v>164</v>
      </c>
      <c r="BM164" s="216" t="s">
        <v>432</v>
      </c>
    </row>
    <row r="165" s="2" customFormat="1">
      <c r="A165" s="39"/>
      <c r="B165" s="40"/>
      <c r="C165" s="41"/>
      <c r="D165" s="223" t="s">
        <v>151</v>
      </c>
      <c r="E165" s="41"/>
      <c r="F165" s="224" t="s">
        <v>1244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151</v>
      </c>
      <c r="AU165" s="18" t="s">
        <v>86</v>
      </c>
    </row>
    <row r="166" s="2" customFormat="1" ht="16.5" customHeight="1">
      <c r="A166" s="39"/>
      <c r="B166" s="40"/>
      <c r="C166" s="205" t="s">
        <v>336</v>
      </c>
      <c r="D166" s="205" t="s">
        <v>142</v>
      </c>
      <c r="E166" s="206" t="s">
        <v>1282</v>
      </c>
      <c r="F166" s="207" t="s">
        <v>1283</v>
      </c>
      <c r="G166" s="208" t="s">
        <v>249</v>
      </c>
      <c r="H166" s="209">
        <v>2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47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164</v>
      </c>
      <c r="AT166" s="216" t="s">
        <v>142</v>
      </c>
      <c r="AU166" s="216" t="s">
        <v>86</v>
      </c>
      <c r="AY166" s="18" t="s">
        <v>139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84</v>
      </c>
      <c r="BK166" s="217">
        <f>ROUND(I166*H166,2)</f>
        <v>0</v>
      </c>
      <c r="BL166" s="18" t="s">
        <v>164</v>
      </c>
      <c r="BM166" s="216" t="s">
        <v>442</v>
      </c>
    </row>
    <row r="167" s="2" customFormat="1">
      <c r="A167" s="39"/>
      <c r="B167" s="40"/>
      <c r="C167" s="41"/>
      <c r="D167" s="223" t="s">
        <v>151</v>
      </c>
      <c r="E167" s="41"/>
      <c r="F167" s="224" t="s">
        <v>1244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151</v>
      </c>
      <c r="AU167" s="18" t="s">
        <v>86</v>
      </c>
    </row>
    <row r="168" s="12" customFormat="1" ht="22.8" customHeight="1">
      <c r="A168" s="12"/>
      <c r="B168" s="189"/>
      <c r="C168" s="190"/>
      <c r="D168" s="191" t="s">
        <v>75</v>
      </c>
      <c r="E168" s="203" t="s">
        <v>1284</v>
      </c>
      <c r="F168" s="203" t="s">
        <v>1285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SUM(P169:P174)</f>
        <v>0</v>
      </c>
      <c r="Q168" s="197"/>
      <c r="R168" s="198">
        <f>SUM(R169:R174)</f>
        <v>0</v>
      </c>
      <c r="S168" s="197"/>
      <c r="T168" s="199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0" t="s">
        <v>84</v>
      </c>
      <c r="AT168" s="201" t="s">
        <v>75</v>
      </c>
      <c r="AU168" s="201" t="s">
        <v>84</v>
      </c>
      <c r="AY168" s="200" t="s">
        <v>139</v>
      </c>
      <c r="BK168" s="202">
        <f>SUM(BK169:BK174)</f>
        <v>0</v>
      </c>
    </row>
    <row r="169" s="2" customFormat="1" ht="16.5" customHeight="1">
      <c r="A169" s="39"/>
      <c r="B169" s="40"/>
      <c r="C169" s="205" t="s">
        <v>342</v>
      </c>
      <c r="D169" s="205" t="s">
        <v>142</v>
      </c>
      <c r="E169" s="206" t="s">
        <v>1286</v>
      </c>
      <c r="F169" s="207" t="s">
        <v>1287</v>
      </c>
      <c r="G169" s="208" t="s">
        <v>1227</v>
      </c>
      <c r="H169" s="209">
        <v>2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47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164</v>
      </c>
      <c r="AT169" s="216" t="s">
        <v>142</v>
      </c>
      <c r="AU169" s="216" t="s">
        <v>86</v>
      </c>
      <c r="AY169" s="18" t="s">
        <v>139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84</v>
      </c>
      <c r="BK169" s="217">
        <f>ROUND(I169*H169,2)</f>
        <v>0</v>
      </c>
      <c r="BL169" s="18" t="s">
        <v>164</v>
      </c>
      <c r="BM169" s="216" t="s">
        <v>453</v>
      </c>
    </row>
    <row r="170" s="2" customFormat="1">
      <c r="A170" s="39"/>
      <c r="B170" s="40"/>
      <c r="C170" s="41"/>
      <c r="D170" s="223" t="s">
        <v>151</v>
      </c>
      <c r="E170" s="41"/>
      <c r="F170" s="224" t="s">
        <v>1244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151</v>
      </c>
      <c r="AU170" s="18" t="s">
        <v>86</v>
      </c>
    </row>
    <row r="171" s="2" customFormat="1" ht="16.5" customHeight="1">
      <c r="A171" s="39"/>
      <c r="B171" s="40"/>
      <c r="C171" s="205" t="s">
        <v>7</v>
      </c>
      <c r="D171" s="205" t="s">
        <v>142</v>
      </c>
      <c r="E171" s="206" t="s">
        <v>1288</v>
      </c>
      <c r="F171" s="207" t="s">
        <v>1289</v>
      </c>
      <c r="G171" s="208" t="s">
        <v>1227</v>
      </c>
      <c r="H171" s="209">
        <v>2</v>
      </c>
      <c r="I171" s="210"/>
      <c r="J171" s="211">
        <f>ROUND(I171*H171,2)</f>
        <v>0</v>
      </c>
      <c r="K171" s="207" t="s">
        <v>19</v>
      </c>
      <c r="L171" s="45"/>
      <c r="M171" s="212" t="s">
        <v>19</v>
      </c>
      <c r="N171" s="213" t="s">
        <v>47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164</v>
      </c>
      <c r="AT171" s="216" t="s">
        <v>142</v>
      </c>
      <c r="AU171" s="216" t="s">
        <v>86</v>
      </c>
      <c r="AY171" s="18" t="s">
        <v>139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84</v>
      </c>
      <c r="BK171" s="217">
        <f>ROUND(I171*H171,2)</f>
        <v>0</v>
      </c>
      <c r="BL171" s="18" t="s">
        <v>164</v>
      </c>
      <c r="BM171" s="216" t="s">
        <v>461</v>
      </c>
    </row>
    <row r="172" s="2" customFormat="1">
      <c r="A172" s="39"/>
      <c r="B172" s="40"/>
      <c r="C172" s="41"/>
      <c r="D172" s="223" t="s">
        <v>151</v>
      </c>
      <c r="E172" s="41"/>
      <c r="F172" s="224" t="s">
        <v>1244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151</v>
      </c>
      <c r="AU172" s="18" t="s">
        <v>86</v>
      </c>
    </row>
    <row r="173" s="2" customFormat="1" ht="16.5" customHeight="1">
      <c r="A173" s="39"/>
      <c r="B173" s="40"/>
      <c r="C173" s="205" t="s">
        <v>351</v>
      </c>
      <c r="D173" s="205" t="s">
        <v>142</v>
      </c>
      <c r="E173" s="206" t="s">
        <v>1290</v>
      </c>
      <c r="F173" s="207" t="s">
        <v>1291</v>
      </c>
      <c r="G173" s="208" t="s">
        <v>1281</v>
      </c>
      <c r="H173" s="209">
        <v>18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47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164</v>
      </c>
      <c r="AT173" s="216" t="s">
        <v>142</v>
      </c>
      <c r="AU173" s="216" t="s">
        <v>86</v>
      </c>
      <c r="AY173" s="18" t="s">
        <v>139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84</v>
      </c>
      <c r="BK173" s="217">
        <f>ROUND(I173*H173,2)</f>
        <v>0</v>
      </c>
      <c r="BL173" s="18" t="s">
        <v>164</v>
      </c>
      <c r="BM173" s="216" t="s">
        <v>473</v>
      </c>
    </row>
    <row r="174" s="2" customFormat="1">
      <c r="A174" s="39"/>
      <c r="B174" s="40"/>
      <c r="C174" s="41"/>
      <c r="D174" s="223" t="s">
        <v>151</v>
      </c>
      <c r="E174" s="41"/>
      <c r="F174" s="224" t="s">
        <v>1292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151</v>
      </c>
      <c r="AU174" s="18" t="s">
        <v>86</v>
      </c>
    </row>
    <row r="175" s="12" customFormat="1" ht="22.8" customHeight="1">
      <c r="A175" s="12"/>
      <c r="B175" s="189"/>
      <c r="C175" s="190"/>
      <c r="D175" s="191" t="s">
        <v>75</v>
      </c>
      <c r="E175" s="203" t="s">
        <v>1293</v>
      </c>
      <c r="F175" s="203" t="s">
        <v>1294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SUM(P176:P177)</f>
        <v>0</v>
      </c>
      <c r="Q175" s="197"/>
      <c r="R175" s="198">
        <f>SUM(R176:R177)</f>
        <v>0</v>
      </c>
      <c r="S175" s="197"/>
      <c r="T175" s="199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84</v>
      </c>
      <c r="AT175" s="201" t="s">
        <v>75</v>
      </c>
      <c r="AU175" s="201" t="s">
        <v>84</v>
      </c>
      <c r="AY175" s="200" t="s">
        <v>139</v>
      </c>
      <c r="BK175" s="202">
        <f>SUM(BK176:BK177)</f>
        <v>0</v>
      </c>
    </row>
    <row r="176" s="2" customFormat="1" ht="16.5" customHeight="1">
      <c r="A176" s="39"/>
      <c r="B176" s="40"/>
      <c r="C176" s="205" t="s">
        <v>357</v>
      </c>
      <c r="D176" s="205" t="s">
        <v>142</v>
      </c>
      <c r="E176" s="206" t="s">
        <v>1295</v>
      </c>
      <c r="F176" s="207" t="s">
        <v>1296</v>
      </c>
      <c r="G176" s="208" t="s">
        <v>249</v>
      </c>
      <c r="H176" s="209">
        <v>105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47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164</v>
      </c>
      <c r="AT176" s="216" t="s">
        <v>142</v>
      </c>
      <c r="AU176" s="216" t="s">
        <v>86</v>
      </c>
      <c r="AY176" s="18" t="s">
        <v>139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84</v>
      </c>
      <c r="BK176" s="217">
        <f>ROUND(I176*H176,2)</f>
        <v>0</v>
      </c>
      <c r="BL176" s="18" t="s">
        <v>164</v>
      </c>
      <c r="BM176" s="216" t="s">
        <v>485</v>
      </c>
    </row>
    <row r="177" s="2" customFormat="1">
      <c r="A177" s="39"/>
      <c r="B177" s="40"/>
      <c r="C177" s="41"/>
      <c r="D177" s="223" t="s">
        <v>151</v>
      </c>
      <c r="E177" s="41"/>
      <c r="F177" s="224" t="s">
        <v>1297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151</v>
      </c>
      <c r="AU177" s="18" t="s">
        <v>86</v>
      </c>
    </row>
    <row r="178" s="12" customFormat="1" ht="22.8" customHeight="1">
      <c r="A178" s="12"/>
      <c r="B178" s="189"/>
      <c r="C178" s="190"/>
      <c r="D178" s="191" t="s">
        <v>75</v>
      </c>
      <c r="E178" s="203" t="s">
        <v>1298</v>
      </c>
      <c r="F178" s="203" t="s">
        <v>1299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SUM(P179:P180)</f>
        <v>0</v>
      </c>
      <c r="Q178" s="197"/>
      <c r="R178" s="198">
        <f>SUM(R179:R180)</f>
        <v>0</v>
      </c>
      <c r="S178" s="197"/>
      <c r="T178" s="199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0" t="s">
        <v>84</v>
      </c>
      <c r="AT178" s="201" t="s">
        <v>75</v>
      </c>
      <c r="AU178" s="201" t="s">
        <v>84</v>
      </c>
      <c r="AY178" s="200" t="s">
        <v>139</v>
      </c>
      <c r="BK178" s="202">
        <f>SUM(BK179:BK180)</f>
        <v>0</v>
      </c>
    </row>
    <row r="179" s="2" customFormat="1" ht="16.5" customHeight="1">
      <c r="A179" s="39"/>
      <c r="B179" s="40"/>
      <c r="C179" s="205" t="s">
        <v>362</v>
      </c>
      <c r="D179" s="205" t="s">
        <v>142</v>
      </c>
      <c r="E179" s="206" t="s">
        <v>1300</v>
      </c>
      <c r="F179" s="207" t="s">
        <v>1301</v>
      </c>
      <c r="G179" s="208" t="s">
        <v>249</v>
      </c>
      <c r="H179" s="209">
        <v>15</v>
      </c>
      <c r="I179" s="210"/>
      <c r="J179" s="211">
        <f>ROUND(I179*H179,2)</f>
        <v>0</v>
      </c>
      <c r="K179" s="207" t="s">
        <v>19</v>
      </c>
      <c r="L179" s="45"/>
      <c r="M179" s="212" t="s">
        <v>19</v>
      </c>
      <c r="N179" s="213" t="s">
        <v>47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164</v>
      </c>
      <c r="AT179" s="216" t="s">
        <v>142</v>
      </c>
      <c r="AU179" s="216" t="s">
        <v>86</v>
      </c>
      <c r="AY179" s="18" t="s">
        <v>139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84</v>
      </c>
      <c r="BK179" s="217">
        <f>ROUND(I179*H179,2)</f>
        <v>0</v>
      </c>
      <c r="BL179" s="18" t="s">
        <v>164</v>
      </c>
      <c r="BM179" s="216" t="s">
        <v>500</v>
      </c>
    </row>
    <row r="180" s="2" customFormat="1">
      <c r="A180" s="39"/>
      <c r="B180" s="40"/>
      <c r="C180" s="41"/>
      <c r="D180" s="223" t="s">
        <v>151</v>
      </c>
      <c r="E180" s="41"/>
      <c r="F180" s="224" t="s">
        <v>1302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151</v>
      </c>
      <c r="AU180" s="18" t="s">
        <v>86</v>
      </c>
    </row>
    <row r="181" s="12" customFormat="1" ht="22.8" customHeight="1">
      <c r="A181" s="12"/>
      <c r="B181" s="189"/>
      <c r="C181" s="190"/>
      <c r="D181" s="191" t="s">
        <v>75</v>
      </c>
      <c r="E181" s="203" t="s">
        <v>1303</v>
      </c>
      <c r="F181" s="203" t="s">
        <v>1304</v>
      </c>
      <c r="G181" s="190"/>
      <c r="H181" s="190"/>
      <c r="I181" s="193"/>
      <c r="J181" s="204">
        <f>BK181</f>
        <v>0</v>
      </c>
      <c r="K181" s="190"/>
      <c r="L181" s="195"/>
      <c r="M181" s="196"/>
      <c r="N181" s="197"/>
      <c r="O181" s="197"/>
      <c r="P181" s="198">
        <f>SUM(P182:P189)</f>
        <v>0</v>
      </c>
      <c r="Q181" s="197"/>
      <c r="R181" s="198">
        <f>SUM(R182:R189)</f>
        <v>0</v>
      </c>
      <c r="S181" s="197"/>
      <c r="T181" s="199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0" t="s">
        <v>84</v>
      </c>
      <c r="AT181" s="201" t="s">
        <v>75</v>
      </c>
      <c r="AU181" s="201" t="s">
        <v>84</v>
      </c>
      <c r="AY181" s="200" t="s">
        <v>139</v>
      </c>
      <c r="BK181" s="202">
        <f>SUM(BK182:BK189)</f>
        <v>0</v>
      </c>
    </row>
    <row r="182" s="2" customFormat="1" ht="16.5" customHeight="1">
      <c r="A182" s="39"/>
      <c r="B182" s="40"/>
      <c r="C182" s="205" t="s">
        <v>369</v>
      </c>
      <c r="D182" s="205" t="s">
        <v>142</v>
      </c>
      <c r="E182" s="206" t="s">
        <v>1305</v>
      </c>
      <c r="F182" s="207" t="s">
        <v>1306</v>
      </c>
      <c r="G182" s="208" t="s">
        <v>1227</v>
      </c>
      <c r="H182" s="209">
        <v>5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47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164</v>
      </c>
      <c r="AT182" s="216" t="s">
        <v>142</v>
      </c>
      <c r="AU182" s="216" t="s">
        <v>86</v>
      </c>
      <c r="AY182" s="18" t="s">
        <v>139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84</v>
      </c>
      <c r="BK182" s="217">
        <f>ROUND(I182*H182,2)</f>
        <v>0</v>
      </c>
      <c r="BL182" s="18" t="s">
        <v>164</v>
      </c>
      <c r="BM182" s="216" t="s">
        <v>510</v>
      </c>
    </row>
    <row r="183" s="2" customFormat="1">
      <c r="A183" s="39"/>
      <c r="B183" s="40"/>
      <c r="C183" s="41"/>
      <c r="D183" s="223" t="s">
        <v>151</v>
      </c>
      <c r="E183" s="41"/>
      <c r="F183" s="224" t="s">
        <v>1307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151</v>
      </c>
      <c r="AU183" s="18" t="s">
        <v>86</v>
      </c>
    </row>
    <row r="184" s="2" customFormat="1" ht="16.5" customHeight="1">
      <c r="A184" s="39"/>
      <c r="B184" s="40"/>
      <c r="C184" s="205" t="s">
        <v>374</v>
      </c>
      <c r="D184" s="205" t="s">
        <v>142</v>
      </c>
      <c r="E184" s="206" t="s">
        <v>1308</v>
      </c>
      <c r="F184" s="207" t="s">
        <v>1309</v>
      </c>
      <c r="G184" s="208" t="s">
        <v>1227</v>
      </c>
      <c r="H184" s="209">
        <v>10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47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164</v>
      </c>
      <c r="AT184" s="216" t="s">
        <v>142</v>
      </c>
      <c r="AU184" s="216" t="s">
        <v>86</v>
      </c>
      <c r="AY184" s="18" t="s">
        <v>139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84</v>
      </c>
      <c r="BK184" s="217">
        <f>ROUND(I184*H184,2)</f>
        <v>0</v>
      </c>
      <c r="BL184" s="18" t="s">
        <v>164</v>
      </c>
      <c r="BM184" s="216" t="s">
        <v>520</v>
      </c>
    </row>
    <row r="185" s="2" customFormat="1">
      <c r="A185" s="39"/>
      <c r="B185" s="40"/>
      <c r="C185" s="41"/>
      <c r="D185" s="223" t="s">
        <v>151</v>
      </c>
      <c r="E185" s="41"/>
      <c r="F185" s="224" t="s">
        <v>1310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151</v>
      </c>
      <c r="AU185" s="18" t="s">
        <v>86</v>
      </c>
    </row>
    <row r="186" s="2" customFormat="1" ht="16.5" customHeight="1">
      <c r="A186" s="39"/>
      <c r="B186" s="40"/>
      <c r="C186" s="205" t="s">
        <v>380</v>
      </c>
      <c r="D186" s="205" t="s">
        <v>142</v>
      </c>
      <c r="E186" s="206" t="s">
        <v>1311</v>
      </c>
      <c r="F186" s="207" t="s">
        <v>1312</v>
      </c>
      <c r="G186" s="208" t="s">
        <v>1227</v>
      </c>
      <c r="H186" s="209">
        <v>14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47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164</v>
      </c>
      <c r="AT186" s="216" t="s">
        <v>142</v>
      </c>
      <c r="AU186" s="216" t="s">
        <v>86</v>
      </c>
      <c r="AY186" s="18" t="s">
        <v>139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84</v>
      </c>
      <c r="BK186" s="217">
        <f>ROUND(I186*H186,2)</f>
        <v>0</v>
      </c>
      <c r="BL186" s="18" t="s">
        <v>164</v>
      </c>
      <c r="BM186" s="216" t="s">
        <v>1052</v>
      </c>
    </row>
    <row r="187" s="2" customFormat="1">
      <c r="A187" s="39"/>
      <c r="B187" s="40"/>
      <c r="C187" s="41"/>
      <c r="D187" s="223" t="s">
        <v>151</v>
      </c>
      <c r="E187" s="41"/>
      <c r="F187" s="224" t="s">
        <v>1313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151</v>
      </c>
      <c r="AU187" s="18" t="s">
        <v>86</v>
      </c>
    </row>
    <row r="188" s="2" customFormat="1" ht="16.5" customHeight="1">
      <c r="A188" s="39"/>
      <c r="B188" s="40"/>
      <c r="C188" s="205" t="s">
        <v>387</v>
      </c>
      <c r="D188" s="205" t="s">
        <v>142</v>
      </c>
      <c r="E188" s="206" t="s">
        <v>1314</v>
      </c>
      <c r="F188" s="207" t="s">
        <v>1315</v>
      </c>
      <c r="G188" s="208" t="s">
        <v>1227</v>
      </c>
      <c r="H188" s="209">
        <v>10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47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164</v>
      </c>
      <c r="AT188" s="216" t="s">
        <v>142</v>
      </c>
      <c r="AU188" s="216" t="s">
        <v>86</v>
      </c>
      <c r="AY188" s="18" t="s">
        <v>139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84</v>
      </c>
      <c r="BK188" s="217">
        <f>ROUND(I188*H188,2)</f>
        <v>0</v>
      </c>
      <c r="BL188" s="18" t="s">
        <v>164</v>
      </c>
      <c r="BM188" s="216" t="s">
        <v>1057</v>
      </c>
    </row>
    <row r="189" s="2" customFormat="1">
      <c r="A189" s="39"/>
      <c r="B189" s="40"/>
      <c r="C189" s="41"/>
      <c r="D189" s="223" t="s">
        <v>151</v>
      </c>
      <c r="E189" s="41"/>
      <c r="F189" s="224" t="s">
        <v>1310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151</v>
      </c>
      <c r="AU189" s="18" t="s">
        <v>86</v>
      </c>
    </row>
    <row r="190" s="12" customFormat="1" ht="22.8" customHeight="1">
      <c r="A190" s="12"/>
      <c r="B190" s="189"/>
      <c r="C190" s="190"/>
      <c r="D190" s="191" t="s">
        <v>75</v>
      </c>
      <c r="E190" s="203" t="s">
        <v>1316</v>
      </c>
      <c r="F190" s="203" t="s">
        <v>1317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SUM(P191:P192)</f>
        <v>0</v>
      </c>
      <c r="Q190" s="197"/>
      <c r="R190" s="198">
        <f>SUM(R191:R192)</f>
        <v>0</v>
      </c>
      <c r="S190" s="197"/>
      <c r="T190" s="199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0" t="s">
        <v>84</v>
      </c>
      <c r="AT190" s="201" t="s">
        <v>75</v>
      </c>
      <c r="AU190" s="201" t="s">
        <v>84</v>
      </c>
      <c r="AY190" s="200" t="s">
        <v>139</v>
      </c>
      <c r="BK190" s="202">
        <f>SUM(BK191:BK192)</f>
        <v>0</v>
      </c>
    </row>
    <row r="191" s="2" customFormat="1" ht="16.5" customHeight="1">
      <c r="A191" s="39"/>
      <c r="B191" s="40"/>
      <c r="C191" s="205" t="s">
        <v>394</v>
      </c>
      <c r="D191" s="205" t="s">
        <v>142</v>
      </c>
      <c r="E191" s="206" t="s">
        <v>1318</v>
      </c>
      <c r="F191" s="207" t="s">
        <v>1319</v>
      </c>
      <c r="G191" s="208" t="s">
        <v>1227</v>
      </c>
      <c r="H191" s="209">
        <v>15</v>
      </c>
      <c r="I191" s="210"/>
      <c r="J191" s="211">
        <f>ROUND(I191*H191,2)</f>
        <v>0</v>
      </c>
      <c r="K191" s="207" t="s">
        <v>19</v>
      </c>
      <c r="L191" s="45"/>
      <c r="M191" s="212" t="s">
        <v>19</v>
      </c>
      <c r="N191" s="213" t="s">
        <v>47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164</v>
      </c>
      <c r="AT191" s="216" t="s">
        <v>142</v>
      </c>
      <c r="AU191" s="216" t="s">
        <v>86</v>
      </c>
      <c r="AY191" s="18" t="s">
        <v>139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84</v>
      </c>
      <c r="BK191" s="217">
        <f>ROUND(I191*H191,2)</f>
        <v>0</v>
      </c>
      <c r="BL191" s="18" t="s">
        <v>164</v>
      </c>
      <c r="BM191" s="216" t="s">
        <v>1064</v>
      </c>
    </row>
    <row r="192" s="2" customFormat="1">
      <c r="A192" s="39"/>
      <c r="B192" s="40"/>
      <c r="C192" s="41"/>
      <c r="D192" s="223" t="s">
        <v>151</v>
      </c>
      <c r="E192" s="41"/>
      <c r="F192" s="224" t="s">
        <v>1302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151</v>
      </c>
      <c r="AU192" s="18" t="s">
        <v>86</v>
      </c>
    </row>
    <row r="193" s="12" customFormat="1" ht="22.8" customHeight="1">
      <c r="A193" s="12"/>
      <c r="B193" s="189"/>
      <c r="C193" s="190"/>
      <c r="D193" s="191" t="s">
        <v>75</v>
      </c>
      <c r="E193" s="203" t="s">
        <v>1320</v>
      </c>
      <c r="F193" s="203" t="s">
        <v>1321</v>
      </c>
      <c r="G193" s="190"/>
      <c r="H193" s="190"/>
      <c r="I193" s="193"/>
      <c r="J193" s="204">
        <f>BK193</f>
        <v>0</v>
      </c>
      <c r="K193" s="190"/>
      <c r="L193" s="195"/>
      <c r="M193" s="196"/>
      <c r="N193" s="197"/>
      <c r="O193" s="197"/>
      <c r="P193" s="198">
        <f>SUM(P194:P195)</f>
        <v>0</v>
      </c>
      <c r="Q193" s="197"/>
      <c r="R193" s="198">
        <f>SUM(R194:R195)</f>
        <v>0</v>
      </c>
      <c r="S193" s="197"/>
      <c r="T193" s="199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0" t="s">
        <v>84</v>
      </c>
      <c r="AT193" s="201" t="s">
        <v>75</v>
      </c>
      <c r="AU193" s="201" t="s">
        <v>84</v>
      </c>
      <c r="AY193" s="200" t="s">
        <v>139</v>
      </c>
      <c r="BK193" s="202">
        <f>SUM(BK194:BK195)</f>
        <v>0</v>
      </c>
    </row>
    <row r="194" s="2" customFormat="1" ht="16.5" customHeight="1">
      <c r="A194" s="39"/>
      <c r="B194" s="40"/>
      <c r="C194" s="205" t="s">
        <v>399</v>
      </c>
      <c r="D194" s="205" t="s">
        <v>142</v>
      </c>
      <c r="E194" s="206" t="s">
        <v>1322</v>
      </c>
      <c r="F194" s="207" t="s">
        <v>1323</v>
      </c>
      <c r="G194" s="208" t="s">
        <v>249</v>
      </c>
      <c r="H194" s="209">
        <v>5</v>
      </c>
      <c r="I194" s="210"/>
      <c r="J194" s="211">
        <f>ROUND(I194*H194,2)</f>
        <v>0</v>
      </c>
      <c r="K194" s="207" t="s">
        <v>19</v>
      </c>
      <c r="L194" s="45"/>
      <c r="M194" s="212" t="s">
        <v>19</v>
      </c>
      <c r="N194" s="213" t="s">
        <v>47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164</v>
      </c>
      <c r="AT194" s="216" t="s">
        <v>142</v>
      </c>
      <c r="AU194" s="216" t="s">
        <v>86</v>
      </c>
      <c r="AY194" s="18" t="s">
        <v>139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84</v>
      </c>
      <c r="BK194" s="217">
        <f>ROUND(I194*H194,2)</f>
        <v>0</v>
      </c>
      <c r="BL194" s="18" t="s">
        <v>164</v>
      </c>
      <c r="BM194" s="216" t="s">
        <v>1075</v>
      </c>
    </row>
    <row r="195" s="2" customFormat="1">
      <c r="A195" s="39"/>
      <c r="B195" s="40"/>
      <c r="C195" s="41"/>
      <c r="D195" s="223" t="s">
        <v>151</v>
      </c>
      <c r="E195" s="41"/>
      <c r="F195" s="224" t="s">
        <v>1307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151</v>
      </c>
      <c r="AU195" s="18" t="s">
        <v>86</v>
      </c>
    </row>
    <row r="196" s="12" customFormat="1" ht="22.8" customHeight="1">
      <c r="A196" s="12"/>
      <c r="B196" s="189"/>
      <c r="C196" s="190"/>
      <c r="D196" s="191" t="s">
        <v>75</v>
      </c>
      <c r="E196" s="203" t="s">
        <v>1324</v>
      </c>
      <c r="F196" s="203" t="s">
        <v>1325</v>
      </c>
      <c r="G196" s="190"/>
      <c r="H196" s="190"/>
      <c r="I196" s="193"/>
      <c r="J196" s="204">
        <f>BK196</f>
        <v>0</v>
      </c>
      <c r="K196" s="190"/>
      <c r="L196" s="195"/>
      <c r="M196" s="196"/>
      <c r="N196" s="197"/>
      <c r="O196" s="197"/>
      <c r="P196" s="198">
        <f>SUM(P197:P204)</f>
        <v>0</v>
      </c>
      <c r="Q196" s="197"/>
      <c r="R196" s="198">
        <f>SUM(R197:R204)</f>
        <v>0</v>
      </c>
      <c r="S196" s="197"/>
      <c r="T196" s="199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0" t="s">
        <v>84</v>
      </c>
      <c r="AT196" s="201" t="s">
        <v>75</v>
      </c>
      <c r="AU196" s="201" t="s">
        <v>84</v>
      </c>
      <c r="AY196" s="200" t="s">
        <v>139</v>
      </c>
      <c r="BK196" s="202">
        <f>SUM(BK197:BK204)</f>
        <v>0</v>
      </c>
    </row>
    <row r="197" s="2" customFormat="1" ht="16.5" customHeight="1">
      <c r="A197" s="39"/>
      <c r="B197" s="40"/>
      <c r="C197" s="205" t="s">
        <v>406</v>
      </c>
      <c r="D197" s="205" t="s">
        <v>142</v>
      </c>
      <c r="E197" s="206" t="s">
        <v>1326</v>
      </c>
      <c r="F197" s="207" t="s">
        <v>1327</v>
      </c>
      <c r="G197" s="208" t="s">
        <v>1227</v>
      </c>
      <c r="H197" s="209">
        <v>8</v>
      </c>
      <c r="I197" s="210"/>
      <c r="J197" s="211">
        <f>ROUND(I197*H197,2)</f>
        <v>0</v>
      </c>
      <c r="K197" s="207" t="s">
        <v>19</v>
      </c>
      <c r="L197" s="45"/>
      <c r="M197" s="212" t="s">
        <v>19</v>
      </c>
      <c r="N197" s="213" t="s">
        <v>47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164</v>
      </c>
      <c r="AT197" s="216" t="s">
        <v>142</v>
      </c>
      <c r="AU197" s="216" t="s">
        <v>86</v>
      </c>
      <c r="AY197" s="18" t="s">
        <v>139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84</v>
      </c>
      <c r="BK197" s="217">
        <f>ROUND(I197*H197,2)</f>
        <v>0</v>
      </c>
      <c r="BL197" s="18" t="s">
        <v>164</v>
      </c>
      <c r="BM197" s="216" t="s">
        <v>1086</v>
      </c>
    </row>
    <row r="198" s="2" customFormat="1">
      <c r="A198" s="39"/>
      <c r="B198" s="40"/>
      <c r="C198" s="41"/>
      <c r="D198" s="223" t="s">
        <v>151</v>
      </c>
      <c r="E198" s="41"/>
      <c r="F198" s="224" t="s">
        <v>1328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151</v>
      </c>
      <c r="AU198" s="18" t="s">
        <v>86</v>
      </c>
    </row>
    <row r="199" s="2" customFormat="1" ht="16.5" customHeight="1">
      <c r="A199" s="39"/>
      <c r="B199" s="40"/>
      <c r="C199" s="205" t="s">
        <v>413</v>
      </c>
      <c r="D199" s="205" t="s">
        <v>142</v>
      </c>
      <c r="E199" s="206" t="s">
        <v>1329</v>
      </c>
      <c r="F199" s="207" t="s">
        <v>1330</v>
      </c>
      <c r="G199" s="208" t="s">
        <v>1331</v>
      </c>
      <c r="H199" s="209">
        <v>30</v>
      </c>
      <c r="I199" s="210"/>
      <c r="J199" s="211">
        <f>ROUND(I199*H199,2)</f>
        <v>0</v>
      </c>
      <c r="K199" s="207" t="s">
        <v>19</v>
      </c>
      <c r="L199" s="45"/>
      <c r="M199" s="212" t="s">
        <v>19</v>
      </c>
      <c r="N199" s="213" t="s">
        <v>47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164</v>
      </c>
      <c r="AT199" s="216" t="s">
        <v>142</v>
      </c>
      <c r="AU199" s="216" t="s">
        <v>86</v>
      </c>
      <c r="AY199" s="18" t="s">
        <v>139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84</v>
      </c>
      <c r="BK199" s="217">
        <f>ROUND(I199*H199,2)</f>
        <v>0</v>
      </c>
      <c r="BL199" s="18" t="s">
        <v>164</v>
      </c>
      <c r="BM199" s="216" t="s">
        <v>1099</v>
      </c>
    </row>
    <row r="200" s="2" customFormat="1">
      <c r="A200" s="39"/>
      <c r="B200" s="40"/>
      <c r="C200" s="41"/>
      <c r="D200" s="223" t="s">
        <v>151</v>
      </c>
      <c r="E200" s="41"/>
      <c r="F200" s="224" t="s">
        <v>1332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151</v>
      </c>
      <c r="AU200" s="18" t="s">
        <v>86</v>
      </c>
    </row>
    <row r="201" s="2" customFormat="1" ht="16.5" customHeight="1">
      <c r="A201" s="39"/>
      <c r="B201" s="40"/>
      <c r="C201" s="205" t="s">
        <v>418</v>
      </c>
      <c r="D201" s="205" t="s">
        <v>142</v>
      </c>
      <c r="E201" s="206" t="s">
        <v>1333</v>
      </c>
      <c r="F201" s="207" t="s">
        <v>1334</v>
      </c>
      <c r="G201" s="208" t="s">
        <v>1227</v>
      </c>
      <c r="H201" s="209">
        <v>10</v>
      </c>
      <c r="I201" s="210"/>
      <c r="J201" s="211">
        <f>ROUND(I201*H201,2)</f>
        <v>0</v>
      </c>
      <c r="K201" s="207" t="s">
        <v>19</v>
      </c>
      <c r="L201" s="45"/>
      <c r="M201" s="212" t="s">
        <v>19</v>
      </c>
      <c r="N201" s="213" t="s">
        <v>47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164</v>
      </c>
      <c r="AT201" s="216" t="s">
        <v>142</v>
      </c>
      <c r="AU201" s="216" t="s">
        <v>86</v>
      </c>
      <c r="AY201" s="18" t="s">
        <v>139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84</v>
      </c>
      <c r="BK201" s="217">
        <f>ROUND(I201*H201,2)</f>
        <v>0</v>
      </c>
      <c r="BL201" s="18" t="s">
        <v>164</v>
      </c>
      <c r="BM201" s="216" t="s">
        <v>1106</v>
      </c>
    </row>
    <row r="202" s="2" customFormat="1">
      <c r="A202" s="39"/>
      <c r="B202" s="40"/>
      <c r="C202" s="41"/>
      <c r="D202" s="223" t="s">
        <v>151</v>
      </c>
      <c r="E202" s="41"/>
      <c r="F202" s="224" t="s">
        <v>1310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151</v>
      </c>
      <c r="AU202" s="18" t="s">
        <v>86</v>
      </c>
    </row>
    <row r="203" s="2" customFormat="1" ht="16.5" customHeight="1">
      <c r="A203" s="39"/>
      <c r="B203" s="40"/>
      <c r="C203" s="205" t="s">
        <v>422</v>
      </c>
      <c r="D203" s="205" t="s">
        <v>142</v>
      </c>
      <c r="E203" s="206" t="s">
        <v>1335</v>
      </c>
      <c r="F203" s="207" t="s">
        <v>1336</v>
      </c>
      <c r="G203" s="208" t="s">
        <v>1331</v>
      </c>
      <c r="H203" s="209">
        <v>60</v>
      </c>
      <c r="I203" s="210"/>
      <c r="J203" s="211">
        <f>ROUND(I203*H203,2)</f>
        <v>0</v>
      </c>
      <c r="K203" s="207" t="s">
        <v>19</v>
      </c>
      <c r="L203" s="45"/>
      <c r="M203" s="212" t="s">
        <v>19</v>
      </c>
      <c r="N203" s="213" t="s">
        <v>47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164</v>
      </c>
      <c r="AT203" s="216" t="s">
        <v>142</v>
      </c>
      <c r="AU203" s="216" t="s">
        <v>86</v>
      </c>
      <c r="AY203" s="18" t="s">
        <v>139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84</v>
      </c>
      <c r="BK203" s="217">
        <f>ROUND(I203*H203,2)</f>
        <v>0</v>
      </c>
      <c r="BL203" s="18" t="s">
        <v>164</v>
      </c>
      <c r="BM203" s="216" t="s">
        <v>1117</v>
      </c>
    </row>
    <row r="204" s="2" customFormat="1">
      <c r="A204" s="39"/>
      <c r="B204" s="40"/>
      <c r="C204" s="41"/>
      <c r="D204" s="223" t="s">
        <v>151</v>
      </c>
      <c r="E204" s="41"/>
      <c r="F204" s="224" t="s">
        <v>1337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151</v>
      </c>
      <c r="AU204" s="18" t="s">
        <v>86</v>
      </c>
    </row>
    <row r="205" s="12" customFormat="1" ht="22.8" customHeight="1">
      <c r="A205" s="12"/>
      <c r="B205" s="189"/>
      <c r="C205" s="190"/>
      <c r="D205" s="191" t="s">
        <v>75</v>
      </c>
      <c r="E205" s="203" t="s">
        <v>1338</v>
      </c>
      <c r="F205" s="203" t="s">
        <v>1339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SUM(P206:P209)</f>
        <v>0</v>
      </c>
      <c r="Q205" s="197"/>
      <c r="R205" s="198">
        <f>SUM(R206:R209)</f>
        <v>0</v>
      </c>
      <c r="S205" s="197"/>
      <c r="T205" s="199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0" t="s">
        <v>84</v>
      </c>
      <c r="AT205" s="201" t="s">
        <v>75</v>
      </c>
      <c r="AU205" s="201" t="s">
        <v>84</v>
      </c>
      <c r="AY205" s="200" t="s">
        <v>139</v>
      </c>
      <c r="BK205" s="202">
        <f>SUM(BK206:BK209)</f>
        <v>0</v>
      </c>
    </row>
    <row r="206" s="2" customFormat="1" ht="16.5" customHeight="1">
      <c r="A206" s="39"/>
      <c r="B206" s="40"/>
      <c r="C206" s="205" t="s">
        <v>427</v>
      </c>
      <c r="D206" s="205" t="s">
        <v>142</v>
      </c>
      <c r="E206" s="206" t="s">
        <v>1340</v>
      </c>
      <c r="F206" s="207" t="s">
        <v>1341</v>
      </c>
      <c r="G206" s="208" t="s">
        <v>1342</v>
      </c>
      <c r="H206" s="209">
        <v>16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47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164</v>
      </c>
      <c r="AT206" s="216" t="s">
        <v>142</v>
      </c>
      <c r="AU206" s="216" t="s">
        <v>86</v>
      </c>
      <c r="AY206" s="18" t="s">
        <v>139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84</v>
      </c>
      <c r="BK206" s="217">
        <f>ROUND(I206*H206,2)</f>
        <v>0</v>
      </c>
      <c r="BL206" s="18" t="s">
        <v>164</v>
      </c>
      <c r="BM206" s="216" t="s">
        <v>1127</v>
      </c>
    </row>
    <row r="207" s="2" customFormat="1">
      <c r="A207" s="39"/>
      <c r="B207" s="40"/>
      <c r="C207" s="41"/>
      <c r="D207" s="223" t="s">
        <v>151</v>
      </c>
      <c r="E207" s="41"/>
      <c r="F207" s="224" t="s">
        <v>1343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151</v>
      </c>
      <c r="AU207" s="18" t="s">
        <v>86</v>
      </c>
    </row>
    <row r="208" s="2" customFormat="1" ht="24.15" customHeight="1">
      <c r="A208" s="39"/>
      <c r="B208" s="40"/>
      <c r="C208" s="205" t="s">
        <v>432</v>
      </c>
      <c r="D208" s="205" t="s">
        <v>142</v>
      </c>
      <c r="E208" s="206" t="s">
        <v>1344</v>
      </c>
      <c r="F208" s="207" t="s">
        <v>1345</v>
      </c>
      <c r="G208" s="208" t="s">
        <v>145</v>
      </c>
      <c r="H208" s="209">
        <v>1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47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164</v>
      </c>
      <c r="AT208" s="216" t="s">
        <v>142</v>
      </c>
      <c r="AU208" s="216" t="s">
        <v>86</v>
      </c>
      <c r="AY208" s="18" t="s">
        <v>139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84</v>
      </c>
      <c r="BK208" s="217">
        <f>ROUND(I208*H208,2)</f>
        <v>0</v>
      </c>
      <c r="BL208" s="18" t="s">
        <v>164</v>
      </c>
      <c r="BM208" s="216" t="s">
        <v>1134</v>
      </c>
    </row>
    <row r="209" s="2" customFormat="1">
      <c r="A209" s="39"/>
      <c r="B209" s="40"/>
      <c r="C209" s="41"/>
      <c r="D209" s="223" t="s">
        <v>151</v>
      </c>
      <c r="E209" s="41"/>
      <c r="F209" s="224" t="s">
        <v>1260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151</v>
      </c>
      <c r="AU209" s="18" t="s">
        <v>86</v>
      </c>
    </row>
    <row r="210" s="12" customFormat="1" ht="22.8" customHeight="1">
      <c r="A210" s="12"/>
      <c r="B210" s="189"/>
      <c r="C210" s="190"/>
      <c r="D210" s="191" t="s">
        <v>75</v>
      </c>
      <c r="E210" s="203" t="s">
        <v>1346</v>
      </c>
      <c r="F210" s="203" t="s">
        <v>1347</v>
      </c>
      <c r="G210" s="190"/>
      <c r="H210" s="190"/>
      <c r="I210" s="193"/>
      <c r="J210" s="204">
        <f>BK210</f>
        <v>0</v>
      </c>
      <c r="K210" s="190"/>
      <c r="L210" s="195"/>
      <c r="M210" s="196"/>
      <c r="N210" s="197"/>
      <c r="O210" s="197"/>
      <c r="P210" s="198">
        <f>SUM(P211:P212)</f>
        <v>0</v>
      </c>
      <c r="Q210" s="197"/>
      <c r="R210" s="198">
        <f>SUM(R211:R212)</f>
        <v>0</v>
      </c>
      <c r="S210" s="197"/>
      <c r="T210" s="199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0" t="s">
        <v>84</v>
      </c>
      <c r="AT210" s="201" t="s">
        <v>75</v>
      </c>
      <c r="AU210" s="201" t="s">
        <v>84</v>
      </c>
      <c r="AY210" s="200" t="s">
        <v>139</v>
      </c>
      <c r="BK210" s="202">
        <f>SUM(BK211:BK212)</f>
        <v>0</v>
      </c>
    </row>
    <row r="211" s="2" customFormat="1" ht="16.5" customHeight="1">
      <c r="A211" s="39"/>
      <c r="B211" s="40"/>
      <c r="C211" s="205" t="s">
        <v>437</v>
      </c>
      <c r="D211" s="205" t="s">
        <v>142</v>
      </c>
      <c r="E211" s="206" t="s">
        <v>1348</v>
      </c>
      <c r="F211" s="207" t="s">
        <v>1349</v>
      </c>
      <c r="G211" s="208" t="s">
        <v>1342</v>
      </c>
      <c r="H211" s="209">
        <v>18</v>
      </c>
      <c r="I211" s="210"/>
      <c r="J211" s="211">
        <f>ROUND(I211*H211,2)</f>
        <v>0</v>
      </c>
      <c r="K211" s="207" t="s">
        <v>19</v>
      </c>
      <c r="L211" s="45"/>
      <c r="M211" s="212" t="s">
        <v>19</v>
      </c>
      <c r="N211" s="213" t="s">
        <v>47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164</v>
      </c>
      <c r="AT211" s="216" t="s">
        <v>142</v>
      </c>
      <c r="AU211" s="216" t="s">
        <v>86</v>
      </c>
      <c r="AY211" s="18" t="s">
        <v>139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84</v>
      </c>
      <c r="BK211" s="217">
        <f>ROUND(I211*H211,2)</f>
        <v>0</v>
      </c>
      <c r="BL211" s="18" t="s">
        <v>164</v>
      </c>
      <c r="BM211" s="216" t="s">
        <v>1145</v>
      </c>
    </row>
    <row r="212" s="2" customFormat="1">
      <c r="A212" s="39"/>
      <c r="B212" s="40"/>
      <c r="C212" s="41"/>
      <c r="D212" s="223" t="s">
        <v>151</v>
      </c>
      <c r="E212" s="41"/>
      <c r="F212" s="224" t="s">
        <v>1350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151</v>
      </c>
      <c r="AU212" s="18" t="s">
        <v>86</v>
      </c>
    </row>
    <row r="213" s="12" customFormat="1" ht="22.8" customHeight="1">
      <c r="A213" s="12"/>
      <c r="B213" s="189"/>
      <c r="C213" s="190"/>
      <c r="D213" s="191" t="s">
        <v>75</v>
      </c>
      <c r="E213" s="203" t="s">
        <v>1351</v>
      </c>
      <c r="F213" s="203" t="s">
        <v>1352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P214+SUM(P215:P220)</f>
        <v>0</v>
      </c>
      <c r="Q213" s="197"/>
      <c r="R213" s="198">
        <f>R214+SUM(R215:R220)</f>
        <v>0</v>
      </c>
      <c r="S213" s="197"/>
      <c r="T213" s="199">
        <f>T214+SUM(T215:T220)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0" t="s">
        <v>84</v>
      </c>
      <c r="AT213" s="201" t="s">
        <v>75</v>
      </c>
      <c r="AU213" s="201" t="s">
        <v>84</v>
      </c>
      <c r="AY213" s="200" t="s">
        <v>139</v>
      </c>
      <c r="BK213" s="202">
        <f>BK214+SUM(BK215:BK220)</f>
        <v>0</v>
      </c>
    </row>
    <row r="214" s="2" customFormat="1" ht="16.5" customHeight="1">
      <c r="A214" s="39"/>
      <c r="B214" s="40"/>
      <c r="C214" s="205" t="s">
        <v>442</v>
      </c>
      <c r="D214" s="205" t="s">
        <v>142</v>
      </c>
      <c r="E214" s="206" t="s">
        <v>1353</v>
      </c>
      <c r="F214" s="207" t="s">
        <v>1354</v>
      </c>
      <c r="G214" s="208" t="s">
        <v>1331</v>
      </c>
      <c r="H214" s="209">
        <v>0.11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47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164</v>
      </c>
      <c r="AT214" s="216" t="s">
        <v>142</v>
      </c>
      <c r="AU214" s="216" t="s">
        <v>86</v>
      </c>
      <c r="AY214" s="18" t="s">
        <v>139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84</v>
      </c>
      <c r="BK214" s="217">
        <f>ROUND(I214*H214,2)</f>
        <v>0</v>
      </c>
      <c r="BL214" s="18" t="s">
        <v>164</v>
      </c>
      <c r="BM214" s="216" t="s">
        <v>1156</v>
      </c>
    </row>
    <row r="215" s="2" customFormat="1">
      <c r="A215" s="39"/>
      <c r="B215" s="40"/>
      <c r="C215" s="41"/>
      <c r="D215" s="223" t="s">
        <v>151</v>
      </c>
      <c r="E215" s="41"/>
      <c r="F215" s="224" t="s">
        <v>1355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151</v>
      </c>
      <c r="AU215" s="18" t="s">
        <v>86</v>
      </c>
    </row>
    <row r="216" s="2" customFormat="1" ht="16.5" customHeight="1">
      <c r="A216" s="39"/>
      <c r="B216" s="40"/>
      <c r="C216" s="205" t="s">
        <v>448</v>
      </c>
      <c r="D216" s="205" t="s">
        <v>142</v>
      </c>
      <c r="E216" s="206" t="s">
        <v>1356</v>
      </c>
      <c r="F216" s="207" t="s">
        <v>1357</v>
      </c>
      <c r="G216" s="208" t="s">
        <v>1331</v>
      </c>
      <c r="H216" s="209">
        <v>0.11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47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164</v>
      </c>
      <c r="AT216" s="216" t="s">
        <v>142</v>
      </c>
      <c r="AU216" s="216" t="s">
        <v>86</v>
      </c>
      <c r="AY216" s="18" t="s">
        <v>139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84</v>
      </c>
      <c r="BK216" s="217">
        <f>ROUND(I216*H216,2)</f>
        <v>0</v>
      </c>
      <c r="BL216" s="18" t="s">
        <v>164</v>
      </c>
      <c r="BM216" s="216" t="s">
        <v>1160</v>
      </c>
    </row>
    <row r="217" s="2" customFormat="1">
      <c r="A217" s="39"/>
      <c r="B217" s="40"/>
      <c r="C217" s="41"/>
      <c r="D217" s="223" t="s">
        <v>151</v>
      </c>
      <c r="E217" s="41"/>
      <c r="F217" s="224" t="s">
        <v>1355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151</v>
      </c>
      <c r="AU217" s="18" t="s">
        <v>86</v>
      </c>
    </row>
    <row r="218" s="2" customFormat="1" ht="16.5" customHeight="1">
      <c r="A218" s="39"/>
      <c r="B218" s="40"/>
      <c r="C218" s="205" t="s">
        <v>453</v>
      </c>
      <c r="D218" s="205" t="s">
        <v>142</v>
      </c>
      <c r="E218" s="206" t="s">
        <v>1358</v>
      </c>
      <c r="F218" s="207" t="s">
        <v>1359</v>
      </c>
      <c r="G218" s="208" t="s">
        <v>145</v>
      </c>
      <c r="H218" s="209">
        <v>1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47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164</v>
      </c>
      <c r="AT218" s="216" t="s">
        <v>142</v>
      </c>
      <c r="AU218" s="216" t="s">
        <v>86</v>
      </c>
      <c r="AY218" s="18" t="s">
        <v>139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84</v>
      </c>
      <c r="BK218" s="217">
        <f>ROUND(I218*H218,2)</f>
        <v>0</v>
      </c>
      <c r="BL218" s="18" t="s">
        <v>164</v>
      </c>
      <c r="BM218" s="216" t="s">
        <v>1166</v>
      </c>
    </row>
    <row r="219" s="2" customFormat="1">
      <c r="A219" s="39"/>
      <c r="B219" s="40"/>
      <c r="C219" s="41"/>
      <c r="D219" s="223" t="s">
        <v>151</v>
      </c>
      <c r="E219" s="41"/>
      <c r="F219" s="224" t="s">
        <v>1360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151</v>
      </c>
      <c r="AU219" s="18" t="s">
        <v>86</v>
      </c>
    </row>
    <row r="220" s="12" customFormat="1" ht="20.88" customHeight="1">
      <c r="A220" s="12"/>
      <c r="B220" s="189"/>
      <c r="C220" s="190"/>
      <c r="D220" s="191" t="s">
        <v>75</v>
      </c>
      <c r="E220" s="203" t="s">
        <v>1361</v>
      </c>
      <c r="F220" s="203" t="s">
        <v>1362</v>
      </c>
      <c r="G220" s="190"/>
      <c r="H220" s="190"/>
      <c r="I220" s="193"/>
      <c r="J220" s="204">
        <f>BK220</f>
        <v>0</v>
      </c>
      <c r="K220" s="190"/>
      <c r="L220" s="195"/>
      <c r="M220" s="196"/>
      <c r="N220" s="197"/>
      <c r="O220" s="197"/>
      <c r="P220" s="198">
        <f>P221</f>
        <v>0</v>
      </c>
      <c r="Q220" s="197"/>
      <c r="R220" s="198">
        <f>R221</f>
        <v>0</v>
      </c>
      <c r="S220" s="197"/>
      <c r="T220" s="199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0" t="s">
        <v>164</v>
      </c>
      <c r="AT220" s="201" t="s">
        <v>75</v>
      </c>
      <c r="AU220" s="201" t="s">
        <v>86</v>
      </c>
      <c r="AY220" s="200" t="s">
        <v>139</v>
      </c>
      <c r="BK220" s="202">
        <f>BK221</f>
        <v>0</v>
      </c>
    </row>
    <row r="221" s="2" customFormat="1" ht="16.5" customHeight="1">
      <c r="A221" s="39"/>
      <c r="B221" s="40"/>
      <c r="C221" s="205" t="s">
        <v>457</v>
      </c>
      <c r="D221" s="205" t="s">
        <v>142</v>
      </c>
      <c r="E221" s="206" t="s">
        <v>1363</v>
      </c>
      <c r="F221" s="207" t="s">
        <v>1364</v>
      </c>
      <c r="G221" s="208" t="s">
        <v>1365</v>
      </c>
      <c r="H221" s="209">
        <v>1</v>
      </c>
      <c r="I221" s="210"/>
      <c r="J221" s="211">
        <f>ROUND(I221*H221,2)</f>
        <v>0</v>
      </c>
      <c r="K221" s="207" t="s">
        <v>19</v>
      </c>
      <c r="L221" s="45"/>
      <c r="M221" s="212" t="s">
        <v>19</v>
      </c>
      <c r="N221" s="213" t="s">
        <v>47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164</v>
      </c>
      <c r="AT221" s="216" t="s">
        <v>142</v>
      </c>
      <c r="AU221" s="216" t="s">
        <v>158</v>
      </c>
      <c r="AY221" s="18" t="s">
        <v>139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84</v>
      </c>
      <c r="BK221" s="217">
        <f>ROUND(I221*H221,2)</f>
        <v>0</v>
      </c>
      <c r="BL221" s="18" t="s">
        <v>164</v>
      </c>
      <c r="BM221" s="216" t="s">
        <v>1366</v>
      </c>
    </row>
    <row r="222" s="12" customFormat="1" ht="25.92" customHeight="1">
      <c r="A222" s="12"/>
      <c r="B222" s="189"/>
      <c r="C222" s="190"/>
      <c r="D222" s="191" t="s">
        <v>75</v>
      </c>
      <c r="E222" s="192" t="s">
        <v>1367</v>
      </c>
      <c r="F222" s="192" t="s">
        <v>241</v>
      </c>
      <c r="G222" s="190"/>
      <c r="H222" s="190"/>
      <c r="I222" s="193"/>
      <c r="J222" s="194">
        <f>BK222</f>
        <v>0</v>
      </c>
      <c r="K222" s="190"/>
      <c r="L222" s="195"/>
      <c r="M222" s="196"/>
      <c r="N222" s="197"/>
      <c r="O222" s="197"/>
      <c r="P222" s="198">
        <f>P223+P226+P229+P234+P237+P242+P245+P248+P253+P256+P259+P264+P271+P276+P281</f>
        <v>0</v>
      </c>
      <c r="Q222" s="197"/>
      <c r="R222" s="198">
        <f>R223+R226+R229+R234+R237+R242+R245+R248+R253+R256+R259+R264+R271+R276+R281</f>
        <v>0</v>
      </c>
      <c r="S222" s="197"/>
      <c r="T222" s="199">
        <f>T223+T226+T229+T234+T237+T242+T245+T248+T253+T256+T259+T264+T271+T276+T281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0" t="s">
        <v>84</v>
      </c>
      <c r="AT222" s="201" t="s">
        <v>75</v>
      </c>
      <c r="AU222" s="201" t="s">
        <v>76</v>
      </c>
      <c r="AY222" s="200" t="s">
        <v>139</v>
      </c>
      <c r="BK222" s="202">
        <f>BK223+BK226+BK229+BK234+BK237+BK242+BK245+BK248+BK253+BK256+BK259+BK264+BK271+BK276+BK281</f>
        <v>0</v>
      </c>
    </row>
    <row r="223" s="12" customFormat="1" ht="22.8" customHeight="1">
      <c r="A223" s="12"/>
      <c r="B223" s="189"/>
      <c r="C223" s="190"/>
      <c r="D223" s="191" t="s">
        <v>75</v>
      </c>
      <c r="E223" s="203" t="s">
        <v>1368</v>
      </c>
      <c r="F223" s="203" t="s">
        <v>1369</v>
      </c>
      <c r="G223" s="190"/>
      <c r="H223" s="190"/>
      <c r="I223" s="193"/>
      <c r="J223" s="204">
        <f>BK223</f>
        <v>0</v>
      </c>
      <c r="K223" s="190"/>
      <c r="L223" s="195"/>
      <c r="M223" s="196"/>
      <c r="N223" s="197"/>
      <c r="O223" s="197"/>
      <c r="P223" s="198">
        <f>SUM(P224:P225)</f>
        <v>0</v>
      </c>
      <c r="Q223" s="197"/>
      <c r="R223" s="198">
        <f>SUM(R224:R225)</f>
        <v>0</v>
      </c>
      <c r="S223" s="197"/>
      <c r="T223" s="199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0" t="s">
        <v>84</v>
      </c>
      <c r="AT223" s="201" t="s">
        <v>75</v>
      </c>
      <c r="AU223" s="201" t="s">
        <v>84</v>
      </c>
      <c r="AY223" s="200" t="s">
        <v>139</v>
      </c>
      <c r="BK223" s="202">
        <f>SUM(BK224:BK225)</f>
        <v>0</v>
      </c>
    </row>
    <row r="224" s="2" customFormat="1" ht="16.5" customHeight="1">
      <c r="A224" s="39"/>
      <c r="B224" s="40"/>
      <c r="C224" s="205" t="s">
        <v>461</v>
      </c>
      <c r="D224" s="205" t="s">
        <v>142</v>
      </c>
      <c r="E224" s="206" t="s">
        <v>1370</v>
      </c>
      <c r="F224" s="207" t="s">
        <v>1371</v>
      </c>
      <c r="G224" s="208" t="s">
        <v>1331</v>
      </c>
      <c r="H224" s="209">
        <v>0.11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47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164</v>
      </c>
      <c r="AT224" s="216" t="s">
        <v>142</v>
      </c>
      <c r="AU224" s="216" t="s">
        <v>86</v>
      </c>
      <c r="AY224" s="18" t="s">
        <v>139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84</v>
      </c>
      <c r="BK224" s="217">
        <f>ROUND(I224*H224,2)</f>
        <v>0</v>
      </c>
      <c r="BL224" s="18" t="s">
        <v>164</v>
      </c>
      <c r="BM224" s="216" t="s">
        <v>1171</v>
      </c>
    </row>
    <row r="225" s="2" customFormat="1">
      <c r="A225" s="39"/>
      <c r="B225" s="40"/>
      <c r="C225" s="41"/>
      <c r="D225" s="223" t="s">
        <v>151</v>
      </c>
      <c r="E225" s="41"/>
      <c r="F225" s="224" t="s">
        <v>1355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151</v>
      </c>
      <c r="AU225" s="18" t="s">
        <v>86</v>
      </c>
    </row>
    <row r="226" s="12" customFormat="1" ht="22.8" customHeight="1">
      <c r="A226" s="12"/>
      <c r="B226" s="189"/>
      <c r="C226" s="190"/>
      <c r="D226" s="191" t="s">
        <v>75</v>
      </c>
      <c r="E226" s="203" t="s">
        <v>1372</v>
      </c>
      <c r="F226" s="203" t="s">
        <v>1373</v>
      </c>
      <c r="G226" s="190"/>
      <c r="H226" s="190"/>
      <c r="I226" s="193"/>
      <c r="J226" s="204">
        <f>BK226</f>
        <v>0</v>
      </c>
      <c r="K226" s="190"/>
      <c r="L226" s="195"/>
      <c r="M226" s="196"/>
      <c r="N226" s="197"/>
      <c r="O226" s="197"/>
      <c r="P226" s="198">
        <f>SUM(P227:P228)</f>
        <v>0</v>
      </c>
      <c r="Q226" s="197"/>
      <c r="R226" s="198">
        <f>SUM(R227:R228)</f>
        <v>0</v>
      </c>
      <c r="S226" s="197"/>
      <c r="T226" s="199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0" t="s">
        <v>84</v>
      </c>
      <c r="AT226" s="201" t="s">
        <v>75</v>
      </c>
      <c r="AU226" s="201" t="s">
        <v>84</v>
      </c>
      <c r="AY226" s="200" t="s">
        <v>139</v>
      </c>
      <c r="BK226" s="202">
        <f>SUM(BK227:BK228)</f>
        <v>0</v>
      </c>
    </row>
    <row r="227" s="2" customFormat="1" ht="16.5" customHeight="1">
      <c r="A227" s="39"/>
      <c r="B227" s="40"/>
      <c r="C227" s="205" t="s">
        <v>467</v>
      </c>
      <c r="D227" s="205" t="s">
        <v>142</v>
      </c>
      <c r="E227" s="206" t="s">
        <v>1374</v>
      </c>
      <c r="F227" s="207" t="s">
        <v>1375</v>
      </c>
      <c r="G227" s="208" t="s">
        <v>244</v>
      </c>
      <c r="H227" s="209">
        <v>7.3499999999999996</v>
      </c>
      <c r="I227" s="210"/>
      <c r="J227" s="211">
        <f>ROUND(I227*H227,2)</f>
        <v>0</v>
      </c>
      <c r="K227" s="207" t="s">
        <v>19</v>
      </c>
      <c r="L227" s="45"/>
      <c r="M227" s="212" t="s">
        <v>19</v>
      </c>
      <c r="N227" s="213" t="s">
        <v>47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164</v>
      </c>
      <c r="AT227" s="216" t="s">
        <v>142</v>
      </c>
      <c r="AU227" s="216" t="s">
        <v>86</v>
      </c>
      <c r="AY227" s="18" t="s">
        <v>139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84</v>
      </c>
      <c r="BK227" s="217">
        <f>ROUND(I227*H227,2)</f>
        <v>0</v>
      </c>
      <c r="BL227" s="18" t="s">
        <v>164</v>
      </c>
      <c r="BM227" s="216" t="s">
        <v>1376</v>
      </c>
    </row>
    <row r="228" s="2" customFormat="1">
      <c r="A228" s="39"/>
      <c r="B228" s="40"/>
      <c r="C228" s="41"/>
      <c r="D228" s="223" t="s">
        <v>151</v>
      </c>
      <c r="E228" s="41"/>
      <c r="F228" s="224" t="s">
        <v>1377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151</v>
      </c>
      <c r="AU228" s="18" t="s">
        <v>86</v>
      </c>
    </row>
    <row r="229" s="12" customFormat="1" ht="22.8" customHeight="1">
      <c r="A229" s="12"/>
      <c r="B229" s="189"/>
      <c r="C229" s="190"/>
      <c r="D229" s="191" t="s">
        <v>75</v>
      </c>
      <c r="E229" s="203" t="s">
        <v>1378</v>
      </c>
      <c r="F229" s="203" t="s">
        <v>1379</v>
      </c>
      <c r="G229" s="190"/>
      <c r="H229" s="190"/>
      <c r="I229" s="193"/>
      <c r="J229" s="204">
        <f>BK229</f>
        <v>0</v>
      </c>
      <c r="K229" s="190"/>
      <c r="L229" s="195"/>
      <c r="M229" s="196"/>
      <c r="N229" s="197"/>
      <c r="O229" s="197"/>
      <c r="P229" s="198">
        <f>SUM(P230:P233)</f>
        <v>0</v>
      </c>
      <c r="Q229" s="197"/>
      <c r="R229" s="198">
        <f>SUM(R230:R233)</f>
        <v>0</v>
      </c>
      <c r="S229" s="197"/>
      <c r="T229" s="199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0" t="s">
        <v>84</v>
      </c>
      <c r="AT229" s="201" t="s">
        <v>75</v>
      </c>
      <c r="AU229" s="201" t="s">
        <v>84</v>
      </c>
      <c r="AY229" s="200" t="s">
        <v>139</v>
      </c>
      <c r="BK229" s="202">
        <f>SUM(BK230:BK233)</f>
        <v>0</v>
      </c>
    </row>
    <row r="230" s="2" customFormat="1" ht="16.5" customHeight="1">
      <c r="A230" s="39"/>
      <c r="B230" s="40"/>
      <c r="C230" s="205" t="s">
        <v>473</v>
      </c>
      <c r="D230" s="205" t="s">
        <v>142</v>
      </c>
      <c r="E230" s="206" t="s">
        <v>1380</v>
      </c>
      <c r="F230" s="207" t="s">
        <v>1381</v>
      </c>
      <c r="G230" s="208" t="s">
        <v>244</v>
      </c>
      <c r="H230" s="209">
        <v>1.5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47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164</v>
      </c>
      <c r="AT230" s="216" t="s">
        <v>142</v>
      </c>
      <c r="AU230" s="216" t="s">
        <v>86</v>
      </c>
      <c r="AY230" s="18" t="s">
        <v>139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84</v>
      </c>
      <c r="BK230" s="217">
        <f>ROUND(I230*H230,2)</f>
        <v>0</v>
      </c>
      <c r="BL230" s="18" t="s">
        <v>164</v>
      </c>
      <c r="BM230" s="216" t="s">
        <v>1382</v>
      </c>
    </row>
    <row r="231" s="2" customFormat="1">
      <c r="A231" s="39"/>
      <c r="B231" s="40"/>
      <c r="C231" s="41"/>
      <c r="D231" s="223" t="s">
        <v>151</v>
      </c>
      <c r="E231" s="41"/>
      <c r="F231" s="224" t="s">
        <v>1383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151</v>
      </c>
      <c r="AU231" s="18" t="s">
        <v>86</v>
      </c>
    </row>
    <row r="232" s="2" customFormat="1" ht="16.5" customHeight="1">
      <c r="A232" s="39"/>
      <c r="B232" s="40"/>
      <c r="C232" s="205" t="s">
        <v>478</v>
      </c>
      <c r="D232" s="205" t="s">
        <v>142</v>
      </c>
      <c r="E232" s="206" t="s">
        <v>1384</v>
      </c>
      <c r="F232" s="207" t="s">
        <v>1385</v>
      </c>
      <c r="G232" s="208" t="s">
        <v>244</v>
      </c>
      <c r="H232" s="209">
        <v>9.5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47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164</v>
      </c>
      <c r="AT232" s="216" t="s">
        <v>142</v>
      </c>
      <c r="AU232" s="216" t="s">
        <v>86</v>
      </c>
      <c r="AY232" s="18" t="s">
        <v>139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84</v>
      </c>
      <c r="BK232" s="217">
        <f>ROUND(I232*H232,2)</f>
        <v>0</v>
      </c>
      <c r="BL232" s="18" t="s">
        <v>164</v>
      </c>
      <c r="BM232" s="216" t="s">
        <v>1386</v>
      </c>
    </row>
    <row r="233" s="2" customFormat="1">
      <c r="A233" s="39"/>
      <c r="B233" s="40"/>
      <c r="C233" s="41"/>
      <c r="D233" s="223" t="s">
        <v>151</v>
      </c>
      <c r="E233" s="41"/>
      <c r="F233" s="224" t="s">
        <v>1387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151</v>
      </c>
      <c r="AU233" s="18" t="s">
        <v>86</v>
      </c>
    </row>
    <row r="234" s="12" customFormat="1" ht="22.8" customHeight="1">
      <c r="A234" s="12"/>
      <c r="B234" s="189"/>
      <c r="C234" s="190"/>
      <c r="D234" s="191" t="s">
        <v>75</v>
      </c>
      <c r="E234" s="203" t="s">
        <v>1388</v>
      </c>
      <c r="F234" s="203" t="s">
        <v>1389</v>
      </c>
      <c r="G234" s="190"/>
      <c r="H234" s="190"/>
      <c r="I234" s="193"/>
      <c r="J234" s="204">
        <f>BK234</f>
        <v>0</v>
      </c>
      <c r="K234" s="190"/>
      <c r="L234" s="195"/>
      <c r="M234" s="196"/>
      <c r="N234" s="197"/>
      <c r="O234" s="197"/>
      <c r="P234" s="198">
        <f>SUM(P235:P236)</f>
        <v>0</v>
      </c>
      <c r="Q234" s="197"/>
      <c r="R234" s="198">
        <f>SUM(R235:R236)</f>
        <v>0</v>
      </c>
      <c r="S234" s="197"/>
      <c r="T234" s="199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0" t="s">
        <v>84</v>
      </c>
      <c r="AT234" s="201" t="s">
        <v>75</v>
      </c>
      <c r="AU234" s="201" t="s">
        <v>84</v>
      </c>
      <c r="AY234" s="200" t="s">
        <v>139</v>
      </c>
      <c r="BK234" s="202">
        <f>SUM(BK235:BK236)</f>
        <v>0</v>
      </c>
    </row>
    <row r="235" s="2" customFormat="1" ht="16.5" customHeight="1">
      <c r="A235" s="39"/>
      <c r="B235" s="40"/>
      <c r="C235" s="205" t="s">
        <v>485</v>
      </c>
      <c r="D235" s="205" t="s">
        <v>142</v>
      </c>
      <c r="E235" s="206" t="s">
        <v>1390</v>
      </c>
      <c r="F235" s="207" t="s">
        <v>1391</v>
      </c>
      <c r="G235" s="208" t="s">
        <v>257</v>
      </c>
      <c r="H235" s="209">
        <v>6</v>
      </c>
      <c r="I235" s="210"/>
      <c r="J235" s="211">
        <f>ROUND(I235*H235,2)</f>
        <v>0</v>
      </c>
      <c r="K235" s="207" t="s">
        <v>19</v>
      </c>
      <c r="L235" s="45"/>
      <c r="M235" s="212" t="s">
        <v>19</v>
      </c>
      <c r="N235" s="213" t="s">
        <v>47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164</v>
      </c>
      <c r="AT235" s="216" t="s">
        <v>142</v>
      </c>
      <c r="AU235" s="216" t="s">
        <v>86</v>
      </c>
      <c r="AY235" s="18" t="s">
        <v>139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84</v>
      </c>
      <c r="BK235" s="217">
        <f>ROUND(I235*H235,2)</f>
        <v>0</v>
      </c>
      <c r="BL235" s="18" t="s">
        <v>164</v>
      </c>
      <c r="BM235" s="216" t="s">
        <v>1392</v>
      </c>
    </row>
    <row r="236" s="2" customFormat="1">
      <c r="A236" s="39"/>
      <c r="B236" s="40"/>
      <c r="C236" s="41"/>
      <c r="D236" s="223" t="s">
        <v>151</v>
      </c>
      <c r="E236" s="41"/>
      <c r="F236" s="224" t="s">
        <v>1393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151</v>
      </c>
      <c r="AU236" s="18" t="s">
        <v>86</v>
      </c>
    </row>
    <row r="237" s="12" customFormat="1" ht="22.8" customHeight="1">
      <c r="A237" s="12"/>
      <c r="B237" s="189"/>
      <c r="C237" s="190"/>
      <c r="D237" s="191" t="s">
        <v>75</v>
      </c>
      <c r="E237" s="203" t="s">
        <v>1394</v>
      </c>
      <c r="F237" s="203" t="s">
        <v>1395</v>
      </c>
      <c r="G237" s="190"/>
      <c r="H237" s="190"/>
      <c r="I237" s="193"/>
      <c r="J237" s="204">
        <f>BK237</f>
        <v>0</v>
      </c>
      <c r="K237" s="190"/>
      <c r="L237" s="195"/>
      <c r="M237" s="196"/>
      <c r="N237" s="197"/>
      <c r="O237" s="197"/>
      <c r="P237" s="198">
        <f>SUM(P238:P241)</f>
        <v>0</v>
      </c>
      <c r="Q237" s="197"/>
      <c r="R237" s="198">
        <f>SUM(R238:R241)</f>
        <v>0</v>
      </c>
      <c r="S237" s="197"/>
      <c r="T237" s="199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0" t="s">
        <v>84</v>
      </c>
      <c r="AT237" s="201" t="s">
        <v>75</v>
      </c>
      <c r="AU237" s="201" t="s">
        <v>84</v>
      </c>
      <c r="AY237" s="200" t="s">
        <v>139</v>
      </c>
      <c r="BK237" s="202">
        <f>SUM(BK238:BK241)</f>
        <v>0</v>
      </c>
    </row>
    <row r="238" s="2" customFormat="1" ht="16.5" customHeight="1">
      <c r="A238" s="39"/>
      <c r="B238" s="40"/>
      <c r="C238" s="205" t="s">
        <v>494</v>
      </c>
      <c r="D238" s="205" t="s">
        <v>142</v>
      </c>
      <c r="E238" s="206" t="s">
        <v>1396</v>
      </c>
      <c r="F238" s="207" t="s">
        <v>1397</v>
      </c>
      <c r="G238" s="208" t="s">
        <v>1227</v>
      </c>
      <c r="H238" s="209">
        <v>2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47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164</v>
      </c>
      <c r="AT238" s="216" t="s">
        <v>142</v>
      </c>
      <c r="AU238" s="216" t="s">
        <v>86</v>
      </c>
      <c r="AY238" s="18" t="s">
        <v>139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84</v>
      </c>
      <c r="BK238" s="217">
        <f>ROUND(I238*H238,2)</f>
        <v>0</v>
      </c>
      <c r="BL238" s="18" t="s">
        <v>164</v>
      </c>
      <c r="BM238" s="216" t="s">
        <v>1398</v>
      </c>
    </row>
    <row r="239" s="2" customFormat="1">
      <c r="A239" s="39"/>
      <c r="B239" s="40"/>
      <c r="C239" s="41"/>
      <c r="D239" s="223" t="s">
        <v>151</v>
      </c>
      <c r="E239" s="41"/>
      <c r="F239" s="224" t="s">
        <v>1244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151</v>
      </c>
      <c r="AU239" s="18" t="s">
        <v>86</v>
      </c>
    </row>
    <row r="240" s="2" customFormat="1" ht="16.5" customHeight="1">
      <c r="A240" s="39"/>
      <c r="B240" s="40"/>
      <c r="C240" s="205" t="s">
        <v>500</v>
      </c>
      <c r="D240" s="205" t="s">
        <v>142</v>
      </c>
      <c r="E240" s="206" t="s">
        <v>1399</v>
      </c>
      <c r="F240" s="207" t="s">
        <v>1400</v>
      </c>
      <c r="G240" s="208" t="s">
        <v>1227</v>
      </c>
      <c r="H240" s="209">
        <v>2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47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164</v>
      </c>
      <c r="AT240" s="216" t="s">
        <v>142</v>
      </c>
      <c r="AU240" s="216" t="s">
        <v>86</v>
      </c>
      <c r="AY240" s="18" t="s">
        <v>139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84</v>
      </c>
      <c r="BK240" s="217">
        <f>ROUND(I240*H240,2)</f>
        <v>0</v>
      </c>
      <c r="BL240" s="18" t="s">
        <v>164</v>
      </c>
      <c r="BM240" s="216" t="s">
        <v>1401</v>
      </c>
    </row>
    <row r="241" s="2" customFormat="1">
      <c r="A241" s="39"/>
      <c r="B241" s="40"/>
      <c r="C241" s="41"/>
      <c r="D241" s="223" t="s">
        <v>151</v>
      </c>
      <c r="E241" s="41"/>
      <c r="F241" s="224" t="s">
        <v>1244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151</v>
      </c>
      <c r="AU241" s="18" t="s">
        <v>86</v>
      </c>
    </row>
    <row r="242" s="12" customFormat="1" ht="22.8" customHeight="1">
      <c r="A242" s="12"/>
      <c r="B242" s="189"/>
      <c r="C242" s="190"/>
      <c r="D242" s="191" t="s">
        <v>75</v>
      </c>
      <c r="E242" s="203" t="s">
        <v>1402</v>
      </c>
      <c r="F242" s="203" t="s">
        <v>1403</v>
      </c>
      <c r="G242" s="190"/>
      <c r="H242" s="190"/>
      <c r="I242" s="193"/>
      <c r="J242" s="204">
        <f>BK242</f>
        <v>0</v>
      </c>
      <c r="K242" s="190"/>
      <c r="L242" s="195"/>
      <c r="M242" s="196"/>
      <c r="N242" s="197"/>
      <c r="O242" s="197"/>
      <c r="P242" s="198">
        <f>SUM(P243:P244)</f>
        <v>0</v>
      </c>
      <c r="Q242" s="197"/>
      <c r="R242" s="198">
        <f>SUM(R243:R244)</f>
        <v>0</v>
      </c>
      <c r="S242" s="197"/>
      <c r="T242" s="19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0" t="s">
        <v>84</v>
      </c>
      <c r="AT242" s="201" t="s">
        <v>75</v>
      </c>
      <c r="AU242" s="201" t="s">
        <v>84</v>
      </c>
      <c r="AY242" s="200" t="s">
        <v>139</v>
      </c>
      <c r="BK242" s="202">
        <f>SUM(BK243:BK244)</f>
        <v>0</v>
      </c>
    </row>
    <row r="243" s="2" customFormat="1" ht="16.5" customHeight="1">
      <c r="A243" s="39"/>
      <c r="B243" s="40"/>
      <c r="C243" s="205" t="s">
        <v>505</v>
      </c>
      <c r="D243" s="205" t="s">
        <v>142</v>
      </c>
      <c r="E243" s="206" t="s">
        <v>1404</v>
      </c>
      <c r="F243" s="207" t="s">
        <v>1405</v>
      </c>
      <c r="G243" s="208" t="s">
        <v>257</v>
      </c>
      <c r="H243" s="209">
        <v>6</v>
      </c>
      <c r="I243" s="210"/>
      <c r="J243" s="211">
        <f>ROUND(I243*H243,2)</f>
        <v>0</v>
      </c>
      <c r="K243" s="207" t="s">
        <v>19</v>
      </c>
      <c r="L243" s="45"/>
      <c r="M243" s="212" t="s">
        <v>19</v>
      </c>
      <c r="N243" s="213" t="s">
        <v>47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164</v>
      </c>
      <c r="AT243" s="216" t="s">
        <v>142</v>
      </c>
      <c r="AU243" s="216" t="s">
        <v>86</v>
      </c>
      <c r="AY243" s="18" t="s">
        <v>139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84</v>
      </c>
      <c r="BK243" s="217">
        <f>ROUND(I243*H243,2)</f>
        <v>0</v>
      </c>
      <c r="BL243" s="18" t="s">
        <v>164</v>
      </c>
      <c r="BM243" s="216" t="s">
        <v>1406</v>
      </c>
    </row>
    <row r="244" s="2" customFormat="1">
      <c r="A244" s="39"/>
      <c r="B244" s="40"/>
      <c r="C244" s="41"/>
      <c r="D244" s="223" t="s">
        <v>151</v>
      </c>
      <c r="E244" s="41"/>
      <c r="F244" s="224" t="s">
        <v>1393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151</v>
      </c>
      <c r="AU244" s="18" t="s">
        <v>86</v>
      </c>
    </row>
    <row r="245" s="12" customFormat="1" ht="22.8" customHeight="1">
      <c r="A245" s="12"/>
      <c r="B245" s="189"/>
      <c r="C245" s="190"/>
      <c r="D245" s="191" t="s">
        <v>75</v>
      </c>
      <c r="E245" s="203" t="s">
        <v>1407</v>
      </c>
      <c r="F245" s="203" t="s">
        <v>1408</v>
      </c>
      <c r="G245" s="190"/>
      <c r="H245" s="190"/>
      <c r="I245" s="193"/>
      <c r="J245" s="204">
        <f>BK245</f>
        <v>0</v>
      </c>
      <c r="K245" s="190"/>
      <c r="L245" s="195"/>
      <c r="M245" s="196"/>
      <c r="N245" s="197"/>
      <c r="O245" s="197"/>
      <c r="P245" s="198">
        <f>SUM(P246:P247)</f>
        <v>0</v>
      </c>
      <c r="Q245" s="197"/>
      <c r="R245" s="198">
        <f>SUM(R246:R247)</f>
        <v>0</v>
      </c>
      <c r="S245" s="197"/>
      <c r="T245" s="199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0" t="s">
        <v>84</v>
      </c>
      <c r="AT245" s="201" t="s">
        <v>75</v>
      </c>
      <c r="AU245" s="201" t="s">
        <v>84</v>
      </c>
      <c r="AY245" s="200" t="s">
        <v>139</v>
      </c>
      <c r="BK245" s="202">
        <f>SUM(BK246:BK247)</f>
        <v>0</v>
      </c>
    </row>
    <row r="246" s="2" customFormat="1" ht="16.5" customHeight="1">
      <c r="A246" s="39"/>
      <c r="B246" s="40"/>
      <c r="C246" s="205" t="s">
        <v>510</v>
      </c>
      <c r="D246" s="205" t="s">
        <v>142</v>
      </c>
      <c r="E246" s="206" t="s">
        <v>1409</v>
      </c>
      <c r="F246" s="207" t="s">
        <v>1410</v>
      </c>
      <c r="G246" s="208" t="s">
        <v>257</v>
      </c>
      <c r="H246" s="209">
        <v>6</v>
      </c>
      <c r="I246" s="210"/>
      <c r="J246" s="211">
        <f>ROUND(I246*H246,2)</f>
        <v>0</v>
      </c>
      <c r="K246" s="207" t="s">
        <v>19</v>
      </c>
      <c r="L246" s="45"/>
      <c r="M246" s="212" t="s">
        <v>19</v>
      </c>
      <c r="N246" s="213" t="s">
        <v>47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164</v>
      </c>
      <c r="AT246" s="216" t="s">
        <v>142</v>
      </c>
      <c r="AU246" s="216" t="s">
        <v>86</v>
      </c>
      <c r="AY246" s="18" t="s">
        <v>139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84</v>
      </c>
      <c r="BK246" s="217">
        <f>ROUND(I246*H246,2)</f>
        <v>0</v>
      </c>
      <c r="BL246" s="18" t="s">
        <v>164</v>
      </c>
      <c r="BM246" s="216" t="s">
        <v>1411</v>
      </c>
    </row>
    <row r="247" s="2" customFormat="1">
      <c r="A247" s="39"/>
      <c r="B247" s="40"/>
      <c r="C247" s="41"/>
      <c r="D247" s="223" t="s">
        <v>151</v>
      </c>
      <c r="E247" s="41"/>
      <c r="F247" s="224" t="s">
        <v>1393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151</v>
      </c>
      <c r="AU247" s="18" t="s">
        <v>86</v>
      </c>
    </row>
    <row r="248" s="12" customFormat="1" ht="22.8" customHeight="1">
      <c r="A248" s="12"/>
      <c r="B248" s="189"/>
      <c r="C248" s="190"/>
      <c r="D248" s="191" t="s">
        <v>75</v>
      </c>
      <c r="E248" s="203" t="s">
        <v>1412</v>
      </c>
      <c r="F248" s="203" t="s">
        <v>1413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SUM(P249:P252)</f>
        <v>0</v>
      </c>
      <c r="Q248" s="197"/>
      <c r="R248" s="198">
        <f>SUM(R249:R252)</f>
        <v>0</v>
      </c>
      <c r="S248" s="197"/>
      <c r="T248" s="199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0" t="s">
        <v>84</v>
      </c>
      <c r="AT248" s="201" t="s">
        <v>75</v>
      </c>
      <c r="AU248" s="201" t="s">
        <v>84</v>
      </c>
      <c r="AY248" s="200" t="s">
        <v>139</v>
      </c>
      <c r="BK248" s="202">
        <f>SUM(BK249:BK252)</f>
        <v>0</v>
      </c>
    </row>
    <row r="249" s="2" customFormat="1" ht="16.5" customHeight="1">
      <c r="A249" s="39"/>
      <c r="B249" s="40"/>
      <c r="C249" s="205" t="s">
        <v>515</v>
      </c>
      <c r="D249" s="205" t="s">
        <v>142</v>
      </c>
      <c r="E249" s="206" t="s">
        <v>1414</v>
      </c>
      <c r="F249" s="207" t="s">
        <v>1415</v>
      </c>
      <c r="G249" s="208" t="s">
        <v>249</v>
      </c>
      <c r="H249" s="209">
        <v>64</v>
      </c>
      <c r="I249" s="210"/>
      <c r="J249" s="211">
        <f>ROUND(I249*H249,2)</f>
        <v>0</v>
      </c>
      <c r="K249" s="207" t="s">
        <v>19</v>
      </c>
      <c r="L249" s="45"/>
      <c r="M249" s="212" t="s">
        <v>19</v>
      </c>
      <c r="N249" s="213" t="s">
        <v>47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164</v>
      </c>
      <c r="AT249" s="216" t="s">
        <v>142</v>
      </c>
      <c r="AU249" s="216" t="s">
        <v>86</v>
      </c>
      <c r="AY249" s="18" t="s">
        <v>139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84</v>
      </c>
      <c r="BK249" s="217">
        <f>ROUND(I249*H249,2)</f>
        <v>0</v>
      </c>
      <c r="BL249" s="18" t="s">
        <v>164</v>
      </c>
      <c r="BM249" s="216" t="s">
        <v>1416</v>
      </c>
    </row>
    <row r="250" s="2" customFormat="1">
      <c r="A250" s="39"/>
      <c r="B250" s="40"/>
      <c r="C250" s="41"/>
      <c r="D250" s="223" t="s">
        <v>151</v>
      </c>
      <c r="E250" s="41"/>
      <c r="F250" s="224" t="s">
        <v>1417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151</v>
      </c>
      <c r="AU250" s="18" t="s">
        <v>86</v>
      </c>
    </row>
    <row r="251" s="2" customFormat="1" ht="16.5" customHeight="1">
      <c r="A251" s="39"/>
      <c r="B251" s="40"/>
      <c r="C251" s="205" t="s">
        <v>520</v>
      </c>
      <c r="D251" s="205" t="s">
        <v>142</v>
      </c>
      <c r="E251" s="206" t="s">
        <v>1418</v>
      </c>
      <c r="F251" s="207" t="s">
        <v>1419</v>
      </c>
      <c r="G251" s="208" t="s">
        <v>249</v>
      </c>
      <c r="H251" s="209">
        <v>42</v>
      </c>
      <c r="I251" s="210"/>
      <c r="J251" s="211">
        <f>ROUND(I251*H251,2)</f>
        <v>0</v>
      </c>
      <c r="K251" s="207" t="s">
        <v>19</v>
      </c>
      <c r="L251" s="45"/>
      <c r="M251" s="212" t="s">
        <v>19</v>
      </c>
      <c r="N251" s="213" t="s">
        <v>47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164</v>
      </c>
      <c r="AT251" s="216" t="s">
        <v>142</v>
      </c>
      <c r="AU251" s="216" t="s">
        <v>86</v>
      </c>
      <c r="AY251" s="18" t="s">
        <v>139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84</v>
      </c>
      <c r="BK251" s="217">
        <f>ROUND(I251*H251,2)</f>
        <v>0</v>
      </c>
      <c r="BL251" s="18" t="s">
        <v>164</v>
      </c>
      <c r="BM251" s="216" t="s">
        <v>1420</v>
      </c>
    </row>
    <row r="252" s="2" customFormat="1">
      <c r="A252" s="39"/>
      <c r="B252" s="40"/>
      <c r="C252" s="41"/>
      <c r="D252" s="223" t="s">
        <v>151</v>
      </c>
      <c r="E252" s="41"/>
      <c r="F252" s="224" t="s">
        <v>1421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151</v>
      </c>
      <c r="AU252" s="18" t="s">
        <v>86</v>
      </c>
    </row>
    <row r="253" s="12" customFormat="1" ht="22.8" customHeight="1">
      <c r="A253" s="12"/>
      <c r="B253" s="189"/>
      <c r="C253" s="190"/>
      <c r="D253" s="191" t="s">
        <v>75</v>
      </c>
      <c r="E253" s="203" t="s">
        <v>1422</v>
      </c>
      <c r="F253" s="203" t="s">
        <v>1423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SUM(P254:P255)</f>
        <v>0</v>
      </c>
      <c r="Q253" s="197"/>
      <c r="R253" s="198">
        <f>SUM(R254:R255)</f>
        <v>0</v>
      </c>
      <c r="S253" s="197"/>
      <c r="T253" s="199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0" t="s">
        <v>84</v>
      </c>
      <c r="AT253" s="201" t="s">
        <v>75</v>
      </c>
      <c r="AU253" s="201" t="s">
        <v>84</v>
      </c>
      <c r="AY253" s="200" t="s">
        <v>139</v>
      </c>
      <c r="BK253" s="202">
        <f>SUM(BK254:BK255)</f>
        <v>0</v>
      </c>
    </row>
    <row r="254" s="2" customFormat="1" ht="16.5" customHeight="1">
      <c r="A254" s="39"/>
      <c r="B254" s="40"/>
      <c r="C254" s="205" t="s">
        <v>1048</v>
      </c>
      <c r="D254" s="205" t="s">
        <v>142</v>
      </c>
      <c r="E254" s="206" t="s">
        <v>1424</v>
      </c>
      <c r="F254" s="207" t="s">
        <v>1425</v>
      </c>
      <c r="G254" s="208" t="s">
        <v>249</v>
      </c>
      <c r="H254" s="209">
        <v>212</v>
      </c>
      <c r="I254" s="210"/>
      <c r="J254" s="211">
        <f>ROUND(I254*H254,2)</f>
        <v>0</v>
      </c>
      <c r="K254" s="207" t="s">
        <v>19</v>
      </c>
      <c r="L254" s="45"/>
      <c r="M254" s="212" t="s">
        <v>19</v>
      </c>
      <c r="N254" s="213" t="s">
        <v>47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164</v>
      </c>
      <c r="AT254" s="216" t="s">
        <v>142</v>
      </c>
      <c r="AU254" s="216" t="s">
        <v>86</v>
      </c>
      <c r="AY254" s="18" t="s">
        <v>139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84</v>
      </c>
      <c r="BK254" s="217">
        <f>ROUND(I254*H254,2)</f>
        <v>0</v>
      </c>
      <c r="BL254" s="18" t="s">
        <v>164</v>
      </c>
      <c r="BM254" s="216" t="s">
        <v>1426</v>
      </c>
    </row>
    <row r="255" s="2" customFormat="1">
      <c r="A255" s="39"/>
      <c r="B255" s="40"/>
      <c r="C255" s="41"/>
      <c r="D255" s="223" t="s">
        <v>151</v>
      </c>
      <c r="E255" s="41"/>
      <c r="F255" s="224" t="s">
        <v>1427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151</v>
      </c>
      <c r="AU255" s="18" t="s">
        <v>86</v>
      </c>
    </row>
    <row r="256" s="12" customFormat="1" ht="22.8" customHeight="1">
      <c r="A256" s="12"/>
      <c r="B256" s="189"/>
      <c r="C256" s="190"/>
      <c r="D256" s="191" t="s">
        <v>75</v>
      </c>
      <c r="E256" s="203" t="s">
        <v>1428</v>
      </c>
      <c r="F256" s="203" t="s">
        <v>1429</v>
      </c>
      <c r="G256" s="190"/>
      <c r="H256" s="190"/>
      <c r="I256" s="193"/>
      <c r="J256" s="204">
        <f>BK256</f>
        <v>0</v>
      </c>
      <c r="K256" s="190"/>
      <c r="L256" s="195"/>
      <c r="M256" s="196"/>
      <c r="N256" s="197"/>
      <c r="O256" s="197"/>
      <c r="P256" s="198">
        <f>SUM(P257:P258)</f>
        <v>0</v>
      </c>
      <c r="Q256" s="197"/>
      <c r="R256" s="198">
        <f>SUM(R257:R258)</f>
        <v>0</v>
      </c>
      <c r="S256" s="197"/>
      <c r="T256" s="199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0" t="s">
        <v>84</v>
      </c>
      <c r="AT256" s="201" t="s">
        <v>75</v>
      </c>
      <c r="AU256" s="201" t="s">
        <v>84</v>
      </c>
      <c r="AY256" s="200" t="s">
        <v>139</v>
      </c>
      <c r="BK256" s="202">
        <f>SUM(BK257:BK258)</f>
        <v>0</v>
      </c>
    </row>
    <row r="257" s="2" customFormat="1" ht="16.5" customHeight="1">
      <c r="A257" s="39"/>
      <c r="B257" s="40"/>
      <c r="C257" s="205" t="s">
        <v>1052</v>
      </c>
      <c r="D257" s="205" t="s">
        <v>142</v>
      </c>
      <c r="E257" s="206" t="s">
        <v>1430</v>
      </c>
      <c r="F257" s="207" t="s">
        <v>1431</v>
      </c>
      <c r="G257" s="208" t="s">
        <v>249</v>
      </c>
      <c r="H257" s="209">
        <v>106</v>
      </c>
      <c r="I257" s="210"/>
      <c r="J257" s="211">
        <f>ROUND(I257*H257,2)</f>
        <v>0</v>
      </c>
      <c r="K257" s="207" t="s">
        <v>19</v>
      </c>
      <c r="L257" s="45"/>
      <c r="M257" s="212" t="s">
        <v>19</v>
      </c>
      <c r="N257" s="213" t="s">
        <v>47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164</v>
      </c>
      <c r="AT257" s="216" t="s">
        <v>142</v>
      </c>
      <c r="AU257" s="216" t="s">
        <v>86</v>
      </c>
      <c r="AY257" s="18" t="s">
        <v>139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84</v>
      </c>
      <c r="BK257" s="217">
        <f>ROUND(I257*H257,2)</f>
        <v>0</v>
      </c>
      <c r="BL257" s="18" t="s">
        <v>164</v>
      </c>
      <c r="BM257" s="216" t="s">
        <v>1432</v>
      </c>
    </row>
    <row r="258" s="2" customFormat="1">
      <c r="A258" s="39"/>
      <c r="B258" s="40"/>
      <c r="C258" s="41"/>
      <c r="D258" s="223" t="s">
        <v>151</v>
      </c>
      <c r="E258" s="41"/>
      <c r="F258" s="224" t="s">
        <v>1433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151</v>
      </c>
      <c r="AU258" s="18" t="s">
        <v>86</v>
      </c>
    </row>
    <row r="259" s="12" customFormat="1" ht="22.8" customHeight="1">
      <c r="A259" s="12"/>
      <c r="B259" s="189"/>
      <c r="C259" s="190"/>
      <c r="D259" s="191" t="s">
        <v>75</v>
      </c>
      <c r="E259" s="203" t="s">
        <v>1434</v>
      </c>
      <c r="F259" s="203" t="s">
        <v>1435</v>
      </c>
      <c r="G259" s="190"/>
      <c r="H259" s="190"/>
      <c r="I259" s="193"/>
      <c r="J259" s="204">
        <f>BK259</f>
        <v>0</v>
      </c>
      <c r="K259" s="190"/>
      <c r="L259" s="195"/>
      <c r="M259" s="196"/>
      <c r="N259" s="197"/>
      <c r="O259" s="197"/>
      <c r="P259" s="198">
        <f>SUM(P260:P263)</f>
        <v>0</v>
      </c>
      <c r="Q259" s="197"/>
      <c r="R259" s="198">
        <f>SUM(R260:R263)</f>
        <v>0</v>
      </c>
      <c r="S259" s="197"/>
      <c r="T259" s="199">
        <f>SUM(T260:T263)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0" t="s">
        <v>84</v>
      </c>
      <c r="AT259" s="201" t="s">
        <v>75</v>
      </c>
      <c r="AU259" s="201" t="s">
        <v>84</v>
      </c>
      <c r="AY259" s="200" t="s">
        <v>139</v>
      </c>
      <c r="BK259" s="202">
        <f>SUM(BK260:BK263)</f>
        <v>0</v>
      </c>
    </row>
    <row r="260" s="2" customFormat="1" ht="16.5" customHeight="1">
      <c r="A260" s="39"/>
      <c r="B260" s="40"/>
      <c r="C260" s="205" t="s">
        <v>1054</v>
      </c>
      <c r="D260" s="205" t="s">
        <v>142</v>
      </c>
      <c r="E260" s="206" t="s">
        <v>1436</v>
      </c>
      <c r="F260" s="207" t="s">
        <v>1415</v>
      </c>
      <c r="G260" s="208" t="s">
        <v>249</v>
      </c>
      <c r="H260" s="209">
        <v>64</v>
      </c>
      <c r="I260" s="210"/>
      <c r="J260" s="211">
        <f>ROUND(I260*H260,2)</f>
        <v>0</v>
      </c>
      <c r="K260" s="207" t="s">
        <v>19</v>
      </c>
      <c r="L260" s="45"/>
      <c r="M260" s="212" t="s">
        <v>19</v>
      </c>
      <c r="N260" s="213" t="s">
        <v>47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164</v>
      </c>
      <c r="AT260" s="216" t="s">
        <v>142</v>
      </c>
      <c r="AU260" s="216" t="s">
        <v>86</v>
      </c>
      <c r="AY260" s="18" t="s">
        <v>139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84</v>
      </c>
      <c r="BK260" s="217">
        <f>ROUND(I260*H260,2)</f>
        <v>0</v>
      </c>
      <c r="BL260" s="18" t="s">
        <v>164</v>
      </c>
      <c r="BM260" s="216" t="s">
        <v>1437</v>
      </c>
    </row>
    <row r="261" s="2" customFormat="1">
      <c r="A261" s="39"/>
      <c r="B261" s="40"/>
      <c r="C261" s="41"/>
      <c r="D261" s="223" t="s">
        <v>151</v>
      </c>
      <c r="E261" s="41"/>
      <c r="F261" s="224" t="s">
        <v>1438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151</v>
      </c>
      <c r="AU261" s="18" t="s">
        <v>86</v>
      </c>
    </row>
    <row r="262" s="2" customFormat="1" ht="16.5" customHeight="1">
      <c r="A262" s="39"/>
      <c r="B262" s="40"/>
      <c r="C262" s="205" t="s">
        <v>1057</v>
      </c>
      <c r="D262" s="205" t="s">
        <v>142</v>
      </c>
      <c r="E262" s="206" t="s">
        <v>1439</v>
      </c>
      <c r="F262" s="207" t="s">
        <v>1440</v>
      </c>
      <c r="G262" s="208" t="s">
        <v>249</v>
      </c>
      <c r="H262" s="209">
        <v>42</v>
      </c>
      <c r="I262" s="210"/>
      <c r="J262" s="211">
        <f>ROUND(I262*H262,2)</f>
        <v>0</v>
      </c>
      <c r="K262" s="207" t="s">
        <v>19</v>
      </c>
      <c r="L262" s="45"/>
      <c r="M262" s="212" t="s">
        <v>19</v>
      </c>
      <c r="N262" s="213" t="s">
        <v>47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164</v>
      </c>
      <c r="AT262" s="216" t="s">
        <v>142</v>
      </c>
      <c r="AU262" s="216" t="s">
        <v>86</v>
      </c>
      <c r="AY262" s="18" t="s">
        <v>139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84</v>
      </c>
      <c r="BK262" s="217">
        <f>ROUND(I262*H262,2)</f>
        <v>0</v>
      </c>
      <c r="BL262" s="18" t="s">
        <v>164</v>
      </c>
      <c r="BM262" s="216" t="s">
        <v>1441</v>
      </c>
    </row>
    <row r="263" s="2" customFormat="1">
      <c r="A263" s="39"/>
      <c r="B263" s="40"/>
      <c r="C263" s="41"/>
      <c r="D263" s="223" t="s">
        <v>151</v>
      </c>
      <c r="E263" s="41"/>
      <c r="F263" s="224" t="s">
        <v>1421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151</v>
      </c>
      <c r="AU263" s="18" t="s">
        <v>86</v>
      </c>
    </row>
    <row r="264" s="12" customFormat="1" ht="22.8" customHeight="1">
      <c r="A264" s="12"/>
      <c r="B264" s="189"/>
      <c r="C264" s="190"/>
      <c r="D264" s="191" t="s">
        <v>75</v>
      </c>
      <c r="E264" s="203" t="s">
        <v>1442</v>
      </c>
      <c r="F264" s="203" t="s">
        <v>1443</v>
      </c>
      <c r="G264" s="190"/>
      <c r="H264" s="190"/>
      <c r="I264" s="193"/>
      <c r="J264" s="204">
        <f>BK264</f>
        <v>0</v>
      </c>
      <c r="K264" s="190"/>
      <c r="L264" s="195"/>
      <c r="M264" s="196"/>
      <c r="N264" s="197"/>
      <c r="O264" s="197"/>
      <c r="P264" s="198">
        <f>SUM(P265:P270)</f>
        <v>0</v>
      </c>
      <c r="Q264" s="197"/>
      <c r="R264" s="198">
        <f>SUM(R265:R270)</f>
        <v>0</v>
      </c>
      <c r="S264" s="197"/>
      <c r="T264" s="199">
        <f>SUM(T265:T270)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0" t="s">
        <v>84</v>
      </c>
      <c r="AT264" s="201" t="s">
        <v>75</v>
      </c>
      <c r="AU264" s="201" t="s">
        <v>84</v>
      </c>
      <c r="AY264" s="200" t="s">
        <v>139</v>
      </c>
      <c r="BK264" s="202">
        <f>SUM(BK265:BK270)</f>
        <v>0</v>
      </c>
    </row>
    <row r="265" s="2" customFormat="1" ht="16.5" customHeight="1">
      <c r="A265" s="39"/>
      <c r="B265" s="40"/>
      <c r="C265" s="205" t="s">
        <v>1062</v>
      </c>
      <c r="D265" s="205" t="s">
        <v>142</v>
      </c>
      <c r="E265" s="206" t="s">
        <v>1444</v>
      </c>
      <c r="F265" s="207" t="s">
        <v>1445</v>
      </c>
      <c r="G265" s="208" t="s">
        <v>244</v>
      </c>
      <c r="H265" s="209">
        <v>43.399999999999999</v>
      </c>
      <c r="I265" s="210"/>
      <c r="J265" s="211">
        <f>ROUND(I265*H265,2)</f>
        <v>0</v>
      </c>
      <c r="K265" s="207" t="s">
        <v>19</v>
      </c>
      <c r="L265" s="45"/>
      <c r="M265" s="212" t="s">
        <v>19</v>
      </c>
      <c r="N265" s="213" t="s">
        <v>47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164</v>
      </c>
      <c r="AT265" s="216" t="s">
        <v>142</v>
      </c>
      <c r="AU265" s="216" t="s">
        <v>86</v>
      </c>
      <c r="AY265" s="18" t="s">
        <v>139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84</v>
      </c>
      <c r="BK265" s="217">
        <f>ROUND(I265*H265,2)</f>
        <v>0</v>
      </c>
      <c r="BL265" s="18" t="s">
        <v>164</v>
      </c>
      <c r="BM265" s="216" t="s">
        <v>1446</v>
      </c>
    </row>
    <row r="266" s="2" customFormat="1">
      <c r="A266" s="39"/>
      <c r="B266" s="40"/>
      <c r="C266" s="41"/>
      <c r="D266" s="223" t="s">
        <v>151</v>
      </c>
      <c r="E266" s="41"/>
      <c r="F266" s="224" t="s">
        <v>1447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151</v>
      </c>
      <c r="AU266" s="18" t="s">
        <v>86</v>
      </c>
    </row>
    <row r="267" s="2" customFormat="1" ht="16.5" customHeight="1">
      <c r="A267" s="39"/>
      <c r="B267" s="40"/>
      <c r="C267" s="205" t="s">
        <v>1064</v>
      </c>
      <c r="D267" s="205" t="s">
        <v>142</v>
      </c>
      <c r="E267" s="206" t="s">
        <v>1448</v>
      </c>
      <c r="F267" s="207" t="s">
        <v>1449</v>
      </c>
      <c r="G267" s="208" t="s">
        <v>244</v>
      </c>
      <c r="H267" s="209">
        <v>7.3499999999999996</v>
      </c>
      <c r="I267" s="210"/>
      <c r="J267" s="211">
        <f>ROUND(I267*H267,2)</f>
        <v>0</v>
      </c>
      <c r="K267" s="207" t="s">
        <v>19</v>
      </c>
      <c r="L267" s="45"/>
      <c r="M267" s="212" t="s">
        <v>19</v>
      </c>
      <c r="N267" s="213" t="s">
        <v>47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164</v>
      </c>
      <c r="AT267" s="216" t="s">
        <v>142</v>
      </c>
      <c r="AU267" s="216" t="s">
        <v>86</v>
      </c>
      <c r="AY267" s="18" t="s">
        <v>139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84</v>
      </c>
      <c r="BK267" s="217">
        <f>ROUND(I267*H267,2)</f>
        <v>0</v>
      </c>
      <c r="BL267" s="18" t="s">
        <v>164</v>
      </c>
      <c r="BM267" s="216" t="s">
        <v>1450</v>
      </c>
    </row>
    <row r="268" s="2" customFormat="1">
      <c r="A268" s="39"/>
      <c r="B268" s="40"/>
      <c r="C268" s="41"/>
      <c r="D268" s="223" t="s">
        <v>151</v>
      </c>
      <c r="E268" s="41"/>
      <c r="F268" s="224" t="s">
        <v>1377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151</v>
      </c>
      <c r="AU268" s="18" t="s">
        <v>86</v>
      </c>
    </row>
    <row r="269" s="2" customFormat="1" ht="16.5" customHeight="1">
      <c r="A269" s="39"/>
      <c r="B269" s="40"/>
      <c r="C269" s="205" t="s">
        <v>1068</v>
      </c>
      <c r="D269" s="205" t="s">
        <v>142</v>
      </c>
      <c r="E269" s="206" t="s">
        <v>1451</v>
      </c>
      <c r="F269" s="207" t="s">
        <v>1452</v>
      </c>
      <c r="G269" s="208" t="s">
        <v>244</v>
      </c>
      <c r="H269" s="209">
        <v>7.3499999999999996</v>
      </c>
      <c r="I269" s="210"/>
      <c r="J269" s="211">
        <f>ROUND(I269*H269,2)</f>
        <v>0</v>
      </c>
      <c r="K269" s="207" t="s">
        <v>19</v>
      </c>
      <c r="L269" s="45"/>
      <c r="M269" s="212" t="s">
        <v>19</v>
      </c>
      <c r="N269" s="213" t="s">
        <v>47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164</v>
      </c>
      <c r="AT269" s="216" t="s">
        <v>142</v>
      </c>
      <c r="AU269" s="216" t="s">
        <v>86</v>
      </c>
      <c r="AY269" s="18" t="s">
        <v>139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84</v>
      </c>
      <c r="BK269" s="217">
        <f>ROUND(I269*H269,2)</f>
        <v>0</v>
      </c>
      <c r="BL269" s="18" t="s">
        <v>164</v>
      </c>
      <c r="BM269" s="216" t="s">
        <v>1453</v>
      </c>
    </row>
    <row r="270" s="2" customFormat="1">
      <c r="A270" s="39"/>
      <c r="B270" s="40"/>
      <c r="C270" s="41"/>
      <c r="D270" s="223" t="s">
        <v>151</v>
      </c>
      <c r="E270" s="41"/>
      <c r="F270" s="224" t="s">
        <v>1377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151</v>
      </c>
      <c r="AU270" s="18" t="s">
        <v>86</v>
      </c>
    </row>
    <row r="271" s="12" customFormat="1" ht="22.8" customHeight="1">
      <c r="A271" s="12"/>
      <c r="B271" s="189"/>
      <c r="C271" s="190"/>
      <c r="D271" s="191" t="s">
        <v>75</v>
      </c>
      <c r="E271" s="203" t="s">
        <v>1454</v>
      </c>
      <c r="F271" s="203" t="s">
        <v>1455</v>
      </c>
      <c r="G271" s="190"/>
      <c r="H271" s="190"/>
      <c r="I271" s="193"/>
      <c r="J271" s="204">
        <f>BK271</f>
        <v>0</v>
      </c>
      <c r="K271" s="190"/>
      <c r="L271" s="195"/>
      <c r="M271" s="196"/>
      <c r="N271" s="197"/>
      <c r="O271" s="197"/>
      <c r="P271" s="198">
        <f>SUM(P272:P275)</f>
        <v>0</v>
      </c>
      <c r="Q271" s="197"/>
      <c r="R271" s="198">
        <f>SUM(R272:R275)</f>
        <v>0</v>
      </c>
      <c r="S271" s="197"/>
      <c r="T271" s="199">
        <f>SUM(T272:T275)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0" t="s">
        <v>84</v>
      </c>
      <c r="AT271" s="201" t="s">
        <v>75</v>
      </c>
      <c r="AU271" s="201" t="s">
        <v>84</v>
      </c>
      <c r="AY271" s="200" t="s">
        <v>139</v>
      </c>
      <c r="BK271" s="202">
        <f>SUM(BK272:BK275)</f>
        <v>0</v>
      </c>
    </row>
    <row r="272" s="2" customFormat="1" ht="16.5" customHeight="1">
      <c r="A272" s="39"/>
      <c r="B272" s="40"/>
      <c r="C272" s="205" t="s">
        <v>1075</v>
      </c>
      <c r="D272" s="205" t="s">
        <v>142</v>
      </c>
      <c r="E272" s="206" t="s">
        <v>1456</v>
      </c>
      <c r="F272" s="207" t="s">
        <v>1457</v>
      </c>
      <c r="G272" s="208" t="s">
        <v>257</v>
      </c>
      <c r="H272" s="209">
        <v>2.2000000000000002</v>
      </c>
      <c r="I272" s="210"/>
      <c r="J272" s="211">
        <f>ROUND(I272*H272,2)</f>
        <v>0</v>
      </c>
      <c r="K272" s="207" t="s">
        <v>19</v>
      </c>
      <c r="L272" s="45"/>
      <c r="M272" s="212" t="s">
        <v>19</v>
      </c>
      <c r="N272" s="213" t="s">
        <v>47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164</v>
      </c>
      <c r="AT272" s="216" t="s">
        <v>142</v>
      </c>
      <c r="AU272" s="216" t="s">
        <v>86</v>
      </c>
      <c r="AY272" s="18" t="s">
        <v>139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84</v>
      </c>
      <c r="BK272" s="217">
        <f>ROUND(I272*H272,2)</f>
        <v>0</v>
      </c>
      <c r="BL272" s="18" t="s">
        <v>164</v>
      </c>
      <c r="BM272" s="216" t="s">
        <v>1458</v>
      </c>
    </row>
    <row r="273" s="2" customFormat="1">
      <c r="A273" s="39"/>
      <c r="B273" s="40"/>
      <c r="C273" s="41"/>
      <c r="D273" s="223" t="s">
        <v>151</v>
      </c>
      <c r="E273" s="41"/>
      <c r="F273" s="224" t="s">
        <v>1459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151</v>
      </c>
      <c r="AU273" s="18" t="s">
        <v>86</v>
      </c>
    </row>
    <row r="274" s="2" customFormat="1" ht="16.5" customHeight="1">
      <c r="A274" s="39"/>
      <c r="B274" s="40"/>
      <c r="C274" s="205" t="s">
        <v>1081</v>
      </c>
      <c r="D274" s="205" t="s">
        <v>142</v>
      </c>
      <c r="E274" s="206" t="s">
        <v>1460</v>
      </c>
      <c r="F274" s="207" t="s">
        <v>1461</v>
      </c>
      <c r="G274" s="208" t="s">
        <v>244</v>
      </c>
      <c r="H274" s="209">
        <v>11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47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164</v>
      </c>
      <c r="AT274" s="216" t="s">
        <v>142</v>
      </c>
      <c r="AU274" s="216" t="s">
        <v>86</v>
      </c>
      <c r="AY274" s="18" t="s">
        <v>139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84</v>
      </c>
      <c r="BK274" s="217">
        <f>ROUND(I274*H274,2)</f>
        <v>0</v>
      </c>
      <c r="BL274" s="18" t="s">
        <v>164</v>
      </c>
      <c r="BM274" s="216" t="s">
        <v>1462</v>
      </c>
    </row>
    <row r="275" s="2" customFormat="1">
      <c r="A275" s="39"/>
      <c r="B275" s="40"/>
      <c r="C275" s="41"/>
      <c r="D275" s="223" t="s">
        <v>151</v>
      </c>
      <c r="E275" s="41"/>
      <c r="F275" s="224" t="s">
        <v>1463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151</v>
      </c>
      <c r="AU275" s="18" t="s">
        <v>86</v>
      </c>
    </row>
    <row r="276" s="12" customFormat="1" ht="22.8" customHeight="1">
      <c r="A276" s="12"/>
      <c r="B276" s="189"/>
      <c r="C276" s="190"/>
      <c r="D276" s="191" t="s">
        <v>75</v>
      </c>
      <c r="E276" s="203" t="s">
        <v>1464</v>
      </c>
      <c r="F276" s="203" t="s">
        <v>1465</v>
      </c>
      <c r="G276" s="190"/>
      <c r="H276" s="190"/>
      <c r="I276" s="193"/>
      <c r="J276" s="204">
        <f>BK276</f>
        <v>0</v>
      </c>
      <c r="K276" s="190"/>
      <c r="L276" s="195"/>
      <c r="M276" s="196"/>
      <c r="N276" s="197"/>
      <c r="O276" s="197"/>
      <c r="P276" s="198">
        <f>SUM(P277:P280)</f>
        <v>0</v>
      </c>
      <c r="Q276" s="197"/>
      <c r="R276" s="198">
        <f>SUM(R277:R280)</f>
        <v>0</v>
      </c>
      <c r="S276" s="197"/>
      <c r="T276" s="199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0" t="s">
        <v>84</v>
      </c>
      <c r="AT276" s="201" t="s">
        <v>75</v>
      </c>
      <c r="AU276" s="201" t="s">
        <v>84</v>
      </c>
      <c r="AY276" s="200" t="s">
        <v>139</v>
      </c>
      <c r="BK276" s="202">
        <f>SUM(BK277:BK280)</f>
        <v>0</v>
      </c>
    </row>
    <row r="277" s="2" customFormat="1" ht="16.5" customHeight="1">
      <c r="A277" s="39"/>
      <c r="B277" s="40"/>
      <c r="C277" s="205" t="s">
        <v>1086</v>
      </c>
      <c r="D277" s="205" t="s">
        <v>142</v>
      </c>
      <c r="E277" s="206" t="s">
        <v>1466</v>
      </c>
      <c r="F277" s="207" t="s">
        <v>1467</v>
      </c>
      <c r="G277" s="208" t="s">
        <v>244</v>
      </c>
      <c r="H277" s="209">
        <v>1.5</v>
      </c>
      <c r="I277" s="210"/>
      <c r="J277" s="211">
        <f>ROUND(I277*H277,2)</f>
        <v>0</v>
      </c>
      <c r="K277" s="207" t="s">
        <v>19</v>
      </c>
      <c r="L277" s="45"/>
      <c r="M277" s="212" t="s">
        <v>19</v>
      </c>
      <c r="N277" s="213" t="s">
        <v>47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164</v>
      </c>
      <c r="AT277" s="216" t="s">
        <v>142</v>
      </c>
      <c r="AU277" s="216" t="s">
        <v>86</v>
      </c>
      <c r="AY277" s="18" t="s">
        <v>139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84</v>
      </c>
      <c r="BK277" s="217">
        <f>ROUND(I277*H277,2)</f>
        <v>0</v>
      </c>
      <c r="BL277" s="18" t="s">
        <v>164</v>
      </c>
      <c r="BM277" s="216" t="s">
        <v>1468</v>
      </c>
    </row>
    <row r="278" s="2" customFormat="1">
      <c r="A278" s="39"/>
      <c r="B278" s="40"/>
      <c r="C278" s="41"/>
      <c r="D278" s="223" t="s">
        <v>151</v>
      </c>
      <c r="E278" s="41"/>
      <c r="F278" s="224" t="s">
        <v>1469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151</v>
      </c>
      <c r="AU278" s="18" t="s">
        <v>86</v>
      </c>
    </row>
    <row r="279" s="2" customFormat="1" ht="16.5" customHeight="1">
      <c r="A279" s="39"/>
      <c r="B279" s="40"/>
      <c r="C279" s="205" t="s">
        <v>1094</v>
      </c>
      <c r="D279" s="205" t="s">
        <v>142</v>
      </c>
      <c r="E279" s="206" t="s">
        <v>1470</v>
      </c>
      <c r="F279" s="207" t="s">
        <v>1471</v>
      </c>
      <c r="G279" s="208" t="s">
        <v>244</v>
      </c>
      <c r="H279" s="209">
        <v>9.5</v>
      </c>
      <c r="I279" s="210"/>
      <c r="J279" s="211">
        <f>ROUND(I279*H279,2)</f>
        <v>0</v>
      </c>
      <c r="K279" s="207" t="s">
        <v>19</v>
      </c>
      <c r="L279" s="45"/>
      <c r="M279" s="212" t="s">
        <v>19</v>
      </c>
      <c r="N279" s="213" t="s">
        <v>47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164</v>
      </c>
      <c r="AT279" s="216" t="s">
        <v>142</v>
      </c>
      <c r="AU279" s="216" t="s">
        <v>86</v>
      </c>
      <c r="AY279" s="18" t="s">
        <v>139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84</v>
      </c>
      <c r="BK279" s="217">
        <f>ROUND(I279*H279,2)</f>
        <v>0</v>
      </c>
      <c r="BL279" s="18" t="s">
        <v>164</v>
      </c>
      <c r="BM279" s="216" t="s">
        <v>1472</v>
      </c>
    </row>
    <row r="280" s="2" customFormat="1">
      <c r="A280" s="39"/>
      <c r="B280" s="40"/>
      <c r="C280" s="41"/>
      <c r="D280" s="223" t="s">
        <v>151</v>
      </c>
      <c r="E280" s="41"/>
      <c r="F280" s="224" t="s">
        <v>1473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151</v>
      </c>
      <c r="AU280" s="18" t="s">
        <v>86</v>
      </c>
    </row>
    <row r="281" s="12" customFormat="1" ht="22.8" customHeight="1">
      <c r="A281" s="12"/>
      <c r="B281" s="189"/>
      <c r="C281" s="190"/>
      <c r="D281" s="191" t="s">
        <v>75</v>
      </c>
      <c r="E281" s="203" t="s">
        <v>1474</v>
      </c>
      <c r="F281" s="203" t="s">
        <v>1475</v>
      </c>
      <c r="G281" s="190"/>
      <c r="H281" s="190"/>
      <c r="I281" s="193"/>
      <c r="J281" s="204">
        <f>BK281</f>
        <v>0</v>
      </c>
      <c r="K281" s="190"/>
      <c r="L281" s="195"/>
      <c r="M281" s="196"/>
      <c r="N281" s="197"/>
      <c r="O281" s="197"/>
      <c r="P281" s="198">
        <f>SUM(P282:P283)</f>
        <v>0</v>
      </c>
      <c r="Q281" s="197"/>
      <c r="R281" s="198">
        <f>SUM(R282:R283)</f>
        <v>0</v>
      </c>
      <c r="S281" s="197"/>
      <c r="T281" s="199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0" t="s">
        <v>84</v>
      </c>
      <c r="AT281" s="201" t="s">
        <v>75</v>
      </c>
      <c r="AU281" s="201" t="s">
        <v>84</v>
      </c>
      <c r="AY281" s="200" t="s">
        <v>139</v>
      </c>
      <c r="BK281" s="202">
        <f>SUM(BK282:BK283)</f>
        <v>0</v>
      </c>
    </row>
    <row r="282" s="2" customFormat="1" ht="16.5" customHeight="1">
      <c r="A282" s="39"/>
      <c r="B282" s="40"/>
      <c r="C282" s="205" t="s">
        <v>1099</v>
      </c>
      <c r="D282" s="205" t="s">
        <v>142</v>
      </c>
      <c r="E282" s="206" t="s">
        <v>1476</v>
      </c>
      <c r="F282" s="207" t="s">
        <v>1477</v>
      </c>
      <c r="G282" s="208" t="s">
        <v>280</v>
      </c>
      <c r="H282" s="209">
        <v>22.02</v>
      </c>
      <c r="I282" s="210"/>
      <c r="J282" s="211">
        <f>ROUND(I282*H282,2)</f>
        <v>0</v>
      </c>
      <c r="K282" s="207" t="s">
        <v>19</v>
      </c>
      <c r="L282" s="45"/>
      <c r="M282" s="212" t="s">
        <v>19</v>
      </c>
      <c r="N282" s="213" t="s">
        <v>47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164</v>
      </c>
      <c r="AT282" s="216" t="s">
        <v>142</v>
      </c>
      <c r="AU282" s="216" t="s">
        <v>86</v>
      </c>
      <c r="AY282" s="18" t="s">
        <v>139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84</v>
      </c>
      <c r="BK282" s="217">
        <f>ROUND(I282*H282,2)</f>
        <v>0</v>
      </c>
      <c r="BL282" s="18" t="s">
        <v>164</v>
      </c>
      <c r="BM282" s="216" t="s">
        <v>1478</v>
      </c>
    </row>
    <row r="283" s="2" customFormat="1">
      <c r="A283" s="39"/>
      <c r="B283" s="40"/>
      <c r="C283" s="41"/>
      <c r="D283" s="223" t="s">
        <v>151</v>
      </c>
      <c r="E283" s="41"/>
      <c r="F283" s="224" t="s">
        <v>1479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151</v>
      </c>
      <c r="AU283" s="18" t="s">
        <v>86</v>
      </c>
    </row>
    <row r="284" s="12" customFormat="1" ht="25.92" customHeight="1">
      <c r="A284" s="12"/>
      <c r="B284" s="189"/>
      <c r="C284" s="190"/>
      <c r="D284" s="191" t="s">
        <v>75</v>
      </c>
      <c r="E284" s="192" t="s">
        <v>1480</v>
      </c>
      <c r="F284" s="192" t="s">
        <v>1481</v>
      </c>
      <c r="G284" s="190"/>
      <c r="H284" s="190"/>
      <c r="I284" s="193"/>
      <c r="J284" s="194">
        <f>BK284</f>
        <v>0</v>
      </c>
      <c r="K284" s="190"/>
      <c r="L284" s="195"/>
      <c r="M284" s="196"/>
      <c r="N284" s="197"/>
      <c r="O284" s="197"/>
      <c r="P284" s="198">
        <f>SUM(P285:P286)</f>
        <v>0</v>
      </c>
      <c r="Q284" s="197"/>
      <c r="R284" s="198">
        <f>SUM(R285:R286)</f>
        <v>0</v>
      </c>
      <c r="S284" s="197"/>
      <c r="T284" s="199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0" t="s">
        <v>164</v>
      </c>
      <c r="AT284" s="201" t="s">
        <v>75</v>
      </c>
      <c r="AU284" s="201" t="s">
        <v>76</v>
      </c>
      <c r="AY284" s="200" t="s">
        <v>139</v>
      </c>
      <c r="BK284" s="202">
        <f>SUM(BK285:BK286)</f>
        <v>0</v>
      </c>
    </row>
    <row r="285" s="2" customFormat="1" ht="16.5" customHeight="1">
      <c r="A285" s="39"/>
      <c r="B285" s="40"/>
      <c r="C285" s="205" t="s">
        <v>1104</v>
      </c>
      <c r="D285" s="205" t="s">
        <v>142</v>
      </c>
      <c r="E285" s="206" t="s">
        <v>1482</v>
      </c>
      <c r="F285" s="207" t="s">
        <v>1483</v>
      </c>
      <c r="G285" s="208" t="s">
        <v>1365</v>
      </c>
      <c r="H285" s="209">
        <v>0.059999999999999998</v>
      </c>
      <c r="I285" s="210"/>
      <c r="J285" s="211">
        <f>ROUND(I285*H285,2)</f>
        <v>0</v>
      </c>
      <c r="K285" s="207" t="s">
        <v>19</v>
      </c>
      <c r="L285" s="45"/>
      <c r="M285" s="212" t="s">
        <v>19</v>
      </c>
      <c r="N285" s="213" t="s">
        <v>47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164</v>
      </c>
      <c r="AT285" s="216" t="s">
        <v>142</v>
      </c>
      <c r="AU285" s="216" t="s">
        <v>84</v>
      </c>
      <c r="AY285" s="18" t="s">
        <v>139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84</v>
      </c>
      <c r="BK285" s="217">
        <f>ROUND(I285*H285,2)</f>
        <v>0</v>
      </c>
      <c r="BL285" s="18" t="s">
        <v>164</v>
      </c>
      <c r="BM285" s="216" t="s">
        <v>1484</v>
      </c>
    </row>
    <row r="286" s="2" customFormat="1" ht="16.5" customHeight="1">
      <c r="A286" s="39"/>
      <c r="B286" s="40"/>
      <c r="C286" s="205" t="s">
        <v>1106</v>
      </c>
      <c r="D286" s="205" t="s">
        <v>142</v>
      </c>
      <c r="E286" s="206" t="s">
        <v>1485</v>
      </c>
      <c r="F286" s="207" t="s">
        <v>1486</v>
      </c>
      <c r="G286" s="208" t="s">
        <v>1365</v>
      </c>
      <c r="H286" s="209">
        <v>0.01</v>
      </c>
      <c r="I286" s="210"/>
      <c r="J286" s="211">
        <f>ROUND(I286*H286,2)</f>
        <v>0</v>
      </c>
      <c r="K286" s="207" t="s">
        <v>19</v>
      </c>
      <c r="L286" s="45"/>
      <c r="M286" s="275" t="s">
        <v>19</v>
      </c>
      <c r="N286" s="276" t="s">
        <v>47</v>
      </c>
      <c r="O286" s="272"/>
      <c r="P286" s="277">
        <f>O286*H286</f>
        <v>0</v>
      </c>
      <c r="Q286" s="277">
        <v>0</v>
      </c>
      <c r="R286" s="277">
        <f>Q286*H286</f>
        <v>0</v>
      </c>
      <c r="S286" s="277">
        <v>0</v>
      </c>
      <c r="T286" s="27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164</v>
      </c>
      <c r="AT286" s="216" t="s">
        <v>142</v>
      </c>
      <c r="AU286" s="216" t="s">
        <v>84</v>
      </c>
      <c r="AY286" s="18" t="s">
        <v>139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84</v>
      </c>
      <c r="BK286" s="217">
        <f>ROUND(I286*H286,2)</f>
        <v>0</v>
      </c>
      <c r="BL286" s="18" t="s">
        <v>164</v>
      </c>
      <c r="BM286" s="216" t="s">
        <v>1487</v>
      </c>
    </row>
    <row r="287" s="2" customFormat="1" ht="6.96" customHeight="1">
      <c r="A287" s="39"/>
      <c r="B287" s="60"/>
      <c r="C287" s="61"/>
      <c r="D287" s="61"/>
      <c r="E287" s="61"/>
      <c r="F287" s="61"/>
      <c r="G287" s="61"/>
      <c r="H287" s="61"/>
      <c r="I287" s="61"/>
      <c r="J287" s="61"/>
      <c r="K287" s="61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jXDVuj+uJZX+gioJLSlNINb2U3lHFoMjbKJR7qaj7TcGf+SJeKTY2CfvnkSQQ8dgjCT5UZmsEwes38B2qlYj6Q==" hashValue="boXQF3bo8m4dbMsl8leyrkvrZPJZihBS1blW+fyCZK5XbIZf+8Lhxdi4XQ8Ug06enhJumSN2DzN70TqalhgFPw==" algorithmName="SHA-512" password="CC35"/>
  <autoFilter ref="C117:K286"/>
  <mergeCells count="9">
    <mergeCell ref="E7:H7"/>
    <mergeCell ref="E9:H9"/>
    <mergeCell ref="E18:H18"/>
    <mergeCell ref="E27:H27"/>
    <mergeCell ref="E48:H48"/>
    <mergeCell ref="E50:H50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9"/>
      <c r="C3" s="130"/>
      <c r="D3" s="130"/>
      <c r="E3" s="130"/>
      <c r="F3" s="130"/>
      <c r="G3" s="130"/>
      <c r="H3" s="21"/>
    </row>
    <row r="4" s="1" customFormat="1" ht="24.96" customHeight="1">
      <c r="B4" s="21"/>
      <c r="C4" s="131" t="s">
        <v>1488</v>
      </c>
      <c r="H4" s="21"/>
    </row>
    <row r="5" s="1" customFormat="1" ht="12" customHeight="1">
      <c r="B5" s="21"/>
      <c r="C5" s="279" t="s">
        <v>13</v>
      </c>
      <c r="D5" s="141" t="s">
        <v>14</v>
      </c>
      <c r="E5" s="1"/>
      <c r="F5" s="1"/>
      <c r="H5" s="21"/>
    </row>
    <row r="6" s="1" customFormat="1" ht="36.96" customHeight="1">
      <c r="B6" s="21"/>
      <c r="C6" s="280" t="s">
        <v>16</v>
      </c>
      <c r="D6" s="281" t="s">
        <v>17</v>
      </c>
      <c r="E6" s="1"/>
      <c r="F6" s="1"/>
      <c r="H6" s="21"/>
    </row>
    <row r="7" s="1" customFormat="1" ht="16.5" customHeight="1">
      <c r="B7" s="21"/>
      <c r="C7" s="133" t="s">
        <v>23</v>
      </c>
      <c r="D7" s="138" t="str">
        <f>'Rekapitulace stavby'!AN8</f>
        <v>14. 6. 2023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8"/>
      <c r="B9" s="282"/>
      <c r="C9" s="283" t="s">
        <v>57</v>
      </c>
      <c r="D9" s="284" t="s">
        <v>58</v>
      </c>
      <c r="E9" s="284" t="s">
        <v>125</v>
      </c>
      <c r="F9" s="285" t="s">
        <v>1489</v>
      </c>
      <c r="G9" s="178"/>
      <c r="H9" s="282"/>
    </row>
    <row r="10" s="2" customFormat="1" ht="26.4" customHeight="1">
      <c r="A10" s="39"/>
      <c r="B10" s="45"/>
      <c r="C10" s="286" t="s">
        <v>1490</v>
      </c>
      <c r="D10" s="286" t="s">
        <v>92</v>
      </c>
      <c r="E10" s="39"/>
      <c r="F10" s="39"/>
      <c r="G10" s="39"/>
      <c r="H10" s="45"/>
    </row>
    <row r="11" s="2" customFormat="1" ht="16.8" customHeight="1">
      <c r="A11" s="39"/>
      <c r="B11" s="45"/>
      <c r="C11" s="287" t="s">
        <v>862</v>
      </c>
      <c r="D11" s="288" t="s">
        <v>863</v>
      </c>
      <c r="E11" s="289" t="s">
        <v>19</v>
      </c>
      <c r="F11" s="290">
        <v>13.199999999999999</v>
      </c>
      <c r="G11" s="39"/>
      <c r="H11" s="45"/>
    </row>
    <row r="12" s="2" customFormat="1" ht="16.8" customHeight="1">
      <c r="A12" s="39"/>
      <c r="B12" s="45"/>
      <c r="C12" s="291" t="s">
        <v>19</v>
      </c>
      <c r="D12" s="291" t="s">
        <v>1491</v>
      </c>
      <c r="E12" s="18" t="s">
        <v>19</v>
      </c>
      <c r="F12" s="292">
        <v>13.199999999999999</v>
      </c>
      <c r="G12" s="39"/>
      <c r="H12" s="45"/>
    </row>
    <row r="13" s="2" customFormat="1" ht="26.4" customHeight="1">
      <c r="A13" s="39"/>
      <c r="B13" s="45"/>
      <c r="C13" s="286" t="s">
        <v>1492</v>
      </c>
      <c r="D13" s="286" t="s">
        <v>104</v>
      </c>
      <c r="E13" s="39"/>
      <c r="F13" s="39"/>
      <c r="G13" s="39"/>
      <c r="H13" s="45"/>
    </row>
    <row r="14" s="2" customFormat="1" ht="16.8" customHeight="1">
      <c r="A14" s="39"/>
      <c r="B14" s="45"/>
      <c r="C14" s="287" t="s">
        <v>862</v>
      </c>
      <c r="D14" s="288" t="s">
        <v>863</v>
      </c>
      <c r="E14" s="289" t="s">
        <v>19</v>
      </c>
      <c r="F14" s="290">
        <v>13.199999999999999</v>
      </c>
      <c r="G14" s="39"/>
      <c r="H14" s="45"/>
    </row>
    <row r="15" s="2" customFormat="1" ht="16.8" customHeight="1">
      <c r="A15" s="39"/>
      <c r="B15" s="45"/>
      <c r="C15" s="291" t="s">
        <v>19</v>
      </c>
      <c r="D15" s="291" t="s">
        <v>1491</v>
      </c>
      <c r="E15" s="18" t="s">
        <v>19</v>
      </c>
      <c r="F15" s="292">
        <v>13.199999999999999</v>
      </c>
      <c r="G15" s="39"/>
      <c r="H15" s="45"/>
    </row>
    <row r="16" s="2" customFormat="1" ht="16.8" customHeight="1">
      <c r="A16" s="39"/>
      <c r="B16" s="45"/>
      <c r="C16" s="293" t="s">
        <v>1493</v>
      </c>
      <c r="D16" s="39"/>
      <c r="E16" s="39"/>
      <c r="F16" s="39"/>
      <c r="G16" s="39"/>
      <c r="H16" s="45"/>
    </row>
    <row r="17" s="2" customFormat="1" ht="16.8" customHeight="1">
      <c r="A17" s="39"/>
      <c r="B17" s="45"/>
      <c r="C17" s="291" t="s">
        <v>884</v>
      </c>
      <c r="D17" s="291" t="s">
        <v>1494</v>
      </c>
      <c r="E17" s="18" t="s">
        <v>257</v>
      </c>
      <c r="F17" s="292">
        <v>13.199999999999999</v>
      </c>
      <c r="G17" s="39"/>
      <c r="H17" s="45"/>
    </row>
    <row r="18" s="2" customFormat="1" ht="16.8" customHeight="1">
      <c r="A18" s="39"/>
      <c r="B18" s="45"/>
      <c r="C18" s="291" t="s">
        <v>578</v>
      </c>
      <c r="D18" s="291" t="s">
        <v>1495</v>
      </c>
      <c r="E18" s="18" t="s">
        <v>257</v>
      </c>
      <c r="F18" s="292">
        <v>7.2599999999999998</v>
      </c>
      <c r="G18" s="39"/>
      <c r="H18" s="45"/>
    </row>
    <row r="19" s="2" customFormat="1" ht="16.8" customHeight="1">
      <c r="A19" s="39"/>
      <c r="B19" s="45"/>
      <c r="C19" s="291" t="s">
        <v>909</v>
      </c>
      <c r="D19" s="291" t="s">
        <v>1496</v>
      </c>
      <c r="E19" s="18" t="s">
        <v>257</v>
      </c>
      <c r="F19" s="292">
        <v>5.9400000000000004</v>
      </c>
      <c r="G19" s="39"/>
      <c r="H19" s="45"/>
    </row>
    <row r="20" s="2" customFormat="1" ht="16.8" customHeight="1">
      <c r="A20" s="39"/>
      <c r="B20" s="45"/>
      <c r="C20" s="291" t="s">
        <v>914</v>
      </c>
      <c r="D20" s="291" t="s">
        <v>1497</v>
      </c>
      <c r="E20" s="18" t="s">
        <v>257</v>
      </c>
      <c r="F20" s="292">
        <v>5.9400000000000004</v>
      </c>
      <c r="G20" s="39"/>
      <c r="H20" s="45"/>
    </row>
    <row r="21" s="2" customFormat="1" ht="16.8" customHeight="1">
      <c r="A21" s="39"/>
      <c r="B21" s="45"/>
      <c r="C21" s="291" t="s">
        <v>925</v>
      </c>
      <c r="D21" s="291" t="s">
        <v>1498</v>
      </c>
      <c r="E21" s="18" t="s">
        <v>257</v>
      </c>
      <c r="F21" s="292">
        <v>1.3200000000000001</v>
      </c>
      <c r="G21" s="39"/>
      <c r="H21" s="45"/>
    </row>
    <row r="22" s="2" customFormat="1" ht="16.8" customHeight="1">
      <c r="A22" s="39"/>
      <c r="B22" s="45"/>
      <c r="C22" s="287" t="s">
        <v>1499</v>
      </c>
      <c r="D22" s="288" t="s">
        <v>1500</v>
      </c>
      <c r="E22" s="289" t="s">
        <v>19</v>
      </c>
      <c r="F22" s="290">
        <v>19.5</v>
      </c>
      <c r="G22" s="39"/>
      <c r="H22" s="45"/>
    </row>
    <row r="23" s="2" customFormat="1" ht="16.8" customHeight="1">
      <c r="A23" s="39"/>
      <c r="B23" s="45"/>
      <c r="C23" s="291" t="s">
        <v>19</v>
      </c>
      <c r="D23" s="291" t="s">
        <v>1501</v>
      </c>
      <c r="E23" s="18" t="s">
        <v>19</v>
      </c>
      <c r="F23" s="292">
        <v>19.5</v>
      </c>
      <c r="G23" s="39"/>
      <c r="H23" s="45"/>
    </row>
    <row r="24" s="2" customFormat="1" ht="7.44" customHeight="1">
      <c r="A24" s="39"/>
      <c r="B24" s="157"/>
      <c r="C24" s="158"/>
      <c r="D24" s="158"/>
      <c r="E24" s="158"/>
      <c r="F24" s="158"/>
      <c r="G24" s="158"/>
      <c r="H24" s="45"/>
    </row>
    <row r="25" s="2" customFormat="1">
      <c r="A25" s="39"/>
      <c r="B25" s="39"/>
      <c r="C25" s="39"/>
      <c r="D25" s="39"/>
      <c r="E25" s="39"/>
      <c r="F25" s="39"/>
      <c r="G25" s="39"/>
      <c r="H25" s="39"/>
    </row>
  </sheetData>
  <sheetProtection sheet="1" formatColumns="0" formatRows="0" objects="1" scenarios="1" spinCount="100000" saltValue="wE8klmsv07Q2uyHl6PktxzK05A/X0m93d6G1R0HBYAdoNjYF1giIV0s7FVyqA4TqYhauqvt7PbX1oHHFze4ekw==" hashValue="rDYZggdeNIOEUSGJaZV4CormPd5cEoN0PEAEQ0k6hWx6cBUynjyojKfMFwrwGPiObY9z1r7UG801bSOvhoD5T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4" customWidth="1"/>
    <col min="2" max="2" width="1.667969" style="294" customWidth="1"/>
    <col min="3" max="4" width="5" style="294" customWidth="1"/>
    <col min="5" max="5" width="11.66016" style="294" customWidth="1"/>
    <col min="6" max="6" width="9.160156" style="294" customWidth="1"/>
    <col min="7" max="7" width="5" style="294" customWidth="1"/>
    <col min="8" max="8" width="77.83203" style="294" customWidth="1"/>
    <col min="9" max="10" width="20" style="294" customWidth="1"/>
    <col min="11" max="11" width="1.667969" style="294" customWidth="1"/>
  </cols>
  <sheetData>
    <row r="1" s="1" customFormat="1" ht="37.5" customHeight="1"/>
    <row r="2" s="1" customFormat="1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="16" customFormat="1" ht="45" customHeight="1">
      <c r="B3" s="298"/>
      <c r="C3" s="299" t="s">
        <v>1502</v>
      </c>
      <c r="D3" s="299"/>
      <c r="E3" s="299"/>
      <c r="F3" s="299"/>
      <c r="G3" s="299"/>
      <c r="H3" s="299"/>
      <c r="I3" s="299"/>
      <c r="J3" s="299"/>
      <c r="K3" s="300"/>
    </row>
    <row r="4" s="1" customFormat="1" ht="25.5" customHeight="1">
      <c r="B4" s="301"/>
      <c r="C4" s="302" t="s">
        <v>1503</v>
      </c>
      <c r="D4" s="302"/>
      <c r="E4" s="302"/>
      <c r="F4" s="302"/>
      <c r="G4" s="302"/>
      <c r="H4" s="302"/>
      <c r="I4" s="302"/>
      <c r="J4" s="302"/>
      <c r="K4" s="303"/>
    </row>
    <row r="5" s="1" customFormat="1" ht="5.25" customHeight="1">
      <c r="B5" s="301"/>
      <c r="C5" s="304"/>
      <c r="D5" s="304"/>
      <c r="E5" s="304"/>
      <c r="F5" s="304"/>
      <c r="G5" s="304"/>
      <c r="H5" s="304"/>
      <c r="I5" s="304"/>
      <c r="J5" s="304"/>
      <c r="K5" s="303"/>
    </row>
    <row r="6" s="1" customFormat="1" ht="15" customHeight="1">
      <c r="B6" s="301"/>
      <c r="C6" s="305" t="s">
        <v>1504</v>
      </c>
      <c r="D6" s="305"/>
      <c r="E6" s="305"/>
      <c r="F6" s="305"/>
      <c r="G6" s="305"/>
      <c r="H6" s="305"/>
      <c r="I6" s="305"/>
      <c r="J6" s="305"/>
      <c r="K6" s="303"/>
    </row>
    <row r="7" s="1" customFormat="1" ht="15" customHeight="1">
      <c r="B7" s="306"/>
      <c r="C7" s="305" t="s">
        <v>1505</v>
      </c>
      <c r="D7" s="305"/>
      <c r="E7" s="305"/>
      <c r="F7" s="305"/>
      <c r="G7" s="305"/>
      <c r="H7" s="305"/>
      <c r="I7" s="305"/>
      <c r="J7" s="305"/>
      <c r="K7" s="303"/>
    </row>
    <row r="8" s="1" customFormat="1" ht="12.75" customHeight="1">
      <c r="B8" s="306"/>
      <c r="C8" s="305"/>
      <c r="D8" s="305"/>
      <c r="E8" s="305"/>
      <c r="F8" s="305"/>
      <c r="G8" s="305"/>
      <c r="H8" s="305"/>
      <c r="I8" s="305"/>
      <c r="J8" s="305"/>
      <c r="K8" s="303"/>
    </row>
    <row r="9" s="1" customFormat="1" ht="15" customHeight="1">
      <c r="B9" s="306"/>
      <c r="C9" s="305" t="s">
        <v>1506</v>
      </c>
      <c r="D9" s="305"/>
      <c r="E9" s="305"/>
      <c r="F9" s="305"/>
      <c r="G9" s="305"/>
      <c r="H9" s="305"/>
      <c r="I9" s="305"/>
      <c r="J9" s="305"/>
      <c r="K9" s="303"/>
    </row>
    <row r="10" s="1" customFormat="1" ht="15" customHeight="1">
      <c r="B10" s="306"/>
      <c r="C10" s="305"/>
      <c r="D10" s="305" t="s">
        <v>1507</v>
      </c>
      <c r="E10" s="305"/>
      <c r="F10" s="305"/>
      <c r="G10" s="305"/>
      <c r="H10" s="305"/>
      <c r="I10" s="305"/>
      <c r="J10" s="305"/>
      <c r="K10" s="303"/>
    </row>
    <row r="11" s="1" customFormat="1" ht="15" customHeight="1">
      <c r="B11" s="306"/>
      <c r="C11" s="307"/>
      <c r="D11" s="305" t="s">
        <v>1508</v>
      </c>
      <c r="E11" s="305"/>
      <c r="F11" s="305"/>
      <c r="G11" s="305"/>
      <c r="H11" s="305"/>
      <c r="I11" s="305"/>
      <c r="J11" s="305"/>
      <c r="K11" s="303"/>
    </row>
    <row r="12" s="1" customFormat="1" ht="15" customHeight="1">
      <c r="B12" s="306"/>
      <c r="C12" s="307"/>
      <c r="D12" s="305"/>
      <c r="E12" s="305"/>
      <c r="F12" s="305"/>
      <c r="G12" s="305"/>
      <c r="H12" s="305"/>
      <c r="I12" s="305"/>
      <c r="J12" s="305"/>
      <c r="K12" s="303"/>
    </row>
    <row r="13" s="1" customFormat="1" ht="15" customHeight="1">
      <c r="B13" s="306"/>
      <c r="C13" s="307"/>
      <c r="D13" s="308" t="s">
        <v>1509</v>
      </c>
      <c r="E13" s="305"/>
      <c r="F13" s="305"/>
      <c r="G13" s="305"/>
      <c r="H13" s="305"/>
      <c r="I13" s="305"/>
      <c r="J13" s="305"/>
      <c r="K13" s="303"/>
    </row>
    <row r="14" s="1" customFormat="1" ht="12.75" customHeight="1">
      <c r="B14" s="306"/>
      <c r="C14" s="307"/>
      <c r="D14" s="307"/>
      <c r="E14" s="307"/>
      <c r="F14" s="307"/>
      <c r="G14" s="307"/>
      <c r="H14" s="307"/>
      <c r="I14" s="307"/>
      <c r="J14" s="307"/>
      <c r="K14" s="303"/>
    </row>
    <row r="15" s="1" customFormat="1" ht="15" customHeight="1">
      <c r="B15" s="306"/>
      <c r="C15" s="307"/>
      <c r="D15" s="305" t="s">
        <v>1510</v>
      </c>
      <c r="E15" s="305"/>
      <c r="F15" s="305"/>
      <c r="G15" s="305"/>
      <c r="H15" s="305"/>
      <c r="I15" s="305"/>
      <c r="J15" s="305"/>
      <c r="K15" s="303"/>
    </row>
    <row r="16" s="1" customFormat="1" ht="15" customHeight="1">
      <c r="B16" s="306"/>
      <c r="C16" s="307"/>
      <c r="D16" s="305" t="s">
        <v>1511</v>
      </c>
      <c r="E16" s="305"/>
      <c r="F16" s="305"/>
      <c r="G16" s="305"/>
      <c r="H16" s="305"/>
      <c r="I16" s="305"/>
      <c r="J16" s="305"/>
      <c r="K16" s="303"/>
    </row>
    <row r="17" s="1" customFormat="1" ht="15" customHeight="1">
      <c r="B17" s="306"/>
      <c r="C17" s="307"/>
      <c r="D17" s="305" t="s">
        <v>1512</v>
      </c>
      <c r="E17" s="305"/>
      <c r="F17" s="305"/>
      <c r="G17" s="305"/>
      <c r="H17" s="305"/>
      <c r="I17" s="305"/>
      <c r="J17" s="305"/>
      <c r="K17" s="303"/>
    </row>
    <row r="18" s="1" customFormat="1" ht="15" customHeight="1">
      <c r="B18" s="306"/>
      <c r="C18" s="307"/>
      <c r="D18" s="307"/>
      <c r="E18" s="309" t="s">
        <v>89</v>
      </c>
      <c r="F18" s="305" t="s">
        <v>1513</v>
      </c>
      <c r="G18" s="305"/>
      <c r="H18" s="305"/>
      <c r="I18" s="305"/>
      <c r="J18" s="305"/>
      <c r="K18" s="303"/>
    </row>
    <row r="19" s="1" customFormat="1" ht="15" customHeight="1">
      <c r="B19" s="306"/>
      <c r="C19" s="307"/>
      <c r="D19" s="307"/>
      <c r="E19" s="309" t="s">
        <v>1514</v>
      </c>
      <c r="F19" s="305" t="s">
        <v>1515</v>
      </c>
      <c r="G19" s="305"/>
      <c r="H19" s="305"/>
      <c r="I19" s="305"/>
      <c r="J19" s="305"/>
      <c r="K19" s="303"/>
    </row>
    <row r="20" s="1" customFormat="1" ht="15" customHeight="1">
      <c r="B20" s="306"/>
      <c r="C20" s="307"/>
      <c r="D20" s="307"/>
      <c r="E20" s="309" t="s">
        <v>1516</v>
      </c>
      <c r="F20" s="305" t="s">
        <v>1517</v>
      </c>
      <c r="G20" s="305"/>
      <c r="H20" s="305"/>
      <c r="I20" s="305"/>
      <c r="J20" s="305"/>
      <c r="K20" s="303"/>
    </row>
    <row r="21" s="1" customFormat="1" ht="15" customHeight="1">
      <c r="B21" s="306"/>
      <c r="C21" s="307"/>
      <c r="D21" s="307"/>
      <c r="E21" s="309" t="s">
        <v>83</v>
      </c>
      <c r="F21" s="305" t="s">
        <v>1518</v>
      </c>
      <c r="G21" s="305"/>
      <c r="H21" s="305"/>
      <c r="I21" s="305"/>
      <c r="J21" s="305"/>
      <c r="K21" s="303"/>
    </row>
    <row r="22" s="1" customFormat="1" ht="15" customHeight="1">
      <c r="B22" s="306"/>
      <c r="C22" s="307"/>
      <c r="D22" s="307"/>
      <c r="E22" s="309" t="s">
        <v>1480</v>
      </c>
      <c r="F22" s="305" t="s">
        <v>1481</v>
      </c>
      <c r="G22" s="305"/>
      <c r="H22" s="305"/>
      <c r="I22" s="305"/>
      <c r="J22" s="305"/>
      <c r="K22" s="303"/>
    </row>
    <row r="23" s="1" customFormat="1" ht="15" customHeight="1">
      <c r="B23" s="306"/>
      <c r="C23" s="307"/>
      <c r="D23" s="307"/>
      <c r="E23" s="309" t="s">
        <v>1519</v>
      </c>
      <c r="F23" s="305" t="s">
        <v>1520</v>
      </c>
      <c r="G23" s="305"/>
      <c r="H23" s="305"/>
      <c r="I23" s="305"/>
      <c r="J23" s="305"/>
      <c r="K23" s="303"/>
    </row>
    <row r="24" s="1" customFormat="1" ht="12.75" customHeight="1">
      <c r="B24" s="306"/>
      <c r="C24" s="307"/>
      <c r="D24" s="307"/>
      <c r="E24" s="307"/>
      <c r="F24" s="307"/>
      <c r="G24" s="307"/>
      <c r="H24" s="307"/>
      <c r="I24" s="307"/>
      <c r="J24" s="307"/>
      <c r="K24" s="303"/>
    </row>
    <row r="25" s="1" customFormat="1" ht="15" customHeight="1">
      <c r="B25" s="306"/>
      <c r="C25" s="305" t="s">
        <v>1521</v>
      </c>
      <c r="D25" s="305"/>
      <c r="E25" s="305"/>
      <c r="F25" s="305"/>
      <c r="G25" s="305"/>
      <c r="H25" s="305"/>
      <c r="I25" s="305"/>
      <c r="J25" s="305"/>
      <c r="K25" s="303"/>
    </row>
    <row r="26" s="1" customFormat="1" ht="15" customHeight="1">
      <c r="B26" s="306"/>
      <c r="C26" s="305" t="s">
        <v>1522</v>
      </c>
      <c r="D26" s="305"/>
      <c r="E26" s="305"/>
      <c r="F26" s="305"/>
      <c r="G26" s="305"/>
      <c r="H26" s="305"/>
      <c r="I26" s="305"/>
      <c r="J26" s="305"/>
      <c r="K26" s="303"/>
    </row>
    <row r="27" s="1" customFormat="1" ht="15" customHeight="1">
      <c r="B27" s="306"/>
      <c r="C27" s="305"/>
      <c r="D27" s="305" t="s">
        <v>1523</v>
      </c>
      <c r="E27" s="305"/>
      <c r="F27" s="305"/>
      <c r="G27" s="305"/>
      <c r="H27" s="305"/>
      <c r="I27" s="305"/>
      <c r="J27" s="305"/>
      <c r="K27" s="303"/>
    </row>
    <row r="28" s="1" customFormat="1" ht="15" customHeight="1">
      <c r="B28" s="306"/>
      <c r="C28" s="307"/>
      <c r="D28" s="305" t="s">
        <v>1524</v>
      </c>
      <c r="E28" s="305"/>
      <c r="F28" s="305"/>
      <c r="G28" s="305"/>
      <c r="H28" s="305"/>
      <c r="I28" s="305"/>
      <c r="J28" s="305"/>
      <c r="K28" s="303"/>
    </row>
    <row r="29" s="1" customFormat="1" ht="12.75" customHeight="1">
      <c r="B29" s="306"/>
      <c r="C29" s="307"/>
      <c r="D29" s="307"/>
      <c r="E29" s="307"/>
      <c r="F29" s="307"/>
      <c r="G29" s="307"/>
      <c r="H29" s="307"/>
      <c r="I29" s="307"/>
      <c r="J29" s="307"/>
      <c r="K29" s="303"/>
    </row>
    <row r="30" s="1" customFormat="1" ht="15" customHeight="1">
      <c r="B30" s="306"/>
      <c r="C30" s="307"/>
      <c r="D30" s="305" t="s">
        <v>1525</v>
      </c>
      <c r="E30" s="305"/>
      <c r="F30" s="305"/>
      <c r="G30" s="305"/>
      <c r="H30" s="305"/>
      <c r="I30" s="305"/>
      <c r="J30" s="305"/>
      <c r="K30" s="303"/>
    </row>
    <row r="31" s="1" customFormat="1" ht="15" customHeight="1">
      <c r="B31" s="306"/>
      <c r="C31" s="307"/>
      <c r="D31" s="305" t="s">
        <v>1526</v>
      </c>
      <c r="E31" s="305"/>
      <c r="F31" s="305"/>
      <c r="G31" s="305"/>
      <c r="H31" s="305"/>
      <c r="I31" s="305"/>
      <c r="J31" s="305"/>
      <c r="K31" s="303"/>
    </row>
    <row r="32" s="1" customFormat="1" ht="12.75" customHeight="1">
      <c r="B32" s="306"/>
      <c r="C32" s="307"/>
      <c r="D32" s="307"/>
      <c r="E32" s="307"/>
      <c r="F32" s="307"/>
      <c r="G32" s="307"/>
      <c r="H32" s="307"/>
      <c r="I32" s="307"/>
      <c r="J32" s="307"/>
      <c r="K32" s="303"/>
    </row>
    <row r="33" s="1" customFormat="1" ht="15" customHeight="1">
      <c r="B33" s="306"/>
      <c r="C33" s="307"/>
      <c r="D33" s="305" t="s">
        <v>1527</v>
      </c>
      <c r="E33" s="305"/>
      <c r="F33" s="305"/>
      <c r="G33" s="305"/>
      <c r="H33" s="305"/>
      <c r="I33" s="305"/>
      <c r="J33" s="305"/>
      <c r="K33" s="303"/>
    </row>
    <row r="34" s="1" customFormat="1" ht="15" customHeight="1">
      <c r="B34" s="306"/>
      <c r="C34" s="307"/>
      <c r="D34" s="305" t="s">
        <v>1528</v>
      </c>
      <c r="E34" s="305"/>
      <c r="F34" s="305"/>
      <c r="G34" s="305"/>
      <c r="H34" s="305"/>
      <c r="I34" s="305"/>
      <c r="J34" s="305"/>
      <c r="K34" s="303"/>
    </row>
    <row r="35" s="1" customFormat="1" ht="15" customHeight="1">
      <c r="B35" s="306"/>
      <c r="C35" s="307"/>
      <c r="D35" s="305" t="s">
        <v>1529</v>
      </c>
      <c r="E35" s="305"/>
      <c r="F35" s="305"/>
      <c r="G35" s="305"/>
      <c r="H35" s="305"/>
      <c r="I35" s="305"/>
      <c r="J35" s="305"/>
      <c r="K35" s="303"/>
    </row>
    <row r="36" s="1" customFormat="1" ht="15" customHeight="1">
      <c r="B36" s="306"/>
      <c r="C36" s="307"/>
      <c r="D36" s="305"/>
      <c r="E36" s="308" t="s">
        <v>124</v>
      </c>
      <c r="F36" s="305"/>
      <c r="G36" s="305" t="s">
        <v>1530</v>
      </c>
      <c r="H36" s="305"/>
      <c r="I36" s="305"/>
      <c r="J36" s="305"/>
      <c r="K36" s="303"/>
    </row>
    <row r="37" s="1" customFormat="1" ht="30.75" customHeight="1">
      <c r="B37" s="306"/>
      <c r="C37" s="307"/>
      <c r="D37" s="305"/>
      <c r="E37" s="308" t="s">
        <v>1531</v>
      </c>
      <c r="F37" s="305"/>
      <c r="G37" s="305" t="s">
        <v>1532</v>
      </c>
      <c r="H37" s="305"/>
      <c r="I37" s="305"/>
      <c r="J37" s="305"/>
      <c r="K37" s="303"/>
    </row>
    <row r="38" s="1" customFormat="1" ht="15" customHeight="1">
      <c r="B38" s="306"/>
      <c r="C38" s="307"/>
      <c r="D38" s="305"/>
      <c r="E38" s="308" t="s">
        <v>57</v>
      </c>
      <c r="F38" s="305"/>
      <c r="G38" s="305" t="s">
        <v>1533</v>
      </c>
      <c r="H38" s="305"/>
      <c r="I38" s="305"/>
      <c r="J38" s="305"/>
      <c r="K38" s="303"/>
    </row>
    <row r="39" s="1" customFormat="1" ht="15" customHeight="1">
      <c r="B39" s="306"/>
      <c r="C39" s="307"/>
      <c r="D39" s="305"/>
      <c r="E39" s="308" t="s">
        <v>58</v>
      </c>
      <c r="F39" s="305"/>
      <c r="G39" s="305" t="s">
        <v>1534</v>
      </c>
      <c r="H39" s="305"/>
      <c r="I39" s="305"/>
      <c r="J39" s="305"/>
      <c r="K39" s="303"/>
    </row>
    <row r="40" s="1" customFormat="1" ht="15" customHeight="1">
      <c r="B40" s="306"/>
      <c r="C40" s="307"/>
      <c r="D40" s="305"/>
      <c r="E40" s="308" t="s">
        <v>125</v>
      </c>
      <c r="F40" s="305"/>
      <c r="G40" s="305" t="s">
        <v>1535</v>
      </c>
      <c r="H40" s="305"/>
      <c r="I40" s="305"/>
      <c r="J40" s="305"/>
      <c r="K40" s="303"/>
    </row>
    <row r="41" s="1" customFormat="1" ht="15" customHeight="1">
      <c r="B41" s="306"/>
      <c r="C41" s="307"/>
      <c r="D41" s="305"/>
      <c r="E41" s="308" t="s">
        <v>126</v>
      </c>
      <c r="F41" s="305"/>
      <c r="G41" s="305" t="s">
        <v>1536</v>
      </c>
      <c r="H41" s="305"/>
      <c r="I41" s="305"/>
      <c r="J41" s="305"/>
      <c r="K41" s="303"/>
    </row>
    <row r="42" s="1" customFormat="1" ht="15" customHeight="1">
      <c r="B42" s="306"/>
      <c r="C42" s="307"/>
      <c r="D42" s="305"/>
      <c r="E42" s="308" t="s">
        <v>1537</v>
      </c>
      <c r="F42" s="305"/>
      <c r="G42" s="305" t="s">
        <v>1538</v>
      </c>
      <c r="H42" s="305"/>
      <c r="I42" s="305"/>
      <c r="J42" s="305"/>
      <c r="K42" s="303"/>
    </row>
    <row r="43" s="1" customFormat="1" ht="15" customHeight="1">
      <c r="B43" s="306"/>
      <c r="C43" s="307"/>
      <c r="D43" s="305"/>
      <c r="E43" s="308"/>
      <c r="F43" s="305"/>
      <c r="G43" s="305" t="s">
        <v>1539</v>
      </c>
      <c r="H43" s="305"/>
      <c r="I43" s="305"/>
      <c r="J43" s="305"/>
      <c r="K43" s="303"/>
    </row>
    <row r="44" s="1" customFormat="1" ht="15" customHeight="1">
      <c r="B44" s="306"/>
      <c r="C44" s="307"/>
      <c r="D44" s="305"/>
      <c r="E44" s="308" t="s">
        <v>1540</v>
      </c>
      <c r="F44" s="305"/>
      <c r="G44" s="305" t="s">
        <v>1541</v>
      </c>
      <c r="H44" s="305"/>
      <c r="I44" s="305"/>
      <c r="J44" s="305"/>
      <c r="K44" s="303"/>
    </row>
    <row r="45" s="1" customFormat="1" ht="15" customHeight="1">
      <c r="B45" s="306"/>
      <c r="C45" s="307"/>
      <c r="D45" s="305"/>
      <c r="E45" s="308" t="s">
        <v>128</v>
      </c>
      <c r="F45" s="305"/>
      <c r="G45" s="305" t="s">
        <v>1542</v>
      </c>
      <c r="H45" s="305"/>
      <c r="I45" s="305"/>
      <c r="J45" s="305"/>
      <c r="K45" s="303"/>
    </row>
    <row r="46" s="1" customFormat="1" ht="12.75" customHeight="1">
      <c r="B46" s="306"/>
      <c r="C46" s="307"/>
      <c r="D46" s="305"/>
      <c r="E46" s="305"/>
      <c r="F46" s="305"/>
      <c r="G46" s="305"/>
      <c r="H46" s="305"/>
      <c r="I46" s="305"/>
      <c r="J46" s="305"/>
      <c r="K46" s="303"/>
    </row>
    <row r="47" s="1" customFormat="1" ht="15" customHeight="1">
      <c r="B47" s="306"/>
      <c r="C47" s="307"/>
      <c r="D47" s="305" t="s">
        <v>1543</v>
      </c>
      <c r="E47" s="305"/>
      <c r="F47" s="305"/>
      <c r="G47" s="305"/>
      <c r="H47" s="305"/>
      <c r="I47" s="305"/>
      <c r="J47" s="305"/>
      <c r="K47" s="303"/>
    </row>
    <row r="48" s="1" customFormat="1" ht="15" customHeight="1">
      <c r="B48" s="306"/>
      <c r="C48" s="307"/>
      <c r="D48" s="307"/>
      <c r="E48" s="305" t="s">
        <v>1544</v>
      </c>
      <c r="F48" s="305"/>
      <c r="G48" s="305"/>
      <c r="H48" s="305"/>
      <c r="I48" s="305"/>
      <c r="J48" s="305"/>
      <c r="K48" s="303"/>
    </row>
    <row r="49" s="1" customFormat="1" ht="15" customHeight="1">
      <c r="B49" s="306"/>
      <c r="C49" s="307"/>
      <c r="D49" s="307"/>
      <c r="E49" s="305" t="s">
        <v>1545</v>
      </c>
      <c r="F49" s="305"/>
      <c r="G49" s="305"/>
      <c r="H49" s="305"/>
      <c r="I49" s="305"/>
      <c r="J49" s="305"/>
      <c r="K49" s="303"/>
    </row>
    <row r="50" s="1" customFormat="1" ht="15" customHeight="1">
      <c r="B50" s="306"/>
      <c r="C50" s="307"/>
      <c r="D50" s="307"/>
      <c r="E50" s="305" t="s">
        <v>1546</v>
      </c>
      <c r="F50" s="305"/>
      <c r="G50" s="305"/>
      <c r="H50" s="305"/>
      <c r="I50" s="305"/>
      <c r="J50" s="305"/>
      <c r="K50" s="303"/>
    </row>
    <row r="51" s="1" customFormat="1" ht="15" customHeight="1">
      <c r="B51" s="306"/>
      <c r="C51" s="307"/>
      <c r="D51" s="305" t="s">
        <v>1547</v>
      </c>
      <c r="E51" s="305"/>
      <c r="F51" s="305"/>
      <c r="G51" s="305"/>
      <c r="H51" s="305"/>
      <c r="I51" s="305"/>
      <c r="J51" s="305"/>
      <c r="K51" s="303"/>
    </row>
    <row r="52" s="1" customFormat="1" ht="25.5" customHeight="1">
      <c r="B52" s="301"/>
      <c r="C52" s="302" t="s">
        <v>1548</v>
      </c>
      <c r="D52" s="302"/>
      <c r="E52" s="302"/>
      <c r="F52" s="302"/>
      <c r="G52" s="302"/>
      <c r="H52" s="302"/>
      <c r="I52" s="302"/>
      <c r="J52" s="302"/>
      <c r="K52" s="303"/>
    </row>
    <row r="53" s="1" customFormat="1" ht="5.25" customHeight="1">
      <c r="B53" s="301"/>
      <c r="C53" s="304"/>
      <c r="D53" s="304"/>
      <c r="E53" s="304"/>
      <c r="F53" s="304"/>
      <c r="G53" s="304"/>
      <c r="H53" s="304"/>
      <c r="I53" s="304"/>
      <c r="J53" s="304"/>
      <c r="K53" s="303"/>
    </row>
    <row r="54" s="1" customFormat="1" ht="15" customHeight="1">
      <c r="B54" s="301"/>
      <c r="C54" s="305" t="s">
        <v>1549</v>
      </c>
      <c r="D54" s="305"/>
      <c r="E54" s="305"/>
      <c r="F54" s="305"/>
      <c r="G54" s="305"/>
      <c r="H54" s="305"/>
      <c r="I54" s="305"/>
      <c r="J54" s="305"/>
      <c r="K54" s="303"/>
    </row>
    <row r="55" s="1" customFormat="1" ht="15" customHeight="1">
      <c r="B55" s="301"/>
      <c r="C55" s="305" t="s">
        <v>1550</v>
      </c>
      <c r="D55" s="305"/>
      <c r="E55" s="305"/>
      <c r="F55" s="305"/>
      <c r="G55" s="305"/>
      <c r="H55" s="305"/>
      <c r="I55" s="305"/>
      <c r="J55" s="305"/>
      <c r="K55" s="303"/>
    </row>
    <row r="56" s="1" customFormat="1" ht="12.75" customHeight="1">
      <c r="B56" s="301"/>
      <c r="C56" s="305"/>
      <c r="D56" s="305"/>
      <c r="E56" s="305"/>
      <c r="F56" s="305"/>
      <c r="G56" s="305"/>
      <c r="H56" s="305"/>
      <c r="I56" s="305"/>
      <c r="J56" s="305"/>
      <c r="K56" s="303"/>
    </row>
    <row r="57" s="1" customFormat="1" ht="15" customHeight="1">
      <c r="B57" s="301"/>
      <c r="C57" s="305" t="s">
        <v>1551</v>
      </c>
      <c r="D57" s="305"/>
      <c r="E57" s="305"/>
      <c r="F57" s="305"/>
      <c r="G57" s="305"/>
      <c r="H57" s="305"/>
      <c r="I57" s="305"/>
      <c r="J57" s="305"/>
      <c r="K57" s="303"/>
    </row>
    <row r="58" s="1" customFormat="1" ht="15" customHeight="1">
      <c r="B58" s="301"/>
      <c r="C58" s="307"/>
      <c r="D58" s="305" t="s">
        <v>1552</v>
      </c>
      <c r="E58" s="305"/>
      <c r="F58" s="305"/>
      <c r="G58" s="305"/>
      <c r="H58" s="305"/>
      <c r="I58" s="305"/>
      <c r="J58" s="305"/>
      <c r="K58" s="303"/>
    </row>
    <row r="59" s="1" customFormat="1" ht="15" customHeight="1">
      <c r="B59" s="301"/>
      <c r="C59" s="307"/>
      <c r="D59" s="305" t="s">
        <v>1553</v>
      </c>
      <c r="E59" s="305"/>
      <c r="F59" s="305"/>
      <c r="G59" s="305"/>
      <c r="H59" s="305"/>
      <c r="I59" s="305"/>
      <c r="J59" s="305"/>
      <c r="K59" s="303"/>
    </row>
    <row r="60" s="1" customFormat="1" ht="15" customHeight="1">
      <c r="B60" s="301"/>
      <c r="C60" s="307"/>
      <c r="D60" s="305" t="s">
        <v>1554</v>
      </c>
      <c r="E60" s="305"/>
      <c r="F60" s="305"/>
      <c r="G60" s="305"/>
      <c r="H60" s="305"/>
      <c r="I60" s="305"/>
      <c r="J60" s="305"/>
      <c r="K60" s="303"/>
    </row>
    <row r="61" s="1" customFormat="1" ht="15" customHeight="1">
      <c r="B61" s="301"/>
      <c r="C61" s="307"/>
      <c r="D61" s="305" t="s">
        <v>1555</v>
      </c>
      <c r="E61" s="305"/>
      <c r="F61" s="305"/>
      <c r="G61" s="305"/>
      <c r="H61" s="305"/>
      <c r="I61" s="305"/>
      <c r="J61" s="305"/>
      <c r="K61" s="303"/>
    </row>
    <row r="62" s="1" customFormat="1" ht="15" customHeight="1">
      <c r="B62" s="301"/>
      <c r="C62" s="307"/>
      <c r="D62" s="310" t="s">
        <v>1556</v>
      </c>
      <c r="E62" s="310"/>
      <c r="F62" s="310"/>
      <c r="G62" s="310"/>
      <c r="H62" s="310"/>
      <c r="I62" s="310"/>
      <c r="J62" s="310"/>
      <c r="K62" s="303"/>
    </row>
    <row r="63" s="1" customFormat="1" ht="15" customHeight="1">
      <c r="B63" s="301"/>
      <c r="C63" s="307"/>
      <c r="D63" s="305" t="s">
        <v>1557</v>
      </c>
      <c r="E63" s="305"/>
      <c r="F63" s="305"/>
      <c r="G63" s="305"/>
      <c r="H63" s="305"/>
      <c r="I63" s="305"/>
      <c r="J63" s="305"/>
      <c r="K63" s="303"/>
    </row>
    <row r="64" s="1" customFormat="1" ht="12.75" customHeight="1">
      <c r="B64" s="301"/>
      <c r="C64" s="307"/>
      <c r="D64" s="307"/>
      <c r="E64" s="311"/>
      <c r="F64" s="307"/>
      <c r="G64" s="307"/>
      <c r="H64" s="307"/>
      <c r="I64" s="307"/>
      <c r="J64" s="307"/>
      <c r="K64" s="303"/>
    </row>
    <row r="65" s="1" customFormat="1" ht="15" customHeight="1">
      <c r="B65" s="301"/>
      <c r="C65" s="307"/>
      <c r="D65" s="305" t="s">
        <v>1558</v>
      </c>
      <c r="E65" s="305"/>
      <c r="F65" s="305"/>
      <c r="G65" s="305"/>
      <c r="H65" s="305"/>
      <c r="I65" s="305"/>
      <c r="J65" s="305"/>
      <c r="K65" s="303"/>
    </row>
    <row r="66" s="1" customFormat="1" ht="15" customHeight="1">
      <c r="B66" s="301"/>
      <c r="C66" s="307"/>
      <c r="D66" s="310" t="s">
        <v>1559</v>
      </c>
      <c r="E66" s="310"/>
      <c r="F66" s="310"/>
      <c r="G66" s="310"/>
      <c r="H66" s="310"/>
      <c r="I66" s="310"/>
      <c r="J66" s="310"/>
      <c r="K66" s="303"/>
    </row>
    <row r="67" s="1" customFormat="1" ht="15" customHeight="1">
      <c r="B67" s="301"/>
      <c r="C67" s="307"/>
      <c r="D67" s="305" t="s">
        <v>1560</v>
      </c>
      <c r="E67" s="305"/>
      <c r="F67" s="305"/>
      <c r="G67" s="305"/>
      <c r="H67" s="305"/>
      <c r="I67" s="305"/>
      <c r="J67" s="305"/>
      <c r="K67" s="303"/>
    </row>
    <row r="68" s="1" customFormat="1" ht="15" customHeight="1">
      <c r="B68" s="301"/>
      <c r="C68" s="307"/>
      <c r="D68" s="305" t="s">
        <v>1561</v>
      </c>
      <c r="E68" s="305"/>
      <c r="F68" s="305"/>
      <c r="G68" s="305"/>
      <c r="H68" s="305"/>
      <c r="I68" s="305"/>
      <c r="J68" s="305"/>
      <c r="K68" s="303"/>
    </row>
    <row r="69" s="1" customFormat="1" ht="15" customHeight="1">
      <c r="B69" s="301"/>
      <c r="C69" s="307"/>
      <c r="D69" s="305" t="s">
        <v>1562</v>
      </c>
      <c r="E69" s="305"/>
      <c r="F69" s="305"/>
      <c r="G69" s="305"/>
      <c r="H69" s="305"/>
      <c r="I69" s="305"/>
      <c r="J69" s="305"/>
      <c r="K69" s="303"/>
    </row>
    <row r="70" s="1" customFormat="1" ht="15" customHeight="1">
      <c r="B70" s="301"/>
      <c r="C70" s="307"/>
      <c r="D70" s="305" t="s">
        <v>1563</v>
      </c>
      <c r="E70" s="305"/>
      <c r="F70" s="305"/>
      <c r="G70" s="305"/>
      <c r="H70" s="305"/>
      <c r="I70" s="305"/>
      <c r="J70" s="305"/>
      <c r="K70" s="303"/>
    </row>
    <row r="71" s="1" customFormat="1" ht="12.75" customHeight="1">
      <c r="B71" s="312"/>
      <c r="C71" s="313"/>
      <c r="D71" s="313"/>
      <c r="E71" s="313"/>
      <c r="F71" s="313"/>
      <c r="G71" s="313"/>
      <c r="H71" s="313"/>
      <c r="I71" s="313"/>
      <c r="J71" s="313"/>
      <c r="K71" s="314"/>
    </row>
    <row r="72" s="1" customFormat="1" ht="18.75" customHeight="1">
      <c r="B72" s="315"/>
      <c r="C72" s="315"/>
      <c r="D72" s="315"/>
      <c r="E72" s="315"/>
      <c r="F72" s="315"/>
      <c r="G72" s="315"/>
      <c r="H72" s="315"/>
      <c r="I72" s="315"/>
      <c r="J72" s="315"/>
      <c r="K72" s="316"/>
    </row>
    <row r="73" s="1" customFormat="1" ht="18.75" customHeight="1">
      <c r="B73" s="316"/>
      <c r="C73" s="316"/>
      <c r="D73" s="316"/>
      <c r="E73" s="316"/>
      <c r="F73" s="316"/>
      <c r="G73" s="316"/>
      <c r="H73" s="316"/>
      <c r="I73" s="316"/>
      <c r="J73" s="316"/>
      <c r="K73" s="316"/>
    </row>
    <row r="74" s="1" customFormat="1" ht="7.5" customHeight="1">
      <c r="B74" s="317"/>
      <c r="C74" s="318"/>
      <c r="D74" s="318"/>
      <c r="E74" s="318"/>
      <c r="F74" s="318"/>
      <c r="G74" s="318"/>
      <c r="H74" s="318"/>
      <c r="I74" s="318"/>
      <c r="J74" s="318"/>
      <c r="K74" s="319"/>
    </row>
    <row r="75" s="1" customFormat="1" ht="45" customHeight="1">
      <c r="B75" s="320"/>
      <c r="C75" s="321" t="s">
        <v>1564</v>
      </c>
      <c r="D75" s="321"/>
      <c r="E75" s="321"/>
      <c r="F75" s="321"/>
      <c r="G75" s="321"/>
      <c r="H75" s="321"/>
      <c r="I75" s="321"/>
      <c r="J75" s="321"/>
      <c r="K75" s="322"/>
    </row>
    <row r="76" s="1" customFormat="1" ht="17.25" customHeight="1">
      <c r="B76" s="320"/>
      <c r="C76" s="323" t="s">
        <v>1565</v>
      </c>
      <c r="D76" s="323"/>
      <c r="E76" s="323"/>
      <c r="F76" s="323" t="s">
        <v>1566</v>
      </c>
      <c r="G76" s="324"/>
      <c r="H76" s="323" t="s">
        <v>58</v>
      </c>
      <c r="I76" s="323" t="s">
        <v>61</v>
      </c>
      <c r="J76" s="323" t="s">
        <v>1567</v>
      </c>
      <c r="K76" s="322"/>
    </row>
    <row r="77" s="1" customFormat="1" ht="17.25" customHeight="1">
      <c r="B77" s="320"/>
      <c r="C77" s="325" t="s">
        <v>1568</v>
      </c>
      <c r="D77" s="325"/>
      <c r="E77" s="325"/>
      <c r="F77" s="326" t="s">
        <v>1569</v>
      </c>
      <c r="G77" s="327"/>
      <c r="H77" s="325"/>
      <c r="I77" s="325"/>
      <c r="J77" s="325" t="s">
        <v>1570</v>
      </c>
      <c r="K77" s="322"/>
    </row>
    <row r="78" s="1" customFormat="1" ht="5.25" customHeight="1">
      <c r="B78" s="320"/>
      <c r="C78" s="328"/>
      <c r="D78" s="328"/>
      <c r="E78" s="328"/>
      <c r="F78" s="328"/>
      <c r="G78" s="329"/>
      <c r="H78" s="328"/>
      <c r="I78" s="328"/>
      <c r="J78" s="328"/>
      <c r="K78" s="322"/>
    </row>
    <row r="79" s="1" customFormat="1" ht="15" customHeight="1">
      <c r="B79" s="320"/>
      <c r="C79" s="308" t="s">
        <v>57</v>
      </c>
      <c r="D79" s="330"/>
      <c r="E79" s="330"/>
      <c r="F79" s="331" t="s">
        <v>1571</v>
      </c>
      <c r="G79" s="332"/>
      <c r="H79" s="308" t="s">
        <v>1572</v>
      </c>
      <c r="I79" s="308" t="s">
        <v>1573</v>
      </c>
      <c r="J79" s="308">
        <v>20</v>
      </c>
      <c r="K79" s="322"/>
    </row>
    <row r="80" s="1" customFormat="1" ht="15" customHeight="1">
      <c r="B80" s="320"/>
      <c r="C80" s="308" t="s">
        <v>1574</v>
      </c>
      <c r="D80" s="308"/>
      <c r="E80" s="308"/>
      <c r="F80" s="331" t="s">
        <v>1571</v>
      </c>
      <c r="G80" s="332"/>
      <c r="H80" s="308" t="s">
        <v>1575</v>
      </c>
      <c r="I80" s="308" t="s">
        <v>1573</v>
      </c>
      <c r="J80" s="308">
        <v>120</v>
      </c>
      <c r="K80" s="322"/>
    </row>
    <row r="81" s="1" customFormat="1" ht="15" customHeight="1">
      <c r="B81" s="333"/>
      <c r="C81" s="308" t="s">
        <v>1576</v>
      </c>
      <c r="D81" s="308"/>
      <c r="E81" s="308"/>
      <c r="F81" s="331" t="s">
        <v>1577</v>
      </c>
      <c r="G81" s="332"/>
      <c r="H81" s="308" t="s">
        <v>1578</v>
      </c>
      <c r="I81" s="308" t="s">
        <v>1573</v>
      </c>
      <c r="J81" s="308">
        <v>50</v>
      </c>
      <c r="K81" s="322"/>
    </row>
    <row r="82" s="1" customFormat="1" ht="15" customHeight="1">
      <c r="B82" s="333"/>
      <c r="C82" s="308" t="s">
        <v>1579</v>
      </c>
      <c r="D82" s="308"/>
      <c r="E82" s="308"/>
      <c r="F82" s="331" t="s">
        <v>1571</v>
      </c>
      <c r="G82" s="332"/>
      <c r="H82" s="308" t="s">
        <v>1580</v>
      </c>
      <c r="I82" s="308" t="s">
        <v>1581</v>
      </c>
      <c r="J82" s="308"/>
      <c r="K82" s="322"/>
    </row>
    <row r="83" s="1" customFormat="1" ht="15" customHeight="1">
      <c r="B83" s="333"/>
      <c r="C83" s="334" t="s">
        <v>1582</v>
      </c>
      <c r="D83" s="334"/>
      <c r="E83" s="334"/>
      <c r="F83" s="335" t="s">
        <v>1577</v>
      </c>
      <c r="G83" s="334"/>
      <c r="H83" s="334" t="s">
        <v>1583</v>
      </c>
      <c r="I83" s="334" t="s">
        <v>1573</v>
      </c>
      <c r="J83" s="334">
        <v>15</v>
      </c>
      <c r="K83" s="322"/>
    </row>
    <row r="84" s="1" customFormat="1" ht="15" customHeight="1">
      <c r="B84" s="333"/>
      <c r="C84" s="334" t="s">
        <v>1584</v>
      </c>
      <c r="D84" s="334"/>
      <c r="E84" s="334"/>
      <c r="F84" s="335" t="s">
        <v>1577</v>
      </c>
      <c r="G84" s="334"/>
      <c r="H84" s="334" t="s">
        <v>1585</v>
      </c>
      <c r="I84" s="334" t="s">
        <v>1573</v>
      </c>
      <c r="J84" s="334">
        <v>15</v>
      </c>
      <c r="K84" s="322"/>
    </row>
    <row r="85" s="1" customFormat="1" ht="15" customHeight="1">
      <c r="B85" s="333"/>
      <c r="C85" s="334" t="s">
        <v>1586</v>
      </c>
      <c r="D85" s="334"/>
      <c r="E85" s="334"/>
      <c r="F85" s="335" t="s">
        <v>1577</v>
      </c>
      <c r="G85" s="334"/>
      <c r="H85" s="334" t="s">
        <v>1587</v>
      </c>
      <c r="I85" s="334" t="s">
        <v>1573</v>
      </c>
      <c r="J85" s="334">
        <v>20</v>
      </c>
      <c r="K85" s="322"/>
    </row>
    <row r="86" s="1" customFormat="1" ht="15" customHeight="1">
      <c r="B86" s="333"/>
      <c r="C86" s="334" t="s">
        <v>1588</v>
      </c>
      <c r="D86" s="334"/>
      <c r="E86" s="334"/>
      <c r="F86" s="335" t="s">
        <v>1577</v>
      </c>
      <c r="G86" s="334"/>
      <c r="H86" s="334" t="s">
        <v>1589</v>
      </c>
      <c r="I86" s="334" t="s">
        <v>1573</v>
      </c>
      <c r="J86" s="334">
        <v>20</v>
      </c>
      <c r="K86" s="322"/>
    </row>
    <row r="87" s="1" customFormat="1" ht="15" customHeight="1">
      <c r="B87" s="333"/>
      <c r="C87" s="308" t="s">
        <v>1590</v>
      </c>
      <c r="D87" s="308"/>
      <c r="E87" s="308"/>
      <c r="F87" s="331" t="s">
        <v>1577</v>
      </c>
      <c r="G87" s="332"/>
      <c r="H87" s="308" t="s">
        <v>1591</v>
      </c>
      <c r="I87" s="308" t="s">
        <v>1573</v>
      </c>
      <c r="J87" s="308">
        <v>50</v>
      </c>
      <c r="K87" s="322"/>
    </row>
    <row r="88" s="1" customFormat="1" ht="15" customHeight="1">
      <c r="B88" s="333"/>
      <c r="C88" s="308" t="s">
        <v>1592</v>
      </c>
      <c r="D88" s="308"/>
      <c r="E88" s="308"/>
      <c r="F88" s="331" t="s">
        <v>1577</v>
      </c>
      <c r="G88" s="332"/>
      <c r="H88" s="308" t="s">
        <v>1593</v>
      </c>
      <c r="I88" s="308" t="s">
        <v>1573</v>
      </c>
      <c r="J88" s="308">
        <v>20</v>
      </c>
      <c r="K88" s="322"/>
    </row>
    <row r="89" s="1" customFormat="1" ht="15" customHeight="1">
      <c r="B89" s="333"/>
      <c r="C89" s="308" t="s">
        <v>1594</v>
      </c>
      <c r="D89" s="308"/>
      <c r="E89" s="308"/>
      <c r="F89" s="331" t="s">
        <v>1577</v>
      </c>
      <c r="G89" s="332"/>
      <c r="H89" s="308" t="s">
        <v>1595</v>
      </c>
      <c r="I89" s="308" t="s">
        <v>1573</v>
      </c>
      <c r="J89" s="308">
        <v>20</v>
      </c>
      <c r="K89" s="322"/>
    </row>
    <row r="90" s="1" customFormat="1" ht="15" customHeight="1">
      <c r="B90" s="333"/>
      <c r="C90" s="308" t="s">
        <v>1596</v>
      </c>
      <c r="D90" s="308"/>
      <c r="E90" s="308"/>
      <c r="F90" s="331" t="s">
        <v>1577</v>
      </c>
      <c r="G90" s="332"/>
      <c r="H90" s="308" t="s">
        <v>1597</v>
      </c>
      <c r="I90" s="308" t="s">
        <v>1573</v>
      </c>
      <c r="J90" s="308">
        <v>50</v>
      </c>
      <c r="K90" s="322"/>
    </row>
    <row r="91" s="1" customFormat="1" ht="15" customHeight="1">
      <c r="B91" s="333"/>
      <c r="C91" s="308" t="s">
        <v>1598</v>
      </c>
      <c r="D91" s="308"/>
      <c r="E91" s="308"/>
      <c r="F91" s="331" t="s">
        <v>1577</v>
      </c>
      <c r="G91" s="332"/>
      <c r="H91" s="308" t="s">
        <v>1598</v>
      </c>
      <c r="I91" s="308" t="s">
        <v>1573</v>
      </c>
      <c r="J91" s="308">
        <v>50</v>
      </c>
      <c r="K91" s="322"/>
    </row>
    <row r="92" s="1" customFormat="1" ht="15" customHeight="1">
      <c r="B92" s="333"/>
      <c r="C92" s="308" t="s">
        <v>1599</v>
      </c>
      <c r="D92" s="308"/>
      <c r="E92" s="308"/>
      <c r="F92" s="331" t="s">
        <v>1577</v>
      </c>
      <c r="G92" s="332"/>
      <c r="H92" s="308" t="s">
        <v>1600</v>
      </c>
      <c r="I92" s="308" t="s">
        <v>1573</v>
      </c>
      <c r="J92" s="308">
        <v>255</v>
      </c>
      <c r="K92" s="322"/>
    </row>
    <row r="93" s="1" customFormat="1" ht="15" customHeight="1">
      <c r="B93" s="333"/>
      <c r="C93" s="308" t="s">
        <v>1601</v>
      </c>
      <c r="D93" s="308"/>
      <c r="E93" s="308"/>
      <c r="F93" s="331" t="s">
        <v>1571</v>
      </c>
      <c r="G93" s="332"/>
      <c r="H93" s="308" t="s">
        <v>1602</v>
      </c>
      <c r="I93" s="308" t="s">
        <v>1603</v>
      </c>
      <c r="J93" s="308"/>
      <c r="K93" s="322"/>
    </row>
    <row r="94" s="1" customFormat="1" ht="15" customHeight="1">
      <c r="B94" s="333"/>
      <c r="C94" s="308" t="s">
        <v>1604</v>
      </c>
      <c r="D94" s="308"/>
      <c r="E94" s="308"/>
      <c r="F94" s="331" t="s">
        <v>1571</v>
      </c>
      <c r="G94" s="332"/>
      <c r="H94" s="308" t="s">
        <v>1605</v>
      </c>
      <c r="I94" s="308" t="s">
        <v>1606</v>
      </c>
      <c r="J94" s="308"/>
      <c r="K94" s="322"/>
    </row>
    <row r="95" s="1" customFormat="1" ht="15" customHeight="1">
      <c r="B95" s="333"/>
      <c r="C95" s="308" t="s">
        <v>1607</v>
      </c>
      <c r="D95" s="308"/>
      <c r="E95" s="308"/>
      <c r="F95" s="331" t="s">
        <v>1571</v>
      </c>
      <c r="G95" s="332"/>
      <c r="H95" s="308" t="s">
        <v>1607</v>
      </c>
      <c r="I95" s="308" t="s">
        <v>1606</v>
      </c>
      <c r="J95" s="308"/>
      <c r="K95" s="322"/>
    </row>
    <row r="96" s="1" customFormat="1" ht="15" customHeight="1">
      <c r="B96" s="333"/>
      <c r="C96" s="308" t="s">
        <v>42</v>
      </c>
      <c r="D96" s="308"/>
      <c r="E96" s="308"/>
      <c r="F96" s="331" t="s">
        <v>1571</v>
      </c>
      <c r="G96" s="332"/>
      <c r="H96" s="308" t="s">
        <v>1608</v>
      </c>
      <c r="I96" s="308" t="s">
        <v>1606</v>
      </c>
      <c r="J96" s="308"/>
      <c r="K96" s="322"/>
    </row>
    <row r="97" s="1" customFormat="1" ht="15" customHeight="1">
      <c r="B97" s="333"/>
      <c r="C97" s="308" t="s">
        <v>52</v>
      </c>
      <c r="D97" s="308"/>
      <c r="E97" s="308"/>
      <c r="F97" s="331" t="s">
        <v>1571</v>
      </c>
      <c r="G97" s="332"/>
      <c r="H97" s="308" t="s">
        <v>1609</v>
      </c>
      <c r="I97" s="308" t="s">
        <v>1606</v>
      </c>
      <c r="J97" s="308"/>
      <c r="K97" s="322"/>
    </row>
    <row r="98" s="1" customFormat="1" ht="15" customHeight="1">
      <c r="B98" s="336"/>
      <c r="C98" s="337"/>
      <c r="D98" s="337"/>
      <c r="E98" s="337"/>
      <c r="F98" s="337"/>
      <c r="G98" s="337"/>
      <c r="H98" s="337"/>
      <c r="I98" s="337"/>
      <c r="J98" s="337"/>
      <c r="K98" s="338"/>
    </row>
    <row r="99" s="1" customFormat="1" ht="18.7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39"/>
    </row>
    <row r="100" s="1" customFormat="1" ht="18.75" customHeight="1"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</row>
    <row r="101" s="1" customFormat="1" ht="7.5" customHeight="1">
      <c r="B101" s="317"/>
      <c r="C101" s="318"/>
      <c r="D101" s="318"/>
      <c r="E101" s="318"/>
      <c r="F101" s="318"/>
      <c r="G101" s="318"/>
      <c r="H101" s="318"/>
      <c r="I101" s="318"/>
      <c r="J101" s="318"/>
      <c r="K101" s="319"/>
    </row>
    <row r="102" s="1" customFormat="1" ht="45" customHeight="1">
      <c r="B102" s="320"/>
      <c r="C102" s="321" t="s">
        <v>1610</v>
      </c>
      <c r="D102" s="321"/>
      <c r="E102" s="321"/>
      <c r="F102" s="321"/>
      <c r="G102" s="321"/>
      <c r="H102" s="321"/>
      <c r="I102" s="321"/>
      <c r="J102" s="321"/>
      <c r="K102" s="322"/>
    </row>
    <row r="103" s="1" customFormat="1" ht="17.25" customHeight="1">
      <c r="B103" s="320"/>
      <c r="C103" s="323" t="s">
        <v>1565</v>
      </c>
      <c r="D103" s="323"/>
      <c r="E103" s="323"/>
      <c r="F103" s="323" t="s">
        <v>1566</v>
      </c>
      <c r="G103" s="324"/>
      <c r="H103" s="323" t="s">
        <v>58</v>
      </c>
      <c r="I103" s="323" t="s">
        <v>61</v>
      </c>
      <c r="J103" s="323" t="s">
        <v>1567</v>
      </c>
      <c r="K103" s="322"/>
    </row>
    <row r="104" s="1" customFormat="1" ht="17.25" customHeight="1">
      <c r="B104" s="320"/>
      <c r="C104" s="325" t="s">
        <v>1568</v>
      </c>
      <c r="D104" s="325"/>
      <c r="E104" s="325"/>
      <c r="F104" s="326" t="s">
        <v>1569</v>
      </c>
      <c r="G104" s="327"/>
      <c r="H104" s="325"/>
      <c r="I104" s="325"/>
      <c r="J104" s="325" t="s">
        <v>1570</v>
      </c>
      <c r="K104" s="322"/>
    </row>
    <row r="105" s="1" customFormat="1" ht="5.25" customHeight="1">
      <c r="B105" s="320"/>
      <c r="C105" s="323"/>
      <c r="D105" s="323"/>
      <c r="E105" s="323"/>
      <c r="F105" s="323"/>
      <c r="G105" s="341"/>
      <c r="H105" s="323"/>
      <c r="I105" s="323"/>
      <c r="J105" s="323"/>
      <c r="K105" s="322"/>
    </row>
    <row r="106" s="1" customFormat="1" ht="15" customHeight="1">
      <c r="B106" s="320"/>
      <c r="C106" s="308" t="s">
        <v>57</v>
      </c>
      <c r="D106" s="330"/>
      <c r="E106" s="330"/>
      <c r="F106" s="331" t="s">
        <v>1571</v>
      </c>
      <c r="G106" s="308"/>
      <c r="H106" s="308" t="s">
        <v>1611</v>
      </c>
      <c r="I106" s="308" t="s">
        <v>1573</v>
      </c>
      <c r="J106" s="308">
        <v>20</v>
      </c>
      <c r="K106" s="322"/>
    </row>
    <row r="107" s="1" customFormat="1" ht="15" customHeight="1">
      <c r="B107" s="320"/>
      <c r="C107" s="308" t="s">
        <v>1574</v>
      </c>
      <c r="D107" s="308"/>
      <c r="E107" s="308"/>
      <c r="F107" s="331" t="s">
        <v>1571</v>
      </c>
      <c r="G107" s="308"/>
      <c r="H107" s="308" t="s">
        <v>1611</v>
      </c>
      <c r="I107" s="308" t="s">
        <v>1573</v>
      </c>
      <c r="J107" s="308">
        <v>120</v>
      </c>
      <c r="K107" s="322"/>
    </row>
    <row r="108" s="1" customFormat="1" ht="15" customHeight="1">
      <c r="B108" s="333"/>
      <c r="C108" s="308" t="s">
        <v>1576</v>
      </c>
      <c r="D108" s="308"/>
      <c r="E108" s="308"/>
      <c r="F108" s="331" t="s">
        <v>1577</v>
      </c>
      <c r="G108" s="308"/>
      <c r="H108" s="308" t="s">
        <v>1611</v>
      </c>
      <c r="I108" s="308" t="s">
        <v>1573</v>
      </c>
      <c r="J108" s="308">
        <v>50</v>
      </c>
      <c r="K108" s="322"/>
    </row>
    <row r="109" s="1" customFormat="1" ht="15" customHeight="1">
      <c r="B109" s="333"/>
      <c r="C109" s="308" t="s">
        <v>1579</v>
      </c>
      <c r="D109" s="308"/>
      <c r="E109" s="308"/>
      <c r="F109" s="331" t="s">
        <v>1571</v>
      </c>
      <c r="G109" s="308"/>
      <c r="H109" s="308" t="s">
        <v>1611</v>
      </c>
      <c r="I109" s="308" t="s">
        <v>1581</v>
      </c>
      <c r="J109" s="308"/>
      <c r="K109" s="322"/>
    </row>
    <row r="110" s="1" customFormat="1" ht="15" customHeight="1">
      <c r="B110" s="333"/>
      <c r="C110" s="308" t="s">
        <v>1590</v>
      </c>
      <c r="D110" s="308"/>
      <c r="E110" s="308"/>
      <c r="F110" s="331" t="s">
        <v>1577</v>
      </c>
      <c r="G110" s="308"/>
      <c r="H110" s="308" t="s">
        <v>1611</v>
      </c>
      <c r="I110" s="308" t="s">
        <v>1573</v>
      </c>
      <c r="J110" s="308">
        <v>50</v>
      </c>
      <c r="K110" s="322"/>
    </row>
    <row r="111" s="1" customFormat="1" ht="15" customHeight="1">
      <c r="B111" s="333"/>
      <c r="C111" s="308" t="s">
        <v>1598</v>
      </c>
      <c r="D111" s="308"/>
      <c r="E111" s="308"/>
      <c r="F111" s="331" t="s">
        <v>1577</v>
      </c>
      <c r="G111" s="308"/>
      <c r="H111" s="308" t="s">
        <v>1611</v>
      </c>
      <c r="I111" s="308" t="s">
        <v>1573</v>
      </c>
      <c r="J111" s="308">
        <v>50</v>
      </c>
      <c r="K111" s="322"/>
    </row>
    <row r="112" s="1" customFormat="1" ht="15" customHeight="1">
      <c r="B112" s="333"/>
      <c r="C112" s="308" t="s">
        <v>1596</v>
      </c>
      <c r="D112" s="308"/>
      <c r="E112" s="308"/>
      <c r="F112" s="331" t="s">
        <v>1577</v>
      </c>
      <c r="G112" s="308"/>
      <c r="H112" s="308" t="s">
        <v>1611</v>
      </c>
      <c r="I112" s="308" t="s">
        <v>1573</v>
      </c>
      <c r="J112" s="308">
        <v>50</v>
      </c>
      <c r="K112" s="322"/>
    </row>
    <row r="113" s="1" customFormat="1" ht="15" customHeight="1">
      <c r="B113" s="333"/>
      <c r="C113" s="308" t="s">
        <v>57</v>
      </c>
      <c r="D113" s="308"/>
      <c r="E113" s="308"/>
      <c r="F113" s="331" t="s">
        <v>1571</v>
      </c>
      <c r="G113" s="308"/>
      <c r="H113" s="308" t="s">
        <v>1612</v>
      </c>
      <c r="I113" s="308" t="s">
        <v>1573</v>
      </c>
      <c r="J113" s="308">
        <v>20</v>
      </c>
      <c r="K113" s="322"/>
    </row>
    <row r="114" s="1" customFormat="1" ht="15" customHeight="1">
      <c r="B114" s="333"/>
      <c r="C114" s="308" t="s">
        <v>1613</v>
      </c>
      <c r="D114" s="308"/>
      <c r="E114" s="308"/>
      <c r="F114" s="331" t="s">
        <v>1571</v>
      </c>
      <c r="G114" s="308"/>
      <c r="H114" s="308" t="s">
        <v>1614</v>
      </c>
      <c r="I114" s="308" t="s">
        <v>1573</v>
      </c>
      <c r="J114" s="308">
        <v>120</v>
      </c>
      <c r="K114" s="322"/>
    </row>
    <row r="115" s="1" customFormat="1" ht="15" customHeight="1">
      <c r="B115" s="333"/>
      <c r="C115" s="308" t="s">
        <v>42</v>
      </c>
      <c r="D115" s="308"/>
      <c r="E115" s="308"/>
      <c r="F115" s="331" t="s">
        <v>1571</v>
      </c>
      <c r="G115" s="308"/>
      <c r="H115" s="308" t="s">
        <v>1615</v>
      </c>
      <c r="I115" s="308" t="s">
        <v>1606</v>
      </c>
      <c r="J115" s="308"/>
      <c r="K115" s="322"/>
    </row>
    <row r="116" s="1" customFormat="1" ht="15" customHeight="1">
      <c r="B116" s="333"/>
      <c r="C116" s="308" t="s">
        <v>52</v>
      </c>
      <c r="D116" s="308"/>
      <c r="E116" s="308"/>
      <c r="F116" s="331" t="s">
        <v>1571</v>
      </c>
      <c r="G116" s="308"/>
      <c r="H116" s="308" t="s">
        <v>1616</v>
      </c>
      <c r="I116" s="308" t="s">
        <v>1606</v>
      </c>
      <c r="J116" s="308"/>
      <c r="K116" s="322"/>
    </row>
    <row r="117" s="1" customFormat="1" ht="15" customHeight="1">
      <c r="B117" s="333"/>
      <c r="C117" s="308" t="s">
        <v>61</v>
      </c>
      <c r="D117" s="308"/>
      <c r="E117" s="308"/>
      <c r="F117" s="331" t="s">
        <v>1571</v>
      </c>
      <c r="G117" s="308"/>
      <c r="H117" s="308" t="s">
        <v>1617</v>
      </c>
      <c r="I117" s="308" t="s">
        <v>1618</v>
      </c>
      <c r="J117" s="308"/>
      <c r="K117" s="322"/>
    </row>
    <row r="118" s="1" customFormat="1" ht="15" customHeight="1">
      <c r="B118" s="336"/>
      <c r="C118" s="342"/>
      <c r="D118" s="342"/>
      <c r="E118" s="342"/>
      <c r="F118" s="342"/>
      <c r="G118" s="342"/>
      <c r="H118" s="342"/>
      <c r="I118" s="342"/>
      <c r="J118" s="342"/>
      <c r="K118" s="338"/>
    </row>
    <row r="119" s="1" customFormat="1" ht="18.75" customHeight="1">
      <c r="B119" s="343"/>
      <c r="C119" s="344"/>
      <c r="D119" s="344"/>
      <c r="E119" s="344"/>
      <c r="F119" s="345"/>
      <c r="G119" s="344"/>
      <c r="H119" s="344"/>
      <c r="I119" s="344"/>
      <c r="J119" s="344"/>
      <c r="K119" s="343"/>
    </row>
    <row r="120" s="1" customFormat="1" ht="18.75" customHeight="1"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</row>
    <row r="121" s="1" customFormat="1" ht="7.5" customHeight="1">
      <c r="B121" s="346"/>
      <c r="C121" s="347"/>
      <c r="D121" s="347"/>
      <c r="E121" s="347"/>
      <c r="F121" s="347"/>
      <c r="G121" s="347"/>
      <c r="H121" s="347"/>
      <c r="I121" s="347"/>
      <c r="J121" s="347"/>
      <c r="K121" s="348"/>
    </row>
    <row r="122" s="1" customFormat="1" ht="45" customHeight="1">
      <c r="B122" s="349"/>
      <c r="C122" s="299" t="s">
        <v>1619</v>
      </c>
      <c r="D122" s="299"/>
      <c r="E122" s="299"/>
      <c r="F122" s="299"/>
      <c r="G122" s="299"/>
      <c r="H122" s="299"/>
      <c r="I122" s="299"/>
      <c r="J122" s="299"/>
      <c r="K122" s="350"/>
    </row>
    <row r="123" s="1" customFormat="1" ht="17.25" customHeight="1">
      <c r="B123" s="351"/>
      <c r="C123" s="323" t="s">
        <v>1565</v>
      </c>
      <c r="D123" s="323"/>
      <c r="E123" s="323"/>
      <c r="F123" s="323" t="s">
        <v>1566</v>
      </c>
      <c r="G123" s="324"/>
      <c r="H123" s="323" t="s">
        <v>58</v>
      </c>
      <c r="I123" s="323" t="s">
        <v>61</v>
      </c>
      <c r="J123" s="323" t="s">
        <v>1567</v>
      </c>
      <c r="K123" s="352"/>
    </row>
    <row r="124" s="1" customFormat="1" ht="17.25" customHeight="1">
      <c r="B124" s="351"/>
      <c r="C124" s="325" t="s">
        <v>1568</v>
      </c>
      <c r="D124" s="325"/>
      <c r="E124" s="325"/>
      <c r="F124" s="326" t="s">
        <v>1569</v>
      </c>
      <c r="G124" s="327"/>
      <c r="H124" s="325"/>
      <c r="I124" s="325"/>
      <c r="J124" s="325" t="s">
        <v>1570</v>
      </c>
      <c r="K124" s="352"/>
    </row>
    <row r="125" s="1" customFormat="1" ht="5.25" customHeight="1">
      <c r="B125" s="353"/>
      <c r="C125" s="328"/>
      <c r="D125" s="328"/>
      <c r="E125" s="328"/>
      <c r="F125" s="328"/>
      <c r="G125" s="354"/>
      <c r="H125" s="328"/>
      <c r="I125" s="328"/>
      <c r="J125" s="328"/>
      <c r="K125" s="355"/>
    </row>
    <row r="126" s="1" customFormat="1" ht="15" customHeight="1">
      <c r="B126" s="353"/>
      <c r="C126" s="308" t="s">
        <v>1574</v>
      </c>
      <c r="D126" s="330"/>
      <c r="E126" s="330"/>
      <c r="F126" s="331" t="s">
        <v>1571</v>
      </c>
      <c r="G126" s="308"/>
      <c r="H126" s="308" t="s">
        <v>1611</v>
      </c>
      <c r="I126" s="308" t="s">
        <v>1573</v>
      </c>
      <c r="J126" s="308">
        <v>120</v>
      </c>
      <c r="K126" s="356"/>
    </row>
    <row r="127" s="1" customFormat="1" ht="15" customHeight="1">
      <c r="B127" s="353"/>
      <c r="C127" s="308" t="s">
        <v>1620</v>
      </c>
      <c r="D127" s="308"/>
      <c r="E127" s="308"/>
      <c r="F127" s="331" t="s">
        <v>1571</v>
      </c>
      <c r="G127" s="308"/>
      <c r="H127" s="308" t="s">
        <v>1621</v>
      </c>
      <c r="I127" s="308" t="s">
        <v>1573</v>
      </c>
      <c r="J127" s="308" t="s">
        <v>1622</v>
      </c>
      <c r="K127" s="356"/>
    </row>
    <row r="128" s="1" customFormat="1" ht="15" customHeight="1">
      <c r="B128" s="353"/>
      <c r="C128" s="308" t="s">
        <v>1519</v>
      </c>
      <c r="D128" s="308"/>
      <c r="E128" s="308"/>
      <c r="F128" s="331" t="s">
        <v>1571</v>
      </c>
      <c r="G128" s="308"/>
      <c r="H128" s="308" t="s">
        <v>1623</v>
      </c>
      <c r="I128" s="308" t="s">
        <v>1573</v>
      </c>
      <c r="J128" s="308" t="s">
        <v>1622</v>
      </c>
      <c r="K128" s="356"/>
    </row>
    <row r="129" s="1" customFormat="1" ht="15" customHeight="1">
      <c r="B129" s="353"/>
      <c r="C129" s="308" t="s">
        <v>1582</v>
      </c>
      <c r="D129" s="308"/>
      <c r="E129" s="308"/>
      <c r="F129" s="331" t="s">
        <v>1577</v>
      </c>
      <c r="G129" s="308"/>
      <c r="H129" s="308" t="s">
        <v>1583</v>
      </c>
      <c r="I129" s="308" t="s">
        <v>1573</v>
      </c>
      <c r="J129" s="308">
        <v>15</v>
      </c>
      <c r="K129" s="356"/>
    </row>
    <row r="130" s="1" customFormat="1" ht="15" customHeight="1">
      <c r="B130" s="353"/>
      <c r="C130" s="334" t="s">
        <v>1584</v>
      </c>
      <c r="D130" s="334"/>
      <c r="E130" s="334"/>
      <c r="F130" s="335" t="s">
        <v>1577</v>
      </c>
      <c r="G130" s="334"/>
      <c r="H130" s="334" t="s">
        <v>1585</v>
      </c>
      <c r="I130" s="334" t="s">
        <v>1573</v>
      </c>
      <c r="J130" s="334">
        <v>15</v>
      </c>
      <c r="K130" s="356"/>
    </row>
    <row r="131" s="1" customFormat="1" ht="15" customHeight="1">
      <c r="B131" s="353"/>
      <c r="C131" s="334" t="s">
        <v>1586</v>
      </c>
      <c r="D131" s="334"/>
      <c r="E131" s="334"/>
      <c r="F131" s="335" t="s">
        <v>1577</v>
      </c>
      <c r="G131" s="334"/>
      <c r="H131" s="334" t="s">
        <v>1587</v>
      </c>
      <c r="I131" s="334" t="s">
        <v>1573</v>
      </c>
      <c r="J131" s="334">
        <v>20</v>
      </c>
      <c r="K131" s="356"/>
    </row>
    <row r="132" s="1" customFormat="1" ht="15" customHeight="1">
      <c r="B132" s="353"/>
      <c r="C132" s="334" t="s">
        <v>1588</v>
      </c>
      <c r="D132" s="334"/>
      <c r="E132" s="334"/>
      <c r="F132" s="335" t="s">
        <v>1577</v>
      </c>
      <c r="G132" s="334"/>
      <c r="H132" s="334" t="s">
        <v>1589</v>
      </c>
      <c r="I132" s="334" t="s">
        <v>1573</v>
      </c>
      <c r="J132" s="334">
        <v>20</v>
      </c>
      <c r="K132" s="356"/>
    </row>
    <row r="133" s="1" customFormat="1" ht="15" customHeight="1">
      <c r="B133" s="353"/>
      <c r="C133" s="308" t="s">
        <v>1576</v>
      </c>
      <c r="D133" s="308"/>
      <c r="E133" s="308"/>
      <c r="F133" s="331" t="s">
        <v>1577</v>
      </c>
      <c r="G133" s="308"/>
      <c r="H133" s="308" t="s">
        <v>1611</v>
      </c>
      <c r="I133" s="308" t="s">
        <v>1573</v>
      </c>
      <c r="J133" s="308">
        <v>50</v>
      </c>
      <c r="K133" s="356"/>
    </row>
    <row r="134" s="1" customFormat="1" ht="15" customHeight="1">
      <c r="B134" s="353"/>
      <c r="C134" s="308" t="s">
        <v>1590</v>
      </c>
      <c r="D134" s="308"/>
      <c r="E134" s="308"/>
      <c r="F134" s="331" t="s">
        <v>1577</v>
      </c>
      <c r="G134" s="308"/>
      <c r="H134" s="308" t="s">
        <v>1611</v>
      </c>
      <c r="I134" s="308" t="s">
        <v>1573</v>
      </c>
      <c r="J134" s="308">
        <v>50</v>
      </c>
      <c r="K134" s="356"/>
    </row>
    <row r="135" s="1" customFormat="1" ht="15" customHeight="1">
      <c r="B135" s="353"/>
      <c r="C135" s="308" t="s">
        <v>1596</v>
      </c>
      <c r="D135" s="308"/>
      <c r="E135" s="308"/>
      <c r="F135" s="331" t="s">
        <v>1577</v>
      </c>
      <c r="G135" s="308"/>
      <c r="H135" s="308" t="s">
        <v>1611</v>
      </c>
      <c r="I135" s="308" t="s">
        <v>1573</v>
      </c>
      <c r="J135" s="308">
        <v>50</v>
      </c>
      <c r="K135" s="356"/>
    </row>
    <row r="136" s="1" customFormat="1" ht="15" customHeight="1">
      <c r="B136" s="353"/>
      <c r="C136" s="308" t="s">
        <v>1598</v>
      </c>
      <c r="D136" s="308"/>
      <c r="E136" s="308"/>
      <c r="F136" s="331" t="s">
        <v>1577</v>
      </c>
      <c r="G136" s="308"/>
      <c r="H136" s="308" t="s">
        <v>1611</v>
      </c>
      <c r="I136" s="308" t="s">
        <v>1573</v>
      </c>
      <c r="J136" s="308">
        <v>50</v>
      </c>
      <c r="K136" s="356"/>
    </row>
    <row r="137" s="1" customFormat="1" ht="15" customHeight="1">
      <c r="B137" s="353"/>
      <c r="C137" s="308" t="s">
        <v>1599</v>
      </c>
      <c r="D137" s="308"/>
      <c r="E137" s="308"/>
      <c r="F137" s="331" t="s">
        <v>1577</v>
      </c>
      <c r="G137" s="308"/>
      <c r="H137" s="308" t="s">
        <v>1624</v>
      </c>
      <c r="I137" s="308" t="s">
        <v>1573</v>
      </c>
      <c r="J137" s="308">
        <v>255</v>
      </c>
      <c r="K137" s="356"/>
    </row>
    <row r="138" s="1" customFormat="1" ht="15" customHeight="1">
      <c r="B138" s="353"/>
      <c r="C138" s="308" t="s">
        <v>1601</v>
      </c>
      <c r="D138" s="308"/>
      <c r="E138" s="308"/>
      <c r="F138" s="331" t="s">
        <v>1571</v>
      </c>
      <c r="G138" s="308"/>
      <c r="H138" s="308" t="s">
        <v>1625</v>
      </c>
      <c r="I138" s="308" t="s">
        <v>1603</v>
      </c>
      <c r="J138" s="308"/>
      <c r="K138" s="356"/>
    </row>
    <row r="139" s="1" customFormat="1" ht="15" customHeight="1">
      <c r="B139" s="353"/>
      <c r="C139" s="308" t="s">
        <v>1604</v>
      </c>
      <c r="D139" s="308"/>
      <c r="E139" s="308"/>
      <c r="F139" s="331" t="s">
        <v>1571</v>
      </c>
      <c r="G139" s="308"/>
      <c r="H139" s="308" t="s">
        <v>1626</v>
      </c>
      <c r="I139" s="308" t="s">
        <v>1606</v>
      </c>
      <c r="J139" s="308"/>
      <c r="K139" s="356"/>
    </row>
    <row r="140" s="1" customFormat="1" ht="15" customHeight="1">
      <c r="B140" s="353"/>
      <c r="C140" s="308" t="s">
        <v>1607</v>
      </c>
      <c r="D140" s="308"/>
      <c r="E140" s="308"/>
      <c r="F140" s="331" t="s">
        <v>1571</v>
      </c>
      <c r="G140" s="308"/>
      <c r="H140" s="308" t="s">
        <v>1607</v>
      </c>
      <c r="I140" s="308" t="s">
        <v>1606</v>
      </c>
      <c r="J140" s="308"/>
      <c r="K140" s="356"/>
    </row>
    <row r="141" s="1" customFormat="1" ht="15" customHeight="1">
      <c r="B141" s="353"/>
      <c r="C141" s="308" t="s">
        <v>42</v>
      </c>
      <c r="D141" s="308"/>
      <c r="E141" s="308"/>
      <c r="F141" s="331" t="s">
        <v>1571</v>
      </c>
      <c r="G141" s="308"/>
      <c r="H141" s="308" t="s">
        <v>1627</v>
      </c>
      <c r="I141" s="308" t="s">
        <v>1606</v>
      </c>
      <c r="J141" s="308"/>
      <c r="K141" s="356"/>
    </row>
    <row r="142" s="1" customFormat="1" ht="15" customHeight="1">
      <c r="B142" s="353"/>
      <c r="C142" s="308" t="s">
        <v>1628</v>
      </c>
      <c r="D142" s="308"/>
      <c r="E142" s="308"/>
      <c r="F142" s="331" t="s">
        <v>1571</v>
      </c>
      <c r="G142" s="308"/>
      <c r="H142" s="308" t="s">
        <v>1629</v>
      </c>
      <c r="I142" s="308" t="s">
        <v>1606</v>
      </c>
      <c r="J142" s="308"/>
      <c r="K142" s="356"/>
    </row>
    <row r="143" s="1" customFormat="1" ht="15" customHeight="1">
      <c r="B143" s="357"/>
      <c r="C143" s="358"/>
      <c r="D143" s="358"/>
      <c r="E143" s="358"/>
      <c r="F143" s="358"/>
      <c r="G143" s="358"/>
      <c r="H143" s="358"/>
      <c r="I143" s="358"/>
      <c r="J143" s="358"/>
      <c r="K143" s="359"/>
    </row>
    <row r="144" s="1" customFormat="1" ht="18.75" customHeight="1">
      <c r="B144" s="344"/>
      <c r="C144" s="344"/>
      <c r="D144" s="344"/>
      <c r="E144" s="344"/>
      <c r="F144" s="345"/>
      <c r="G144" s="344"/>
      <c r="H144" s="344"/>
      <c r="I144" s="344"/>
      <c r="J144" s="344"/>
      <c r="K144" s="344"/>
    </row>
    <row r="145" s="1" customFormat="1" ht="18.75" customHeight="1"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</row>
    <row r="146" s="1" customFormat="1" ht="7.5" customHeight="1">
      <c r="B146" s="317"/>
      <c r="C146" s="318"/>
      <c r="D146" s="318"/>
      <c r="E146" s="318"/>
      <c r="F146" s="318"/>
      <c r="G146" s="318"/>
      <c r="H146" s="318"/>
      <c r="I146" s="318"/>
      <c r="J146" s="318"/>
      <c r="K146" s="319"/>
    </row>
    <row r="147" s="1" customFormat="1" ht="45" customHeight="1">
      <c r="B147" s="320"/>
      <c r="C147" s="321" t="s">
        <v>1630</v>
      </c>
      <c r="D147" s="321"/>
      <c r="E147" s="321"/>
      <c r="F147" s="321"/>
      <c r="G147" s="321"/>
      <c r="H147" s="321"/>
      <c r="I147" s="321"/>
      <c r="J147" s="321"/>
      <c r="K147" s="322"/>
    </row>
    <row r="148" s="1" customFormat="1" ht="17.25" customHeight="1">
      <c r="B148" s="320"/>
      <c r="C148" s="323" t="s">
        <v>1565</v>
      </c>
      <c r="D148" s="323"/>
      <c r="E148" s="323"/>
      <c r="F148" s="323" t="s">
        <v>1566</v>
      </c>
      <c r="G148" s="324"/>
      <c r="H148" s="323" t="s">
        <v>58</v>
      </c>
      <c r="I148" s="323" t="s">
        <v>61</v>
      </c>
      <c r="J148" s="323" t="s">
        <v>1567</v>
      </c>
      <c r="K148" s="322"/>
    </row>
    <row r="149" s="1" customFormat="1" ht="17.25" customHeight="1">
      <c r="B149" s="320"/>
      <c r="C149" s="325" t="s">
        <v>1568</v>
      </c>
      <c r="D149" s="325"/>
      <c r="E149" s="325"/>
      <c r="F149" s="326" t="s">
        <v>1569</v>
      </c>
      <c r="G149" s="327"/>
      <c r="H149" s="325"/>
      <c r="I149" s="325"/>
      <c r="J149" s="325" t="s">
        <v>1570</v>
      </c>
      <c r="K149" s="322"/>
    </row>
    <row r="150" s="1" customFormat="1" ht="5.25" customHeight="1">
      <c r="B150" s="333"/>
      <c r="C150" s="328"/>
      <c r="D150" s="328"/>
      <c r="E150" s="328"/>
      <c r="F150" s="328"/>
      <c r="G150" s="329"/>
      <c r="H150" s="328"/>
      <c r="I150" s="328"/>
      <c r="J150" s="328"/>
      <c r="K150" s="356"/>
    </row>
    <row r="151" s="1" customFormat="1" ht="15" customHeight="1">
      <c r="B151" s="333"/>
      <c r="C151" s="360" t="s">
        <v>1574</v>
      </c>
      <c r="D151" s="308"/>
      <c r="E151" s="308"/>
      <c r="F151" s="361" t="s">
        <v>1571</v>
      </c>
      <c r="G151" s="308"/>
      <c r="H151" s="360" t="s">
        <v>1611</v>
      </c>
      <c r="I151" s="360" t="s">
        <v>1573</v>
      </c>
      <c r="J151" s="360">
        <v>120</v>
      </c>
      <c r="K151" s="356"/>
    </row>
    <row r="152" s="1" customFormat="1" ht="15" customHeight="1">
      <c r="B152" s="333"/>
      <c r="C152" s="360" t="s">
        <v>1620</v>
      </c>
      <c r="D152" s="308"/>
      <c r="E152" s="308"/>
      <c r="F152" s="361" t="s">
        <v>1571</v>
      </c>
      <c r="G152" s="308"/>
      <c r="H152" s="360" t="s">
        <v>1631</v>
      </c>
      <c r="I152" s="360" t="s">
        <v>1573</v>
      </c>
      <c r="J152" s="360" t="s">
        <v>1622</v>
      </c>
      <c r="K152" s="356"/>
    </row>
    <row r="153" s="1" customFormat="1" ht="15" customHeight="1">
      <c r="B153" s="333"/>
      <c r="C153" s="360" t="s">
        <v>1519</v>
      </c>
      <c r="D153" s="308"/>
      <c r="E153" s="308"/>
      <c r="F153" s="361" t="s">
        <v>1571</v>
      </c>
      <c r="G153" s="308"/>
      <c r="H153" s="360" t="s">
        <v>1632</v>
      </c>
      <c r="I153" s="360" t="s">
        <v>1573</v>
      </c>
      <c r="J153" s="360" t="s">
        <v>1622</v>
      </c>
      <c r="K153" s="356"/>
    </row>
    <row r="154" s="1" customFormat="1" ht="15" customHeight="1">
      <c r="B154" s="333"/>
      <c r="C154" s="360" t="s">
        <v>1576</v>
      </c>
      <c r="D154" s="308"/>
      <c r="E154" s="308"/>
      <c r="F154" s="361" t="s">
        <v>1577</v>
      </c>
      <c r="G154" s="308"/>
      <c r="H154" s="360" t="s">
        <v>1611</v>
      </c>
      <c r="I154" s="360" t="s">
        <v>1573</v>
      </c>
      <c r="J154" s="360">
        <v>50</v>
      </c>
      <c r="K154" s="356"/>
    </row>
    <row r="155" s="1" customFormat="1" ht="15" customHeight="1">
      <c r="B155" s="333"/>
      <c r="C155" s="360" t="s">
        <v>1579</v>
      </c>
      <c r="D155" s="308"/>
      <c r="E155" s="308"/>
      <c r="F155" s="361" t="s">
        <v>1571</v>
      </c>
      <c r="G155" s="308"/>
      <c r="H155" s="360" t="s">
        <v>1611</v>
      </c>
      <c r="I155" s="360" t="s">
        <v>1581</v>
      </c>
      <c r="J155" s="360"/>
      <c r="K155" s="356"/>
    </row>
    <row r="156" s="1" customFormat="1" ht="15" customHeight="1">
      <c r="B156" s="333"/>
      <c r="C156" s="360" t="s">
        <v>1590</v>
      </c>
      <c r="D156" s="308"/>
      <c r="E156" s="308"/>
      <c r="F156" s="361" t="s">
        <v>1577</v>
      </c>
      <c r="G156" s="308"/>
      <c r="H156" s="360" t="s">
        <v>1611</v>
      </c>
      <c r="I156" s="360" t="s">
        <v>1573</v>
      </c>
      <c r="J156" s="360">
        <v>50</v>
      </c>
      <c r="K156" s="356"/>
    </row>
    <row r="157" s="1" customFormat="1" ht="15" customHeight="1">
      <c r="B157" s="333"/>
      <c r="C157" s="360" t="s">
        <v>1598</v>
      </c>
      <c r="D157" s="308"/>
      <c r="E157" s="308"/>
      <c r="F157" s="361" t="s">
        <v>1577</v>
      </c>
      <c r="G157" s="308"/>
      <c r="H157" s="360" t="s">
        <v>1611</v>
      </c>
      <c r="I157" s="360" t="s">
        <v>1573</v>
      </c>
      <c r="J157" s="360">
        <v>50</v>
      </c>
      <c r="K157" s="356"/>
    </row>
    <row r="158" s="1" customFormat="1" ht="15" customHeight="1">
      <c r="B158" s="333"/>
      <c r="C158" s="360" t="s">
        <v>1596</v>
      </c>
      <c r="D158" s="308"/>
      <c r="E158" s="308"/>
      <c r="F158" s="361" t="s">
        <v>1577</v>
      </c>
      <c r="G158" s="308"/>
      <c r="H158" s="360" t="s">
        <v>1611</v>
      </c>
      <c r="I158" s="360" t="s">
        <v>1573</v>
      </c>
      <c r="J158" s="360">
        <v>50</v>
      </c>
      <c r="K158" s="356"/>
    </row>
    <row r="159" s="1" customFormat="1" ht="15" customHeight="1">
      <c r="B159" s="333"/>
      <c r="C159" s="360" t="s">
        <v>113</v>
      </c>
      <c r="D159" s="308"/>
      <c r="E159" s="308"/>
      <c r="F159" s="361" t="s">
        <v>1571</v>
      </c>
      <c r="G159" s="308"/>
      <c r="H159" s="360" t="s">
        <v>1633</v>
      </c>
      <c r="I159" s="360" t="s">
        <v>1573</v>
      </c>
      <c r="J159" s="360" t="s">
        <v>1634</v>
      </c>
      <c r="K159" s="356"/>
    </row>
    <row r="160" s="1" customFormat="1" ht="15" customHeight="1">
      <c r="B160" s="333"/>
      <c r="C160" s="360" t="s">
        <v>1635</v>
      </c>
      <c r="D160" s="308"/>
      <c r="E160" s="308"/>
      <c r="F160" s="361" t="s">
        <v>1571</v>
      </c>
      <c r="G160" s="308"/>
      <c r="H160" s="360" t="s">
        <v>1636</v>
      </c>
      <c r="I160" s="360" t="s">
        <v>1606</v>
      </c>
      <c r="J160" s="360"/>
      <c r="K160" s="356"/>
    </row>
    <row r="161" s="1" customFormat="1" ht="15" customHeight="1">
      <c r="B161" s="362"/>
      <c r="C161" s="342"/>
      <c r="D161" s="342"/>
      <c r="E161" s="342"/>
      <c r="F161" s="342"/>
      <c r="G161" s="342"/>
      <c r="H161" s="342"/>
      <c r="I161" s="342"/>
      <c r="J161" s="342"/>
      <c r="K161" s="363"/>
    </row>
    <row r="162" s="1" customFormat="1" ht="18.75" customHeight="1">
      <c r="B162" s="344"/>
      <c r="C162" s="354"/>
      <c r="D162" s="354"/>
      <c r="E162" s="354"/>
      <c r="F162" s="364"/>
      <c r="G162" s="354"/>
      <c r="H162" s="354"/>
      <c r="I162" s="354"/>
      <c r="J162" s="354"/>
      <c r="K162" s="344"/>
    </row>
    <row r="163" s="1" customFormat="1" ht="18.75" customHeight="1"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</row>
    <row r="164" s="1" customFormat="1" ht="7.5" customHeight="1">
      <c r="B164" s="295"/>
      <c r="C164" s="296"/>
      <c r="D164" s="296"/>
      <c r="E164" s="296"/>
      <c r="F164" s="296"/>
      <c r="G164" s="296"/>
      <c r="H164" s="296"/>
      <c r="I164" s="296"/>
      <c r="J164" s="296"/>
      <c r="K164" s="297"/>
    </row>
    <row r="165" s="1" customFormat="1" ht="45" customHeight="1">
      <c r="B165" s="298"/>
      <c r="C165" s="299" t="s">
        <v>1637</v>
      </c>
      <c r="D165" s="299"/>
      <c r="E165" s="299"/>
      <c r="F165" s="299"/>
      <c r="G165" s="299"/>
      <c r="H165" s="299"/>
      <c r="I165" s="299"/>
      <c r="J165" s="299"/>
      <c r="K165" s="300"/>
    </row>
    <row r="166" s="1" customFormat="1" ht="17.25" customHeight="1">
      <c r="B166" s="298"/>
      <c r="C166" s="323" t="s">
        <v>1565</v>
      </c>
      <c r="D166" s="323"/>
      <c r="E166" s="323"/>
      <c r="F166" s="323" t="s">
        <v>1566</v>
      </c>
      <c r="G166" s="365"/>
      <c r="H166" s="366" t="s">
        <v>58</v>
      </c>
      <c r="I166" s="366" t="s">
        <v>61</v>
      </c>
      <c r="J166" s="323" t="s">
        <v>1567</v>
      </c>
      <c r="K166" s="300"/>
    </row>
    <row r="167" s="1" customFormat="1" ht="17.25" customHeight="1">
      <c r="B167" s="301"/>
      <c r="C167" s="325" t="s">
        <v>1568</v>
      </c>
      <c r="D167" s="325"/>
      <c r="E167" s="325"/>
      <c r="F167" s="326" t="s">
        <v>1569</v>
      </c>
      <c r="G167" s="367"/>
      <c r="H167" s="368"/>
      <c r="I167" s="368"/>
      <c r="J167" s="325" t="s">
        <v>1570</v>
      </c>
      <c r="K167" s="303"/>
    </row>
    <row r="168" s="1" customFormat="1" ht="5.25" customHeight="1">
      <c r="B168" s="333"/>
      <c r="C168" s="328"/>
      <c r="D168" s="328"/>
      <c r="E168" s="328"/>
      <c r="F168" s="328"/>
      <c r="G168" s="329"/>
      <c r="H168" s="328"/>
      <c r="I168" s="328"/>
      <c r="J168" s="328"/>
      <c r="K168" s="356"/>
    </row>
    <row r="169" s="1" customFormat="1" ht="15" customHeight="1">
      <c r="B169" s="333"/>
      <c r="C169" s="308" t="s">
        <v>1574</v>
      </c>
      <c r="D169" s="308"/>
      <c r="E169" s="308"/>
      <c r="F169" s="331" t="s">
        <v>1571</v>
      </c>
      <c r="G169" s="308"/>
      <c r="H169" s="308" t="s">
        <v>1611</v>
      </c>
      <c r="I169" s="308" t="s">
        <v>1573</v>
      </c>
      <c r="J169" s="308">
        <v>120</v>
      </c>
      <c r="K169" s="356"/>
    </row>
    <row r="170" s="1" customFormat="1" ht="15" customHeight="1">
      <c r="B170" s="333"/>
      <c r="C170" s="308" t="s">
        <v>1620</v>
      </c>
      <c r="D170" s="308"/>
      <c r="E170" s="308"/>
      <c r="F170" s="331" t="s">
        <v>1571</v>
      </c>
      <c r="G170" s="308"/>
      <c r="H170" s="308" t="s">
        <v>1621</v>
      </c>
      <c r="I170" s="308" t="s">
        <v>1573</v>
      </c>
      <c r="J170" s="308" t="s">
        <v>1622</v>
      </c>
      <c r="K170" s="356"/>
    </row>
    <row r="171" s="1" customFormat="1" ht="15" customHeight="1">
      <c r="B171" s="333"/>
      <c r="C171" s="308" t="s">
        <v>1519</v>
      </c>
      <c r="D171" s="308"/>
      <c r="E171" s="308"/>
      <c r="F171" s="331" t="s">
        <v>1571</v>
      </c>
      <c r="G171" s="308"/>
      <c r="H171" s="308" t="s">
        <v>1638</v>
      </c>
      <c r="I171" s="308" t="s">
        <v>1573</v>
      </c>
      <c r="J171" s="308" t="s">
        <v>1622</v>
      </c>
      <c r="K171" s="356"/>
    </row>
    <row r="172" s="1" customFormat="1" ht="15" customHeight="1">
      <c r="B172" s="333"/>
      <c r="C172" s="308" t="s">
        <v>1576</v>
      </c>
      <c r="D172" s="308"/>
      <c r="E172" s="308"/>
      <c r="F172" s="331" t="s">
        <v>1577</v>
      </c>
      <c r="G172" s="308"/>
      <c r="H172" s="308" t="s">
        <v>1638</v>
      </c>
      <c r="I172" s="308" t="s">
        <v>1573</v>
      </c>
      <c r="J172" s="308">
        <v>50</v>
      </c>
      <c r="K172" s="356"/>
    </row>
    <row r="173" s="1" customFormat="1" ht="15" customHeight="1">
      <c r="B173" s="333"/>
      <c r="C173" s="308" t="s">
        <v>1579</v>
      </c>
      <c r="D173" s="308"/>
      <c r="E173" s="308"/>
      <c r="F173" s="331" t="s">
        <v>1571</v>
      </c>
      <c r="G173" s="308"/>
      <c r="H173" s="308" t="s">
        <v>1638</v>
      </c>
      <c r="I173" s="308" t="s">
        <v>1581</v>
      </c>
      <c r="J173" s="308"/>
      <c r="K173" s="356"/>
    </row>
    <row r="174" s="1" customFormat="1" ht="15" customHeight="1">
      <c r="B174" s="333"/>
      <c r="C174" s="308" t="s">
        <v>1590</v>
      </c>
      <c r="D174" s="308"/>
      <c r="E174" s="308"/>
      <c r="F174" s="331" t="s">
        <v>1577</v>
      </c>
      <c r="G174" s="308"/>
      <c r="H174" s="308" t="s">
        <v>1638</v>
      </c>
      <c r="I174" s="308" t="s">
        <v>1573</v>
      </c>
      <c r="J174" s="308">
        <v>50</v>
      </c>
      <c r="K174" s="356"/>
    </row>
    <row r="175" s="1" customFormat="1" ht="15" customHeight="1">
      <c r="B175" s="333"/>
      <c r="C175" s="308" t="s">
        <v>1598</v>
      </c>
      <c r="D175" s="308"/>
      <c r="E175" s="308"/>
      <c r="F175" s="331" t="s">
        <v>1577</v>
      </c>
      <c r="G175" s="308"/>
      <c r="H175" s="308" t="s">
        <v>1638</v>
      </c>
      <c r="I175" s="308" t="s">
        <v>1573</v>
      </c>
      <c r="J175" s="308">
        <v>50</v>
      </c>
      <c r="K175" s="356"/>
    </row>
    <row r="176" s="1" customFormat="1" ht="15" customHeight="1">
      <c r="B176" s="333"/>
      <c r="C176" s="308" t="s">
        <v>1596</v>
      </c>
      <c r="D176" s="308"/>
      <c r="E176" s="308"/>
      <c r="F176" s="331" t="s">
        <v>1577</v>
      </c>
      <c r="G176" s="308"/>
      <c r="H176" s="308" t="s">
        <v>1638</v>
      </c>
      <c r="I176" s="308" t="s">
        <v>1573</v>
      </c>
      <c r="J176" s="308">
        <v>50</v>
      </c>
      <c r="K176" s="356"/>
    </row>
    <row r="177" s="1" customFormat="1" ht="15" customHeight="1">
      <c r="B177" s="333"/>
      <c r="C177" s="308" t="s">
        <v>124</v>
      </c>
      <c r="D177" s="308"/>
      <c r="E177" s="308"/>
      <c r="F177" s="331" t="s">
        <v>1571</v>
      </c>
      <c r="G177" s="308"/>
      <c r="H177" s="308" t="s">
        <v>1639</v>
      </c>
      <c r="I177" s="308" t="s">
        <v>1640</v>
      </c>
      <c r="J177" s="308"/>
      <c r="K177" s="356"/>
    </row>
    <row r="178" s="1" customFormat="1" ht="15" customHeight="1">
      <c r="B178" s="333"/>
      <c r="C178" s="308" t="s">
        <v>61</v>
      </c>
      <c r="D178" s="308"/>
      <c r="E178" s="308"/>
      <c r="F178" s="331" t="s">
        <v>1571</v>
      </c>
      <c r="G178" s="308"/>
      <c r="H178" s="308" t="s">
        <v>1641</v>
      </c>
      <c r="I178" s="308" t="s">
        <v>1642</v>
      </c>
      <c r="J178" s="308">
        <v>1</v>
      </c>
      <c r="K178" s="356"/>
    </row>
    <row r="179" s="1" customFormat="1" ht="15" customHeight="1">
      <c r="B179" s="333"/>
      <c r="C179" s="308" t="s">
        <v>57</v>
      </c>
      <c r="D179" s="308"/>
      <c r="E179" s="308"/>
      <c r="F179" s="331" t="s">
        <v>1571</v>
      </c>
      <c r="G179" s="308"/>
      <c r="H179" s="308" t="s">
        <v>1643</v>
      </c>
      <c r="I179" s="308" t="s">
        <v>1573</v>
      </c>
      <c r="J179" s="308">
        <v>20</v>
      </c>
      <c r="K179" s="356"/>
    </row>
    <row r="180" s="1" customFormat="1" ht="15" customHeight="1">
      <c r="B180" s="333"/>
      <c r="C180" s="308" t="s">
        <v>58</v>
      </c>
      <c r="D180" s="308"/>
      <c r="E180" s="308"/>
      <c r="F180" s="331" t="s">
        <v>1571</v>
      </c>
      <c r="G180" s="308"/>
      <c r="H180" s="308" t="s">
        <v>1644</v>
      </c>
      <c r="I180" s="308" t="s">
        <v>1573</v>
      </c>
      <c r="J180" s="308">
        <v>255</v>
      </c>
      <c r="K180" s="356"/>
    </row>
    <row r="181" s="1" customFormat="1" ht="15" customHeight="1">
      <c r="B181" s="333"/>
      <c r="C181" s="308" t="s">
        <v>125</v>
      </c>
      <c r="D181" s="308"/>
      <c r="E181" s="308"/>
      <c r="F181" s="331" t="s">
        <v>1571</v>
      </c>
      <c r="G181" s="308"/>
      <c r="H181" s="308" t="s">
        <v>1535</v>
      </c>
      <c r="I181" s="308" t="s">
        <v>1573</v>
      </c>
      <c r="J181" s="308">
        <v>10</v>
      </c>
      <c r="K181" s="356"/>
    </row>
    <row r="182" s="1" customFormat="1" ht="15" customHeight="1">
      <c r="B182" s="333"/>
      <c r="C182" s="308" t="s">
        <v>126</v>
      </c>
      <c r="D182" s="308"/>
      <c r="E182" s="308"/>
      <c r="F182" s="331" t="s">
        <v>1571</v>
      </c>
      <c r="G182" s="308"/>
      <c r="H182" s="308" t="s">
        <v>1645</v>
      </c>
      <c r="I182" s="308" t="s">
        <v>1606</v>
      </c>
      <c r="J182" s="308"/>
      <c r="K182" s="356"/>
    </row>
    <row r="183" s="1" customFormat="1" ht="15" customHeight="1">
      <c r="B183" s="333"/>
      <c r="C183" s="308" t="s">
        <v>1646</v>
      </c>
      <c r="D183" s="308"/>
      <c r="E183" s="308"/>
      <c r="F183" s="331" t="s">
        <v>1571</v>
      </c>
      <c r="G183" s="308"/>
      <c r="H183" s="308" t="s">
        <v>1647</v>
      </c>
      <c r="I183" s="308" t="s">
        <v>1606</v>
      </c>
      <c r="J183" s="308"/>
      <c r="K183" s="356"/>
    </row>
    <row r="184" s="1" customFormat="1" ht="15" customHeight="1">
      <c r="B184" s="333"/>
      <c r="C184" s="308" t="s">
        <v>1635</v>
      </c>
      <c r="D184" s="308"/>
      <c r="E184" s="308"/>
      <c r="F184" s="331" t="s">
        <v>1571</v>
      </c>
      <c r="G184" s="308"/>
      <c r="H184" s="308" t="s">
        <v>1648</v>
      </c>
      <c r="I184" s="308" t="s">
        <v>1606</v>
      </c>
      <c r="J184" s="308"/>
      <c r="K184" s="356"/>
    </row>
    <row r="185" s="1" customFormat="1" ht="15" customHeight="1">
      <c r="B185" s="333"/>
      <c r="C185" s="308" t="s">
        <v>128</v>
      </c>
      <c r="D185" s="308"/>
      <c r="E185" s="308"/>
      <c r="F185" s="331" t="s">
        <v>1577</v>
      </c>
      <c r="G185" s="308"/>
      <c r="H185" s="308" t="s">
        <v>1649</v>
      </c>
      <c r="I185" s="308" t="s">
        <v>1573</v>
      </c>
      <c r="J185" s="308">
        <v>50</v>
      </c>
      <c r="K185" s="356"/>
    </row>
    <row r="186" s="1" customFormat="1" ht="15" customHeight="1">
      <c r="B186" s="333"/>
      <c r="C186" s="308" t="s">
        <v>1650</v>
      </c>
      <c r="D186" s="308"/>
      <c r="E186" s="308"/>
      <c r="F186" s="331" t="s">
        <v>1577</v>
      </c>
      <c r="G186" s="308"/>
      <c r="H186" s="308" t="s">
        <v>1651</v>
      </c>
      <c r="I186" s="308" t="s">
        <v>1652</v>
      </c>
      <c r="J186" s="308"/>
      <c r="K186" s="356"/>
    </row>
    <row r="187" s="1" customFormat="1" ht="15" customHeight="1">
      <c r="B187" s="333"/>
      <c r="C187" s="308" t="s">
        <v>1653</v>
      </c>
      <c r="D187" s="308"/>
      <c r="E187" s="308"/>
      <c r="F187" s="331" t="s">
        <v>1577</v>
      </c>
      <c r="G187" s="308"/>
      <c r="H187" s="308" t="s">
        <v>1654</v>
      </c>
      <c r="I187" s="308" t="s">
        <v>1652</v>
      </c>
      <c r="J187" s="308"/>
      <c r="K187" s="356"/>
    </row>
    <row r="188" s="1" customFormat="1" ht="15" customHeight="1">
      <c r="B188" s="333"/>
      <c r="C188" s="308" t="s">
        <v>1655</v>
      </c>
      <c r="D188" s="308"/>
      <c r="E188" s="308"/>
      <c r="F188" s="331" t="s">
        <v>1577</v>
      </c>
      <c r="G188" s="308"/>
      <c r="H188" s="308" t="s">
        <v>1656</v>
      </c>
      <c r="I188" s="308" t="s">
        <v>1652</v>
      </c>
      <c r="J188" s="308"/>
      <c r="K188" s="356"/>
    </row>
    <row r="189" s="1" customFormat="1" ht="15" customHeight="1">
      <c r="B189" s="333"/>
      <c r="C189" s="369" t="s">
        <v>1657</v>
      </c>
      <c r="D189" s="308"/>
      <c r="E189" s="308"/>
      <c r="F189" s="331" t="s">
        <v>1577</v>
      </c>
      <c r="G189" s="308"/>
      <c r="H189" s="308" t="s">
        <v>1658</v>
      </c>
      <c r="I189" s="308" t="s">
        <v>1659</v>
      </c>
      <c r="J189" s="370" t="s">
        <v>1660</v>
      </c>
      <c r="K189" s="356"/>
    </row>
    <row r="190" s="1" customFormat="1" ht="15" customHeight="1">
      <c r="B190" s="333"/>
      <c r="C190" s="369" t="s">
        <v>46</v>
      </c>
      <c r="D190" s="308"/>
      <c r="E190" s="308"/>
      <c r="F190" s="331" t="s">
        <v>1571</v>
      </c>
      <c r="G190" s="308"/>
      <c r="H190" s="305" t="s">
        <v>1661</v>
      </c>
      <c r="I190" s="308" t="s">
        <v>1662</v>
      </c>
      <c r="J190" s="308"/>
      <c r="K190" s="356"/>
    </row>
    <row r="191" s="1" customFormat="1" ht="15" customHeight="1">
      <c r="B191" s="333"/>
      <c r="C191" s="369" t="s">
        <v>1663</v>
      </c>
      <c r="D191" s="308"/>
      <c r="E191" s="308"/>
      <c r="F191" s="331" t="s">
        <v>1571</v>
      </c>
      <c r="G191" s="308"/>
      <c r="H191" s="308" t="s">
        <v>1664</v>
      </c>
      <c r="I191" s="308" t="s">
        <v>1606</v>
      </c>
      <c r="J191" s="308"/>
      <c r="K191" s="356"/>
    </row>
    <row r="192" s="1" customFormat="1" ht="15" customHeight="1">
      <c r="B192" s="333"/>
      <c r="C192" s="369" t="s">
        <v>1665</v>
      </c>
      <c r="D192" s="308"/>
      <c r="E192" s="308"/>
      <c r="F192" s="331" t="s">
        <v>1571</v>
      </c>
      <c r="G192" s="308"/>
      <c r="H192" s="308" t="s">
        <v>1666</v>
      </c>
      <c r="I192" s="308" t="s">
        <v>1606</v>
      </c>
      <c r="J192" s="308"/>
      <c r="K192" s="356"/>
    </row>
    <row r="193" s="1" customFormat="1" ht="15" customHeight="1">
      <c r="B193" s="333"/>
      <c r="C193" s="369" t="s">
        <v>1667</v>
      </c>
      <c r="D193" s="308"/>
      <c r="E193" s="308"/>
      <c r="F193" s="331" t="s">
        <v>1577</v>
      </c>
      <c r="G193" s="308"/>
      <c r="H193" s="308" t="s">
        <v>1668</v>
      </c>
      <c r="I193" s="308" t="s">
        <v>1606</v>
      </c>
      <c r="J193" s="308"/>
      <c r="K193" s="356"/>
    </row>
    <row r="194" s="1" customFormat="1" ht="15" customHeight="1">
      <c r="B194" s="362"/>
      <c r="C194" s="371"/>
      <c r="D194" s="342"/>
      <c r="E194" s="342"/>
      <c r="F194" s="342"/>
      <c r="G194" s="342"/>
      <c r="H194" s="342"/>
      <c r="I194" s="342"/>
      <c r="J194" s="342"/>
      <c r="K194" s="363"/>
    </row>
    <row r="195" s="1" customFormat="1" ht="18.75" customHeight="1">
      <c r="B195" s="344"/>
      <c r="C195" s="354"/>
      <c r="D195" s="354"/>
      <c r="E195" s="354"/>
      <c r="F195" s="364"/>
      <c r="G195" s="354"/>
      <c r="H195" s="354"/>
      <c r="I195" s="354"/>
      <c r="J195" s="354"/>
      <c r="K195" s="344"/>
    </row>
    <row r="196" s="1" customFormat="1" ht="18.75" customHeight="1">
      <c r="B196" s="344"/>
      <c r="C196" s="354"/>
      <c r="D196" s="354"/>
      <c r="E196" s="354"/>
      <c r="F196" s="364"/>
      <c r="G196" s="354"/>
      <c r="H196" s="354"/>
      <c r="I196" s="354"/>
      <c r="J196" s="354"/>
      <c r="K196" s="344"/>
    </row>
    <row r="197" s="1" customFormat="1" ht="18.75" customHeight="1"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</row>
    <row r="198" s="1" customFormat="1" ht="13.5">
      <c r="B198" s="295"/>
      <c r="C198" s="296"/>
      <c r="D198" s="296"/>
      <c r="E198" s="296"/>
      <c r="F198" s="296"/>
      <c r="G198" s="296"/>
      <c r="H198" s="296"/>
      <c r="I198" s="296"/>
      <c r="J198" s="296"/>
      <c r="K198" s="297"/>
    </row>
    <row r="199" s="1" customFormat="1" ht="21">
      <c r="B199" s="298"/>
      <c r="C199" s="299" t="s">
        <v>1669</v>
      </c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5.5" customHeight="1">
      <c r="B200" s="298"/>
      <c r="C200" s="372" t="s">
        <v>1670</v>
      </c>
      <c r="D200" s="372"/>
      <c r="E200" s="372"/>
      <c r="F200" s="372" t="s">
        <v>1671</v>
      </c>
      <c r="G200" s="373"/>
      <c r="H200" s="372" t="s">
        <v>1672</v>
      </c>
      <c r="I200" s="372"/>
      <c r="J200" s="372"/>
      <c r="K200" s="300"/>
    </row>
    <row r="201" s="1" customFormat="1" ht="5.25" customHeight="1">
      <c r="B201" s="333"/>
      <c r="C201" s="328"/>
      <c r="D201" s="328"/>
      <c r="E201" s="328"/>
      <c r="F201" s="328"/>
      <c r="G201" s="354"/>
      <c r="H201" s="328"/>
      <c r="I201" s="328"/>
      <c r="J201" s="328"/>
      <c r="K201" s="356"/>
    </row>
    <row r="202" s="1" customFormat="1" ht="15" customHeight="1">
      <c r="B202" s="333"/>
      <c r="C202" s="308" t="s">
        <v>1662</v>
      </c>
      <c r="D202" s="308"/>
      <c r="E202" s="308"/>
      <c r="F202" s="331" t="s">
        <v>47</v>
      </c>
      <c r="G202" s="308"/>
      <c r="H202" s="308" t="s">
        <v>1673</v>
      </c>
      <c r="I202" s="308"/>
      <c r="J202" s="308"/>
      <c r="K202" s="356"/>
    </row>
    <row r="203" s="1" customFormat="1" ht="15" customHeight="1">
      <c r="B203" s="333"/>
      <c r="C203" s="308"/>
      <c r="D203" s="308"/>
      <c r="E203" s="308"/>
      <c r="F203" s="331" t="s">
        <v>48</v>
      </c>
      <c r="G203" s="308"/>
      <c r="H203" s="308" t="s">
        <v>1674</v>
      </c>
      <c r="I203" s="308"/>
      <c r="J203" s="308"/>
      <c r="K203" s="356"/>
    </row>
    <row r="204" s="1" customFormat="1" ht="15" customHeight="1">
      <c r="B204" s="333"/>
      <c r="C204" s="308"/>
      <c r="D204" s="308"/>
      <c r="E204" s="308"/>
      <c r="F204" s="331" t="s">
        <v>51</v>
      </c>
      <c r="G204" s="308"/>
      <c r="H204" s="308" t="s">
        <v>1675</v>
      </c>
      <c r="I204" s="308"/>
      <c r="J204" s="308"/>
      <c r="K204" s="356"/>
    </row>
    <row r="205" s="1" customFormat="1" ht="15" customHeight="1">
      <c r="B205" s="333"/>
      <c r="C205" s="308"/>
      <c r="D205" s="308"/>
      <c r="E205" s="308"/>
      <c r="F205" s="331" t="s">
        <v>49</v>
      </c>
      <c r="G205" s="308"/>
      <c r="H205" s="308" t="s">
        <v>1676</v>
      </c>
      <c r="I205" s="308"/>
      <c r="J205" s="308"/>
      <c r="K205" s="356"/>
    </row>
    <row r="206" s="1" customFormat="1" ht="15" customHeight="1">
      <c r="B206" s="333"/>
      <c r="C206" s="308"/>
      <c r="D206" s="308"/>
      <c r="E206" s="308"/>
      <c r="F206" s="331" t="s">
        <v>50</v>
      </c>
      <c r="G206" s="308"/>
      <c r="H206" s="308" t="s">
        <v>1677</v>
      </c>
      <c r="I206" s="308"/>
      <c r="J206" s="308"/>
      <c r="K206" s="356"/>
    </row>
    <row r="207" s="1" customFormat="1" ht="15" customHeight="1">
      <c r="B207" s="333"/>
      <c r="C207" s="308"/>
      <c r="D207" s="308"/>
      <c r="E207" s="308"/>
      <c r="F207" s="331"/>
      <c r="G207" s="308"/>
      <c r="H207" s="308"/>
      <c r="I207" s="308"/>
      <c r="J207" s="308"/>
      <c r="K207" s="356"/>
    </row>
    <row r="208" s="1" customFormat="1" ht="15" customHeight="1">
      <c r="B208" s="333"/>
      <c r="C208" s="308" t="s">
        <v>1618</v>
      </c>
      <c r="D208" s="308"/>
      <c r="E208" s="308"/>
      <c r="F208" s="331" t="s">
        <v>89</v>
      </c>
      <c r="G208" s="308"/>
      <c r="H208" s="308" t="s">
        <v>1678</v>
      </c>
      <c r="I208" s="308"/>
      <c r="J208" s="308"/>
      <c r="K208" s="356"/>
    </row>
    <row r="209" s="1" customFormat="1" ht="15" customHeight="1">
      <c r="B209" s="333"/>
      <c r="C209" s="308"/>
      <c r="D209" s="308"/>
      <c r="E209" s="308"/>
      <c r="F209" s="331" t="s">
        <v>1516</v>
      </c>
      <c r="G209" s="308"/>
      <c r="H209" s="308" t="s">
        <v>1517</v>
      </c>
      <c r="I209" s="308"/>
      <c r="J209" s="308"/>
      <c r="K209" s="356"/>
    </row>
    <row r="210" s="1" customFormat="1" ht="15" customHeight="1">
      <c r="B210" s="333"/>
      <c r="C210" s="308"/>
      <c r="D210" s="308"/>
      <c r="E210" s="308"/>
      <c r="F210" s="331" t="s">
        <v>1514</v>
      </c>
      <c r="G210" s="308"/>
      <c r="H210" s="308" t="s">
        <v>1679</v>
      </c>
      <c r="I210" s="308"/>
      <c r="J210" s="308"/>
      <c r="K210" s="356"/>
    </row>
    <row r="211" s="1" customFormat="1" ht="15" customHeight="1">
      <c r="B211" s="374"/>
      <c r="C211" s="308"/>
      <c r="D211" s="308"/>
      <c r="E211" s="308"/>
      <c r="F211" s="331" t="s">
        <v>83</v>
      </c>
      <c r="G211" s="369"/>
      <c r="H211" s="360" t="s">
        <v>1518</v>
      </c>
      <c r="I211" s="360"/>
      <c r="J211" s="360"/>
      <c r="K211" s="375"/>
    </row>
    <row r="212" s="1" customFormat="1" ht="15" customHeight="1">
      <c r="B212" s="374"/>
      <c r="C212" s="308"/>
      <c r="D212" s="308"/>
      <c r="E212" s="308"/>
      <c r="F212" s="331" t="s">
        <v>1480</v>
      </c>
      <c r="G212" s="369"/>
      <c r="H212" s="360" t="s">
        <v>220</v>
      </c>
      <c r="I212" s="360"/>
      <c r="J212" s="360"/>
      <c r="K212" s="375"/>
    </row>
    <row r="213" s="1" customFormat="1" ht="15" customHeight="1">
      <c r="B213" s="374"/>
      <c r="C213" s="308"/>
      <c r="D213" s="308"/>
      <c r="E213" s="308"/>
      <c r="F213" s="331"/>
      <c r="G213" s="369"/>
      <c r="H213" s="360"/>
      <c r="I213" s="360"/>
      <c r="J213" s="360"/>
      <c r="K213" s="375"/>
    </row>
    <row r="214" s="1" customFormat="1" ht="15" customHeight="1">
      <c r="B214" s="374"/>
      <c r="C214" s="308" t="s">
        <v>1642</v>
      </c>
      <c r="D214" s="308"/>
      <c r="E214" s="308"/>
      <c r="F214" s="331">
        <v>1</v>
      </c>
      <c r="G214" s="369"/>
      <c r="H214" s="360" t="s">
        <v>1680</v>
      </c>
      <c r="I214" s="360"/>
      <c r="J214" s="360"/>
      <c r="K214" s="375"/>
    </row>
    <row r="215" s="1" customFormat="1" ht="15" customHeight="1">
      <c r="B215" s="374"/>
      <c r="C215" s="308"/>
      <c r="D215" s="308"/>
      <c r="E215" s="308"/>
      <c r="F215" s="331">
        <v>2</v>
      </c>
      <c r="G215" s="369"/>
      <c r="H215" s="360" t="s">
        <v>1681</v>
      </c>
      <c r="I215" s="360"/>
      <c r="J215" s="360"/>
      <c r="K215" s="375"/>
    </row>
    <row r="216" s="1" customFormat="1" ht="15" customHeight="1">
      <c r="B216" s="374"/>
      <c r="C216" s="308"/>
      <c r="D216" s="308"/>
      <c r="E216" s="308"/>
      <c r="F216" s="331">
        <v>3</v>
      </c>
      <c r="G216" s="369"/>
      <c r="H216" s="360" t="s">
        <v>1682</v>
      </c>
      <c r="I216" s="360"/>
      <c r="J216" s="360"/>
      <c r="K216" s="375"/>
    </row>
    <row r="217" s="1" customFormat="1" ht="15" customHeight="1">
      <c r="B217" s="374"/>
      <c r="C217" s="308"/>
      <c r="D217" s="308"/>
      <c r="E217" s="308"/>
      <c r="F217" s="331">
        <v>4</v>
      </c>
      <c r="G217" s="369"/>
      <c r="H217" s="360" t="s">
        <v>1683</v>
      </c>
      <c r="I217" s="360"/>
      <c r="J217" s="360"/>
      <c r="K217" s="375"/>
    </row>
    <row r="218" s="1" customFormat="1" ht="12.75" customHeight="1">
      <c r="B218" s="376"/>
      <c r="C218" s="377"/>
      <c r="D218" s="377"/>
      <c r="E218" s="377"/>
      <c r="F218" s="377"/>
      <c r="G218" s="377"/>
      <c r="H218" s="377"/>
      <c r="I218" s="377"/>
      <c r="J218" s="377"/>
      <c r="K218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Notebook2</dc:creator>
  <cp:lastModifiedBy>Notebook2</cp:lastModifiedBy>
  <dcterms:created xsi:type="dcterms:W3CDTF">2023-06-20T08:39:37Z</dcterms:created>
  <dcterms:modified xsi:type="dcterms:W3CDTF">2023-06-20T08:39:51Z</dcterms:modified>
</cp:coreProperties>
</file>