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stavební část" sheetId="2" r:id="rId2"/>
    <sheet name="02 - jímací a uzemňovací ..." sheetId="3" r:id="rId3"/>
    <sheet name="01 - stavební část_01" sheetId="4" r:id="rId4"/>
    <sheet name="02 - jímací a uzemňovací ..._01" sheetId="5" r:id="rId5"/>
    <sheet name="01 - stavební část_02" sheetId="6" r:id="rId6"/>
    <sheet name="02 - jímací a uzemňovací ..._02" sheetId="7" r:id="rId7"/>
    <sheet name="04 - objekt A4 - střecha ..." sheetId="8" r:id="rId8"/>
    <sheet name="VON - Vedlejší a ostatní ..." sheetId="9" r:id="rId9"/>
    <sheet name="Pokyny pro vyplnění" sheetId="10" r:id="rId10"/>
  </sheets>
  <definedNames>
    <definedName name="_xlnm.Print_Area" localSheetId="0">'Rekapitulace stavby'!$D$4:$AO$36,'Rekapitulace stavby'!$C$42:$AQ$66</definedName>
    <definedName name="_xlnm.Print_Titles" localSheetId="0">'Rekapitulace stavby'!$52:$52</definedName>
    <definedName name="_xlnm._FilterDatabase" localSheetId="1" hidden="1">'01 - stavební část'!$C$97:$K$411</definedName>
    <definedName name="_xlnm.Print_Area" localSheetId="1">'01 - stavební část'!$C$4:$J$41,'01 - stavební část'!$C$47:$J$77,'01 - stavební část'!$C$83:$K$411</definedName>
    <definedName name="_xlnm.Print_Titles" localSheetId="1">'01 - stavební část'!$97:$97</definedName>
    <definedName name="_xlnm._FilterDatabase" localSheetId="2" hidden="1">'02 - jímací a uzemňovací ...'!$C$120:$K$216</definedName>
    <definedName name="_xlnm.Print_Area" localSheetId="2">'02 - jímací a uzemňovací ...'!$C$4:$J$41,'02 - jímací a uzemňovací ...'!$C$47:$J$100,'02 - jímací a uzemňovací ...'!$C$106:$K$216</definedName>
    <definedName name="_xlnm.Print_Titles" localSheetId="2">'02 - jímací a uzemňovací ...'!$120:$120</definedName>
    <definedName name="_xlnm._FilterDatabase" localSheetId="3" hidden="1">'01 - stavební část_01'!$C$97:$K$438</definedName>
    <definedName name="_xlnm.Print_Area" localSheetId="3">'01 - stavební část_01'!$C$4:$J$41,'01 - stavební část_01'!$C$47:$J$77,'01 - stavební část_01'!$C$83:$K$438</definedName>
    <definedName name="_xlnm.Print_Titles" localSheetId="3">'01 - stavební část_01'!$97:$97</definedName>
    <definedName name="_xlnm._FilterDatabase" localSheetId="4" hidden="1">'02 - jímací a uzemňovací ..._01'!$C$115:$K$203</definedName>
    <definedName name="_xlnm.Print_Area" localSheetId="4">'02 - jímací a uzemňovací ..._01'!$C$4:$J$41,'02 - jímací a uzemňovací ..._01'!$C$47:$J$95,'02 - jímací a uzemňovací ..._01'!$C$101:$K$203</definedName>
    <definedName name="_xlnm.Print_Titles" localSheetId="4">'02 - jímací a uzemňovací ..._01'!$115:$115</definedName>
    <definedName name="_xlnm._FilterDatabase" localSheetId="5" hidden="1">'01 - stavební část_02'!$C$93:$K$189</definedName>
    <definedName name="_xlnm.Print_Area" localSheetId="5">'01 - stavební část_02'!$C$4:$J$41,'01 - stavební část_02'!$C$47:$J$73,'01 - stavební část_02'!$C$79:$K$189</definedName>
    <definedName name="_xlnm.Print_Titles" localSheetId="5">'01 - stavební část_02'!$93:$93</definedName>
    <definedName name="_xlnm._FilterDatabase" localSheetId="6" hidden="1">'02 - jímací a uzemňovací ..._02'!$C$115:$K$192</definedName>
    <definedName name="_xlnm.Print_Area" localSheetId="6">'02 - jímací a uzemňovací ..._02'!$C$4:$J$41,'02 - jímací a uzemňovací ..._02'!$C$47:$J$95,'02 - jímací a uzemňovací ..._02'!$C$101:$K$192</definedName>
    <definedName name="_xlnm.Print_Titles" localSheetId="6">'02 - jímací a uzemňovací ..._02'!$115:$115</definedName>
    <definedName name="_xlnm._FilterDatabase" localSheetId="7" hidden="1">'04 - objekt A4 - střecha ...'!$C$88:$K$179</definedName>
    <definedName name="_xlnm.Print_Area" localSheetId="7">'04 - objekt A4 - střecha ...'!$C$4:$J$39,'04 - objekt A4 - střecha ...'!$C$45:$J$70,'04 - objekt A4 - střecha ...'!$C$76:$K$179</definedName>
    <definedName name="_xlnm.Print_Titles" localSheetId="7">'04 - objekt A4 - střecha ...'!$88:$88</definedName>
    <definedName name="_xlnm._FilterDatabase" localSheetId="8" hidden="1">'VON - Vedlejší a ostatní ...'!$C$79:$K$88</definedName>
    <definedName name="_xlnm.Print_Area" localSheetId="8">'VON - Vedlejší a ostatní ...'!$C$4:$J$39,'VON - Vedlejší a ostatní ...'!$C$45:$J$61,'VON - Vedlejší a ostatní ...'!$C$67:$K$88</definedName>
    <definedName name="_xlnm.Print_Titles" localSheetId="8">'VON - Vedlejší a ostatní ...'!$79:$79</definedName>
    <definedName name="_xlnm.Print_Area" localSheetId="9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9" l="1" r="J37"/>
  <c r="J36"/>
  <c i="1" r="AY65"/>
  <c i="9" r="J35"/>
  <c i="1" r="AX65"/>
  <c i="9" r="BI88"/>
  <c r="BH88"/>
  <c r="BG88"/>
  <c r="BE88"/>
  <c r="T88"/>
  <c r="R88"/>
  <c r="P88"/>
  <c r="BI87"/>
  <c r="BH87"/>
  <c r="BG87"/>
  <c r="BE87"/>
  <c r="T87"/>
  <c r="R87"/>
  <c r="P87"/>
  <c r="BI86"/>
  <c r="BH86"/>
  <c r="BG86"/>
  <c r="BE86"/>
  <c r="T86"/>
  <c r="R86"/>
  <c r="P86"/>
  <c r="BI85"/>
  <c r="BH85"/>
  <c r="BG85"/>
  <c r="BE85"/>
  <c r="T85"/>
  <c r="R85"/>
  <c r="P85"/>
  <c r="BI84"/>
  <c r="BH84"/>
  <c r="BG84"/>
  <c r="BE84"/>
  <c r="T84"/>
  <c r="R84"/>
  <c r="P84"/>
  <c r="BI83"/>
  <c r="BH83"/>
  <c r="BG83"/>
  <c r="BE83"/>
  <c r="T83"/>
  <c r="R83"/>
  <c r="P83"/>
  <c r="BI82"/>
  <c r="BH82"/>
  <c r="BG82"/>
  <c r="BE82"/>
  <c r="T82"/>
  <c r="R82"/>
  <c r="P82"/>
  <c r="J77"/>
  <c r="J76"/>
  <c r="F76"/>
  <c r="F74"/>
  <c r="E72"/>
  <c r="J55"/>
  <c r="J54"/>
  <c r="F54"/>
  <c r="F52"/>
  <c r="E50"/>
  <c r="J18"/>
  <c r="E18"/>
  <c r="F55"/>
  <c r="J17"/>
  <c r="J12"/>
  <c r="J52"/>
  <c r="E7"/>
  <c r="E70"/>
  <c i="8" r="J37"/>
  <c r="J36"/>
  <c i="1" r="AY64"/>
  <c i="8" r="J35"/>
  <c i="1" r="AX64"/>
  <c i="8" r="BI178"/>
  <c r="BH178"/>
  <c r="BG178"/>
  <c r="BE178"/>
  <c r="T178"/>
  <c r="R178"/>
  <c r="P178"/>
  <c r="BI173"/>
  <c r="BH173"/>
  <c r="BG173"/>
  <c r="BE173"/>
  <c r="T173"/>
  <c r="R173"/>
  <c r="P173"/>
  <c r="BI171"/>
  <c r="BH171"/>
  <c r="BG171"/>
  <c r="BE171"/>
  <c r="T171"/>
  <c r="R171"/>
  <c r="P171"/>
  <c r="BI169"/>
  <c r="BH169"/>
  <c r="BG169"/>
  <c r="BE169"/>
  <c r="T169"/>
  <c r="R169"/>
  <c r="P169"/>
  <c r="BI164"/>
  <c r="BH164"/>
  <c r="BG164"/>
  <c r="BE164"/>
  <c r="T164"/>
  <c r="R164"/>
  <c r="P164"/>
  <c r="BI161"/>
  <c r="BH161"/>
  <c r="BG161"/>
  <c r="BE161"/>
  <c r="T161"/>
  <c r="R161"/>
  <c r="P161"/>
  <c r="BI159"/>
  <c r="BH159"/>
  <c r="BG159"/>
  <c r="BE159"/>
  <c r="T159"/>
  <c r="R159"/>
  <c r="P159"/>
  <c r="BI155"/>
  <c r="BH155"/>
  <c r="BG155"/>
  <c r="BE155"/>
  <c r="T155"/>
  <c r="R155"/>
  <c r="P155"/>
  <c r="BI152"/>
  <c r="BH152"/>
  <c r="BG152"/>
  <c r="BE152"/>
  <c r="T152"/>
  <c r="R152"/>
  <c r="P152"/>
  <c r="BI148"/>
  <c r="BH148"/>
  <c r="BG148"/>
  <c r="BE148"/>
  <c r="T148"/>
  <c r="R148"/>
  <c r="P148"/>
  <c r="BI146"/>
  <c r="BH146"/>
  <c r="BG146"/>
  <c r="BE146"/>
  <c r="T146"/>
  <c r="R146"/>
  <c r="P146"/>
  <c r="BI142"/>
  <c r="BH142"/>
  <c r="BG142"/>
  <c r="BE142"/>
  <c r="T142"/>
  <c r="R142"/>
  <c r="P142"/>
  <c r="BI138"/>
  <c r="BH138"/>
  <c r="BG138"/>
  <c r="BE138"/>
  <c r="T138"/>
  <c r="R138"/>
  <c r="P138"/>
  <c r="BI134"/>
  <c r="BH134"/>
  <c r="BG134"/>
  <c r="BE134"/>
  <c r="T134"/>
  <c r="R134"/>
  <c r="P134"/>
  <c r="BI130"/>
  <c r="BH130"/>
  <c r="BG130"/>
  <c r="BE130"/>
  <c r="T130"/>
  <c r="R130"/>
  <c r="P130"/>
  <c r="BI128"/>
  <c r="BH128"/>
  <c r="BG128"/>
  <c r="BE128"/>
  <c r="T128"/>
  <c r="R128"/>
  <c r="P128"/>
  <c r="BI125"/>
  <c r="BH125"/>
  <c r="BG125"/>
  <c r="BE125"/>
  <c r="T125"/>
  <c r="R125"/>
  <c r="P125"/>
  <c r="BI123"/>
  <c r="BH123"/>
  <c r="BG123"/>
  <c r="BE123"/>
  <c r="T123"/>
  <c r="R123"/>
  <c r="P123"/>
  <c r="BI121"/>
  <c r="BH121"/>
  <c r="BG121"/>
  <c r="BE121"/>
  <c r="T121"/>
  <c r="R121"/>
  <c r="P121"/>
  <c r="BI116"/>
  <c r="BH116"/>
  <c r="BG116"/>
  <c r="BE116"/>
  <c r="T116"/>
  <c r="R116"/>
  <c r="P116"/>
  <c r="BI112"/>
  <c r="BH112"/>
  <c r="BG112"/>
  <c r="BE112"/>
  <c r="T112"/>
  <c r="R112"/>
  <c r="P112"/>
  <c r="BI108"/>
  <c r="BH108"/>
  <c r="BG108"/>
  <c r="BE108"/>
  <c r="T108"/>
  <c r="R108"/>
  <c r="P108"/>
  <c r="BI104"/>
  <c r="BH104"/>
  <c r="BG104"/>
  <c r="BE104"/>
  <c r="T104"/>
  <c r="R104"/>
  <c r="P104"/>
  <c r="BI100"/>
  <c r="BH100"/>
  <c r="BG100"/>
  <c r="BE100"/>
  <c r="T100"/>
  <c r="R100"/>
  <c r="P100"/>
  <c r="BI98"/>
  <c r="BH98"/>
  <c r="BG98"/>
  <c r="BE98"/>
  <c r="T98"/>
  <c r="T97"/>
  <c r="R98"/>
  <c r="R97"/>
  <c r="P98"/>
  <c r="P97"/>
  <c r="BI96"/>
  <c r="BH96"/>
  <c r="BG96"/>
  <c r="BE96"/>
  <c r="T96"/>
  <c r="R96"/>
  <c r="P96"/>
  <c r="BI93"/>
  <c r="BH93"/>
  <c r="BG93"/>
  <c r="BE93"/>
  <c r="T93"/>
  <c r="R93"/>
  <c r="P93"/>
  <c r="J86"/>
  <c r="J85"/>
  <c r="F85"/>
  <c r="F83"/>
  <c r="E81"/>
  <c r="J55"/>
  <c r="J54"/>
  <c r="F54"/>
  <c r="F52"/>
  <c r="E50"/>
  <c r="J18"/>
  <c r="E18"/>
  <c r="F86"/>
  <c r="J17"/>
  <c r="J12"/>
  <c r="J52"/>
  <c r="E7"/>
  <c r="E79"/>
  <c i="7" r="J39"/>
  <c r="J38"/>
  <c i="1" r="AY63"/>
  <c i="7" r="J37"/>
  <c i="1" r="AX63"/>
  <c i="7" r="BI192"/>
  <c r="BH192"/>
  <c r="BG192"/>
  <c r="BE192"/>
  <c r="T192"/>
  <c r="R192"/>
  <c r="P192"/>
  <c r="BI191"/>
  <c r="BH191"/>
  <c r="BG191"/>
  <c r="BE191"/>
  <c r="T191"/>
  <c r="R191"/>
  <c r="P191"/>
  <c r="BI189"/>
  <c r="BH189"/>
  <c r="BG189"/>
  <c r="BE189"/>
  <c r="T189"/>
  <c r="T188"/>
  <c r="R189"/>
  <c r="R188"/>
  <c r="P189"/>
  <c r="P188"/>
  <c r="BI187"/>
  <c r="BH187"/>
  <c r="BG187"/>
  <c r="BE187"/>
  <c r="T187"/>
  <c r="T186"/>
  <c r="R187"/>
  <c r="R186"/>
  <c r="P187"/>
  <c r="P186"/>
  <c r="BI185"/>
  <c r="BH185"/>
  <c r="BG185"/>
  <c r="BE185"/>
  <c r="T185"/>
  <c r="R185"/>
  <c r="P185"/>
  <c r="BI184"/>
  <c r="BH184"/>
  <c r="BG184"/>
  <c r="BE184"/>
  <c r="T184"/>
  <c r="R184"/>
  <c r="P184"/>
  <c r="BI182"/>
  <c r="BH182"/>
  <c r="BG182"/>
  <c r="BE182"/>
  <c r="T182"/>
  <c r="T181"/>
  <c r="R182"/>
  <c r="R181"/>
  <c r="P182"/>
  <c r="P181"/>
  <c r="BI180"/>
  <c r="BH180"/>
  <c r="BG180"/>
  <c r="BE180"/>
  <c r="T180"/>
  <c r="T179"/>
  <c r="R180"/>
  <c r="R179"/>
  <c r="P180"/>
  <c r="P179"/>
  <c r="BI178"/>
  <c r="BH178"/>
  <c r="BG178"/>
  <c r="BE178"/>
  <c r="T178"/>
  <c r="T177"/>
  <c r="R178"/>
  <c r="R177"/>
  <c r="P178"/>
  <c r="P177"/>
  <c r="BI176"/>
  <c r="BH176"/>
  <c r="BG176"/>
  <c r="BE176"/>
  <c r="T176"/>
  <c r="T175"/>
  <c r="R176"/>
  <c r="R175"/>
  <c r="P176"/>
  <c r="P175"/>
  <c r="BI174"/>
  <c r="BH174"/>
  <c r="BG174"/>
  <c r="BE174"/>
  <c r="T174"/>
  <c r="T173"/>
  <c r="R174"/>
  <c r="R173"/>
  <c r="P174"/>
  <c r="P173"/>
  <c r="BI172"/>
  <c r="BH172"/>
  <c r="BG172"/>
  <c r="BE172"/>
  <c r="T172"/>
  <c r="T171"/>
  <c r="R172"/>
  <c r="R171"/>
  <c r="P172"/>
  <c r="P171"/>
  <c r="BI170"/>
  <c r="BH170"/>
  <c r="BG170"/>
  <c r="BE170"/>
  <c r="T170"/>
  <c r="R170"/>
  <c r="P170"/>
  <c r="BI167"/>
  <c r="BH167"/>
  <c r="BG167"/>
  <c r="BE167"/>
  <c r="T167"/>
  <c r="T166"/>
  <c r="R167"/>
  <c r="R166"/>
  <c r="P167"/>
  <c r="P166"/>
  <c r="BI165"/>
  <c r="BH165"/>
  <c r="BG165"/>
  <c r="BE165"/>
  <c r="T165"/>
  <c r="R165"/>
  <c r="P165"/>
  <c r="BI164"/>
  <c r="BH164"/>
  <c r="BG164"/>
  <c r="BE164"/>
  <c r="T164"/>
  <c r="R164"/>
  <c r="P164"/>
  <c r="BI162"/>
  <c r="BH162"/>
  <c r="BG162"/>
  <c r="BE162"/>
  <c r="T162"/>
  <c r="R162"/>
  <c r="P162"/>
  <c r="BI161"/>
  <c r="BH161"/>
  <c r="BG161"/>
  <c r="BE161"/>
  <c r="T161"/>
  <c r="R161"/>
  <c r="P161"/>
  <c r="BI159"/>
  <c r="BH159"/>
  <c r="BG159"/>
  <c r="BE159"/>
  <c r="T159"/>
  <c r="T158"/>
  <c r="R159"/>
  <c r="R158"/>
  <c r="P159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R148"/>
  <c r="P148"/>
  <c r="BI147"/>
  <c r="BH147"/>
  <c r="BG147"/>
  <c r="BE147"/>
  <c r="T147"/>
  <c r="R147"/>
  <c r="P147"/>
  <c r="BI145"/>
  <c r="BH145"/>
  <c r="BG145"/>
  <c r="BE145"/>
  <c r="T145"/>
  <c r="R145"/>
  <c r="P145"/>
  <c r="BI144"/>
  <c r="BH144"/>
  <c r="BG144"/>
  <c r="BE144"/>
  <c r="T144"/>
  <c r="R144"/>
  <c r="P144"/>
  <c r="BI142"/>
  <c r="BH142"/>
  <c r="BG142"/>
  <c r="BE142"/>
  <c r="T142"/>
  <c r="T141"/>
  <c r="R142"/>
  <c r="R141"/>
  <c r="P142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8"/>
  <c r="BH128"/>
  <c r="BG128"/>
  <c r="BE128"/>
  <c r="T128"/>
  <c r="R128"/>
  <c r="P128"/>
  <c r="BI127"/>
  <c r="BH127"/>
  <c r="BG127"/>
  <c r="BE127"/>
  <c r="T127"/>
  <c r="R127"/>
  <c r="P127"/>
  <c r="BI125"/>
  <c r="BH125"/>
  <c r="BG125"/>
  <c r="BE125"/>
  <c r="T125"/>
  <c r="T124"/>
  <c r="R125"/>
  <c r="R124"/>
  <c r="P125"/>
  <c r="P124"/>
  <c r="BI123"/>
  <c r="BH123"/>
  <c r="BG123"/>
  <c r="BE123"/>
  <c r="T123"/>
  <c r="T122"/>
  <c r="R123"/>
  <c r="R122"/>
  <c r="P123"/>
  <c r="P122"/>
  <c r="BI121"/>
  <c r="BH121"/>
  <c r="BG121"/>
  <c r="BE121"/>
  <c r="T121"/>
  <c r="T120"/>
  <c r="R121"/>
  <c r="R120"/>
  <c r="P121"/>
  <c r="P120"/>
  <c r="J113"/>
  <c r="J112"/>
  <c r="F112"/>
  <c r="F110"/>
  <c r="E108"/>
  <c r="J59"/>
  <c r="J58"/>
  <c r="F58"/>
  <c r="F56"/>
  <c r="E54"/>
  <c r="J20"/>
  <c r="E20"/>
  <c r="F113"/>
  <c r="J19"/>
  <c r="J14"/>
  <c r="J110"/>
  <c r="E7"/>
  <c r="E104"/>
  <c i="6" r="J39"/>
  <c r="J38"/>
  <c i="1" r="AY62"/>
  <c i="6" r="J37"/>
  <c i="1" r="AX62"/>
  <c i="6" r="BI188"/>
  <c r="BH188"/>
  <c r="BG188"/>
  <c r="BE188"/>
  <c r="T188"/>
  <c r="T187"/>
  <c r="R188"/>
  <c r="R187"/>
  <c r="P188"/>
  <c r="P187"/>
  <c r="BI181"/>
  <c r="BH181"/>
  <c r="BG181"/>
  <c r="BE181"/>
  <c r="T181"/>
  <c r="R181"/>
  <c r="P181"/>
  <c r="BI176"/>
  <c r="BH176"/>
  <c r="BG176"/>
  <c r="BE176"/>
  <c r="T176"/>
  <c r="R176"/>
  <c r="P176"/>
  <c r="BI173"/>
  <c r="BH173"/>
  <c r="BG173"/>
  <c r="BE173"/>
  <c r="T173"/>
  <c r="R173"/>
  <c r="P173"/>
  <c r="BI166"/>
  <c r="BH166"/>
  <c r="BG166"/>
  <c r="BE166"/>
  <c r="T166"/>
  <c r="R166"/>
  <c r="P166"/>
  <c r="BI164"/>
  <c r="BH164"/>
  <c r="BG164"/>
  <c r="BE164"/>
  <c r="T164"/>
  <c r="R164"/>
  <c r="P164"/>
  <c r="BI159"/>
  <c r="BH159"/>
  <c r="BG159"/>
  <c r="BE159"/>
  <c r="T159"/>
  <c r="R159"/>
  <c r="P159"/>
  <c r="BI157"/>
  <c r="BH157"/>
  <c r="BG157"/>
  <c r="BE157"/>
  <c r="T157"/>
  <c r="R157"/>
  <c r="P157"/>
  <c r="BI152"/>
  <c r="BH152"/>
  <c r="BG152"/>
  <c r="BE152"/>
  <c r="T152"/>
  <c r="R152"/>
  <c r="P152"/>
  <c r="BI150"/>
  <c r="BH150"/>
  <c r="BG150"/>
  <c r="BE150"/>
  <c r="T150"/>
  <c r="R150"/>
  <c r="P150"/>
  <c r="BI145"/>
  <c r="BH145"/>
  <c r="BG145"/>
  <c r="BE145"/>
  <c r="T145"/>
  <c r="R145"/>
  <c r="P145"/>
  <c r="BI143"/>
  <c r="BH143"/>
  <c r="BG143"/>
  <c r="BE143"/>
  <c r="T143"/>
  <c r="R143"/>
  <c r="P143"/>
  <c r="BI141"/>
  <c r="BH141"/>
  <c r="BG141"/>
  <c r="BE141"/>
  <c r="T141"/>
  <c r="R141"/>
  <c r="P141"/>
  <c r="BI136"/>
  <c r="BH136"/>
  <c r="BG136"/>
  <c r="BE136"/>
  <c r="T136"/>
  <c r="R136"/>
  <c r="P136"/>
  <c r="BI133"/>
  <c r="BH133"/>
  <c r="BG133"/>
  <c r="BE133"/>
  <c r="T133"/>
  <c r="R133"/>
  <c r="P133"/>
  <c r="BI129"/>
  <c r="BH129"/>
  <c r="BG129"/>
  <c r="BE129"/>
  <c r="T129"/>
  <c r="R129"/>
  <c r="P129"/>
  <c r="BI127"/>
  <c r="BH127"/>
  <c r="BG127"/>
  <c r="BE127"/>
  <c r="T127"/>
  <c r="R127"/>
  <c r="P127"/>
  <c r="BI123"/>
  <c r="BH123"/>
  <c r="BG123"/>
  <c r="BE123"/>
  <c r="T123"/>
  <c r="R123"/>
  <c r="P123"/>
  <c r="BI119"/>
  <c r="BH119"/>
  <c r="BG119"/>
  <c r="BE119"/>
  <c r="T119"/>
  <c r="R119"/>
  <c r="P119"/>
  <c r="BI117"/>
  <c r="BH117"/>
  <c r="BG117"/>
  <c r="BE117"/>
  <c r="T117"/>
  <c r="R117"/>
  <c r="P117"/>
  <c r="BI114"/>
  <c r="BH114"/>
  <c r="BG114"/>
  <c r="BE114"/>
  <c r="T114"/>
  <c r="R114"/>
  <c r="P114"/>
  <c r="BI112"/>
  <c r="BH112"/>
  <c r="BG112"/>
  <c r="BE112"/>
  <c r="T112"/>
  <c r="R112"/>
  <c r="P112"/>
  <c r="BI110"/>
  <c r="BH110"/>
  <c r="BG110"/>
  <c r="BE110"/>
  <c r="T110"/>
  <c r="R110"/>
  <c r="P110"/>
  <c r="BI105"/>
  <c r="BH105"/>
  <c r="BG105"/>
  <c r="BE105"/>
  <c r="T105"/>
  <c r="R105"/>
  <c r="P105"/>
  <c r="BI101"/>
  <c r="BH101"/>
  <c r="BG101"/>
  <c r="BE101"/>
  <c r="T101"/>
  <c r="R101"/>
  <c r="P101"/>
  <c r="BI98"/>
  <c r="BH98"/>
  <c r="BG98"/>
  <c r="BE98"/>
  <c r="T98"/>
  <c r="T97"/>
  <c r="R98"/>
  <c r="R97"/>
  <c r="P98"/>
  <c r="P97"/>
  <c r="J91"/>
  <c r="J90"/>
  <c r="F90"/>
  <c r="F88"/>
  <c r="E86"/>
  <c r="J59"/>
  <c r="J58"/>
  <c r="F58"/>
  <c r="F56"/>
  <c r="E54"/>
  <c r="J20"/>
  <c r="E20"/>
  <c r="F59"/>
  <c r="J19"/>
  <c r="J14"/>
  <c r="J88"/>
  <c r="E7"/>
  <c r="E82"/>
  <c i="5" r="J39"/>
  <c r="J38"/>
  <c i="1" r="AY60"/>
  <c i="5" r="J37"/>
  <c i="1" r="AX60"/>
  <c i="5" r="BI203"/>
  <c r="BH203"/>
  <c r="BG203"/>
  <c r="BE203"/>
  <c r="T203"/>
  <c r="R203"/>
  <c r="P203"/>
  <c r="BI202"/>
  <c r="BH202"/>
  <c r="BG202"/>
  <c r="BE202"/>
  <c r="T202"/>
  <c r="R202"/>
  <c r="P202"/>
  <c r="BI200"/>
  <c r="BH200"/>
  <c r="BG200"/>
  <c r="BE200"/>
  <c r="T200"/>
  <c r="T199"/>
  <c r="R200"/>
  <c r="R199"/>
  <c r="P200"/>
  <c r="P199"/>
  <c r="BI198"/>
  <c r="BH198"/>
  <c r="BG198"/>
  <c r="BE198"/>
  <c r="T198"/>
  <c r="T197"/>
  <c r="R198"/>
  <c r="R197"/>
  <c r="P198"/>
  <c r="P197"/>
  <c r="BI196"/>
  <c r="BH196"/>
  <c r="BG196"/>
  <c r="BE196"/>
  <c r="T196"/>
  <c r="R196"/>
  <c r="P196"/>
  <c r="BI195"/>
  <c r="BH195"/>
  <c r="BG195"/>
  <c r="BE195"/>
  <c r="T195"/>
  <c r="R195"/>
  <c r="P195"/>
  <c r="BI193"/>
  <c r="BH193"/>
  <c r="BG193"/>
  <c r="BE193"/>
  <c r="T193"/>
  <c r="T192"/>
  <c r="R193"/>
  <c r="R192"/>
  <c r="P193"/>
  <c r="P192"/>
  <c r="BI191"/>
  <c r="BH191"/>
  <c r="BG191"/>
  <c r="BE191"/>
  <c r="T191"/>
  <c r="T190"/>
  <c r="R191"/>
  <c r="R190"/>
  <c r="P191"/>
  <c r="P190"/>
  <c r="BI189"/>
  <c r="BH189"/>
  <c r="BG189"/>
  <c r="BE189"/>
  <c r="T189"/>
  <c r="T188"/>
  <c r="R189"/>
  <c r="R188"/>
  <c r="P189"/>
  <c r="P188"/>
  <c r="BI187"/>
  <c r="BH187"/>
  <c r="BG187"/>
  <c r="BE187"/>
  <c r="T187"/>
  <c r="T186"/>
  <c r="R187"/>
  <c r="R186"/>
  <c r="P187"/>
  <c r="P186"/>
  <c r="BI185"/>
  <c r="BH185"/>
  <c r="BG185"/>
  <c r="BE185"/>
  <c r="T185"/>
  <c r="T184"/>
  <c r="R185"/>
  <c r="R184"/>
  <c r="P185"/>
  <c r="P184"/>
  <c r="BI183"/>
  <c r="BH183"/>
  <c r="BG183"/>
  <c r="BE183"/>
  <c r="T183"/>
  <c r="T182"/>
  <c r="R183"/>
  <c r="R182"/>
  <c r="P183"/>
  <c r="P182"/>
  <c r="BI181"/>
  <c r="BH181"/>
  <c r="BG181"/>
  <c r="BE181"/>
  <c r="T181"/>
  <c r="R181"/>
  <c r="P181"/>
  <c r="BI178"/>
  <c r="BH178"/>
  <c r="BG178"/>
  <c r="BE178"/>
  <c r="T178"/>
  <c r="T177"/>
  <c r="R178"/>
  <c r="R177"/>
  <c r="P178"/>
  <c r="P177"/>
  <c r="BI176"/>
  <c r="BH176"/>
  <c r="BG176"/>
  <c r="BE176"/>
  <c r="T176"/>
  <c r="R176"/>
  <c r="P176"/>
  <c r="BI175"/>
  <c r="BH175"/>
  <c r="BG175"/>
  <c r="BE175"/>
  <c r="T175"/>
  <c r="R175"/>
  <c r="P175"/>
  <c r="BI173"/>
  <c r="BH173"/>
  <c r="BG173"/>
  <c r="BE173"/>
  <c r="T173"/>
  <c r="R173"/>
  <c r="P173"/>
  <c r="BI172"/>
  <c r="BH172"/>
  <c r="BG172"/>
  <c r="BE172"/>
  <c r="T172"/>
  <c r="R172"/>
  <c r="P172"/>
  <c r="BI170"/>
  <c r="BH170"/>
  <c r="BG170"/>
  <c r="BE170"/>
  <c r="T170"/>
  <c r="T169"/>
  <c r="R170"/>
  <c r="R169"/>
  <c r="P170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1"/>
  <c r="BH161"/>
  <c r="BG161"/>
  <c r="BE161"/>
  <c r="T161"/>
  <c r="R161"/>
  <c r="P161"/>
  <c r="BI160"/>
  <c r="BH160"/>
  <c r="BG160"/>
  <c r="BE160"/>
  <c r="T160"/>
  <c r="R160"/>
  <c r="P160"/>
  <c r="BI158"/>
  <c r="BH158"/>
  <c r="BG158"/>
  <c r="BE158"/>
  <c r="T158"/>
  <c r="R158"/>
  <c r="P158"/>
  <c r="BI157"/>
  <c r="BH157"/>
  <c r="BG157"/>
  <c r="BE157"/>
  <c r="T157"/>
  <c r="R157"/>
  <c r="P157"/>
  <c r="BI155"/>
  <c r="BH155"/>
  <c r="BG155"/>
  <c r="BE155"/>
  <c r="T155"/>
  <c r="R155"/>
  <c r="P155"/>
  <c r="BI154"/>
  <c r="BH154"/>
  <c r="BG154"/>
  <c r="BE154"/>
  <c r="T154"/>
  <c r="R154"/>
  <c r="P154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29"/>
  <c r="BH129"/>
  <c r="BG129"/>
  <c r="BE129"/>
  <c r="T129"/>
  <c r="R129"/>
  <c r="P129"/>
  <c r="BI128"/>
  <c r="BH128"/>
  <c r="BG128"/>
  <c r="BE128"/>
  <c r="T128"/>
  <c r="R128"/>
  <c r="P128"/>
  <c r="BI126"/>
  <c r="BH126"/>
  <c r="BG126"/>
  <c r="BE126"/>
  <c r="T126"/>
  <c r="T125"/>
  <c r="R126"/>
  <c r="R125"/>
  <c r="P126"/>
  <c r="P125"/>
  <c r="BI124"/>
  <c r="BH124"/>
  <c r="BG124"/>
  <c r="BE124"/>
  <c r="T124"/>
  <c r="R124"/>
  <c r="P124"/>
  <c r="BI123"/>
  <c r="BH123"/>
  <c r="BG123"/>
  <c r="BE123"/>
  <c r="T123"/>
  <c r="R123"/>
  <c r="P123"/>
  <c r="BI121"/>
  <c r="BH121"/>
  <c r="BG121"/>
  <c r="BE121"/>
  <c r="T121"/>
  <c r="T120"/>
  <c r="R121"/>
  <c r="R120"/>
  <c r="P121"/>
  <c r="P120"/>
  <c r="J113"/>
  <c r="J112"/>
  <c r="F112"/>
  <c r="F110"/>
  <c r="E108"/>
  <c r="J59"/>
  <c r="J58"/>
  <c r="F58"/>
  <c r="F56"/>
  <c r="E54"/>
  <c r="J20"/>
  <c r="E20"/>
  <c r="F113"/>
  <c r="J19"/>
  <c r="J14"/>
  <c r="J110"/>
  <c r="E7"/>
  <c r="E104"/>
  <c i="4" r="J39"/>
  <c r="J38"/>
  <c i="1" r="AY59"/>
  <c i="4" r="J37"/>
  <c i="1" r="AX59"/>
  <c i="4" r="BI437"/>
  <c r="BH437"/>
  <c r="BG437"/>
  <c r="BE437"/>
  <c r="T437"/>
  <c r="R437"/>
  <c r="P437"/>
  <c r="BI436"/>
  <c r="BH436"/>
  <c r="BG436"/>
  <c r="BE436"/>
  <c r="T436"/>
  <c r="R436"/>
  <c r="P436"/>
  <c r="BI434"/>
  <c r="BH434"/>
  <c r="BG434"/>
  <c r="BE434"/>
  <c r="T434"/>
  <c r="R434"/>
  <c r="P434"/>
  <c r="BI430"/>
  <c r="BH430"/>
  <c r="BG430"/>
  <c r="BE430"/>
  <c r="T430"/>
  <c r="R430"/>
  <c r="P430"/>
  <c r="BI425"/>
  <c r="BH425"/>
  <c r="BG425"/>
  <c r="BE425"/>
  <c r="T425"/>
  <c r="R425"/>
  <c r="P425"/>
  <c r="BI423"/>
  <c r="BH423"/>
  <c r="BG423"/>
  <c r="BE423"/>
  <c r="T423"/>
  <c r="R423"/>
  <c r="P423"/>
  <c r="BI418"/>
  <c r="BH418"/>
  <c r="BG418"/>
  <c r="BE418"/>
  <c r="T418"/>
  <c r="R418"/>
  <c r="P418"/>
  <c r="BI416"/>
  <c r="BH416"/>
  <c r="BG416"/>
  <c r="BE416"/>
  <c r="T416"/>
  <c r="R416"/>
  <c r="P416"/>
  <c r="BI407"/>
  <c r="BH407"/>
  <c r="BG407"/>
  <c r="BE407"/>
  <c r="T407"/>
  <c r="R407"/>
  <c r="P407"/>
  <c r="BI405"/>
  <c r="BH405"/>
  <c r="BG405"/>
  <c r="BE405"/>
  <c r="T405"/>
  <c r="R405"/>
  <c r="P405"/>
  <c r="BI403"/>
  <c r="BH403"/>
  <c r="BG403"/>
  <c r="BE403"/>
  <c r="T403"/>
  <c r="R403"/>
  <c r="P403"/>
  <c r="BI394"/>
  <c r="BH394"/>
  <c r="BG394"/>
  <c r="BE394"/>
  <c r="T394"/>
  <c r="R394"/>
  <c r="P394"/>
  <c r="BI392"/>
  <c r="BH392"/>
  <c r="BG392"/>
  <c r="BE392"/>
  <c r="T392"/>
  <c r="R392"/>
  <c r="P392"/>
  <c r="BI387"/>
  <c r="BH387"/>
  <c r="BG387"/>
  <c r="BE387"/>
  <c r="T387"/>
  <c r="R387"/>
  <c r="P387"/>
  <c r="BI382"/>
  <c r="BH382"/>
  <c r="BG382"/>
  <c r="BE382"/>
  <c r="T382"/>
  <c r="R382"/>
  <c r="P382"/>
  <c r="BI380"/>
  <c r="BH380"/>
  <c r="BG380"/>
  <c r="BE380"/>
  <c r="T380"/>
  <c r="R380"/>
  <c r="P380"/>
  <c r="BI375"/>
  <c r="BH375"/>
  <c r="BG375"/>
  <c r="BE375"/>
  <c r="T375"/>
  <c r="R375"/>
  <c r="P375"/>
  <c r="BI373"/>
  <c r="BH373"/>
  <c r="BG373"/>
  <c r="BE373"/>
  <c r="T373"/>
  <c r="R373"/>
  <c r="P373"/>
  <c r="BI366"/>
  <c r="BH366"/>
  <c r="BG366"/>
  <c r="BE366"/>
  <c r="T366"/>
  <c r="R366"/>
  <c r="P366"/>
  <c r="BI364"/>
  <c r="BH364"/>
  <c r="BG364"/>
  <c r="BE364"/>
  <c r="T364"/>
  <c r="R364"/>
  <c r="P364"/>
  <c r="BI357"/>
  <c r="BH357"/>
  <c r="BG357"/>
  <c r="BE357"/>
  <c r="T357"/>
  <c r="R357"/>
  <c r="P357"/>
  <c r="BI352"/>
  <c r="BH352"/>
  <c r="BG352"/>
  <c r="BE352"/>
  <c r="T352"/>
  <c r="R352"/>
  <c r="P352"/>
  <c r="BI349"/>
  <c r="BH349"/>
  <c r="BG349"/>
  <c r="BE349"/>
  <c r="T349"/>
  <c r="R349"/>
  <c r="P349"/>
  <c r="BI343"/>
  <c r="BH343"/>
  <c r="BG343"/>
  <c r="BE343"/>
  <c r="T343"/>
  <c r="R343"/>
  <c r="P343"/>
  <c r="BI340"/>
  <c r="BH340"/>
  <c r="BG340"/>
  <c r="BE340"/>
  <c r="T340"/>
  <c r="R340"/>
  <c r="P340"/>
  <c r="BI339"/>
  <c r="BH339"/>
  <c r="BG339"/>
  <c r="BE339"/>
  <c r="T339"/>
  <c r="R339"/>
  <c r="P339"/>
  <c r="BI334"/>
  <c r="BH334"/>
  <c r="BG334"/>
  <c r="BE334"/>
  <c r="T334"/>
  <c r="R334"/>
  <c r="P334"/>
  <c r="BI330"/>
  <c r="BH330"/>
  <c r="BG330"/>
  <c r="BE330"/>
  <c r="T330"/>
  <c r="R330"/>
  <c r="P330"/>
  <c r="BI325"/>
  <c r="BH325"/>
  <c r="BG325"/>
  <c r="BE325"/>
  <c r="T325"/>
  <c r="R325"/>
  <c r="P325"/>
  <c r="BI320"/>
  <c r="BH320"/>
  <c r="BG320"/>
  <c r="BE320"/>
  <c r="T320"/>
  <c r="R320"/>
  <c r="P320"/>
  <c r="BI318"/>
  <c r="BH318"/>
  <c r="BG318"/>
  <c r="BE318"/>
  <c r="T318"/>
  <c r="R318"/>
  <c r="P318"/>
  <c r="BI316"/>
  <c r="BH316"/>
  <c r="BG316"/>
  <c r="BE316"/>
  <c r="T316"/>
  <c r="R316"/>
  <c r="P316"/>
  <c r="BI311"/>
  <c r="BH311"/>
  <c r="BG311"/>
  <c r="BE311"/>
  <c r="T311"/>
  <c r="R311"/>
  <c r="P311"/>
  <c r="BI310"/>
  <c r="BH310"/>
  <c r="BG310"/>
  <c r="BE310"/>
  <c r="T310"/>
  <c r="R310"/>
  <c r="P310"/>
  <c r="BI308"/>
  <c r="BH308"/>
  <c r="BG308"/>
  <c r="BE308"/>
  <c r="T308"/>
  <c r="R308"/>
  <c r="P308"/>
  <c r="BI307"/>
  <c r="BH307"/>
  <c r="BG307"/>
  <c r="BE307"/>
  <c r="T307"/>
  <c r="R307"/>
  <c r="P307"/>
  <c r="BI306"/>
  <c r="BH306"/>
  <c r="BG306"/>
  <c r="BE306"/>
  <c r="T306"/>
  <c r="R306"/>
  <c r="P306"/>
  <c r="BI305"/>
  <c r="BH305"/>
  <c r="BG305"/>
  <c r="BE305"/>
  <c r="T305"/>
  <c r="R305"/>
  <c r="P305"/>
  <c r="BI301"/>
  <c r="BH301"/>
  <c r="BG301"/>
  <c r="BE301"/>
  <c r="T301"/>
  <c r="R301"/>
  <c r="P301"/>
  <c r="BI300"/>
  <c r="BH300"/>
  <c r="BG300"/>
  <c r="BE300"/>
  <c r="T300"/>
  <c r="R300"/>
  <c r="P300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3"/>
  <c r="BH293"/>
  <c r="BG293"/>
  <c r="BE293"/>
  <c r="T293"/>
  <c r="R293"/>
  <c r="P293"/>
  <c r="BI292"/>
  <c r="BH292"/>
  <c r="BG292"/>
  <c r="BE292"/>
  <c r="T292"/>
  <c r="R292"/>
  <c r="P292"/>
  <c r="BI290"/>
  <c r="BH290"/>
  <c r="BG290"/>
  <c r="BE290"/>
  <c r="T290"/>
  <c r="R290"/>
  <c r="P290"/>
  <c r="BI289"/>
  <c r="BH289"/>
  <c r="BG289"/>
  <c r="BE289"/>
  <c r="T289"/>
  <c r="R289"/>
  <c r="P289"/>
  <c r="BI287"/>
  <c r="BH287"/>
  <c r="BG287"/>
  <c r="BE287"/>
  <c r="T287"/>
  <c r="R287"/>
  <c r="P287"/>
  <c r="BI285"/>
  <c r="BH285"/>
  <c r="BG285"/>
  <c r="BE285"/>
  <c r="T285"/>
  <c r="R285"/>
  <c r="P285"/>
  <c r="BI283"/>
  <c r="BH283"/>
  <c r="BG283"/>
  <c r="BE283"/>
  <c r="T283"/>
  <c r="R283"/>
  <c r="P283"/>
  <c r="BI281"/>
  <c r="BH281"/>
  <c r="BG281"/>
  <c r="BE281"/>
  <c r="T281"/>
  <c r="R281"/>
  <c r="P281"/>
  <c r="BI279"/>
  <c r="BH279"/>
  <c r="BG279"/>
  <c r="BE279"/>
  <c r="T279"/>
  <c r="R279"/>
  <c r="P279"/>
  <c r="BI277"/>
  <c r="BH277"/>
  <c r="BG277"/>
  <c r="BE277"/>
  <c r="T277"/>
  <c r="R277"/>
  <c r="P277"/>
  <c r="BI275"/>
  <c r="BH275"/>
  <c r="BG275"/>
  <c r="BE275"/>
  <c r="T275"/>
  <c r="R275"/>
  <c r="P275"/>
  <c r="BI274"/>
  <c r="BH274"/>
  <c r="BG274"/>
  <c r="BE274"/>
  <c r="T274"/>
  <c r="R274"/>
  <c r="P274"/>
  <c r="BI272"/>
  <c r="BH272"/>
  <c r="BG272"/>
  <c r="BE272"/>
  <c r="T272"/>
  <c r="R272"/>
  <c r="P272"/>
  <c r="BI270"/>
  <c r="BH270"/>
  <c r="BG270"/>
  <c r="BE270"/>
  <c r="T270"/>
  <c r="R270"/>
  <c r="P270"/>
  <c r="BI266"/>
  <c r="BH266"/>
  <c r="BG266"/>
  <c r="BE266"/>
  <c r="T266"/>
  <c r="R266"/>
  <c r="P266"/>
  <c r="BI262"/>
  <c r="BH262"/>
  <c r="BG262"/>
  <c r="BE262"/>
  <c r="T262"/>
  <c r="R262"/>
  <c r="P262"/>
  <c r="BI258"/>
  <c r="BH258"/>
  <c r="BG258"/>
  <c r="BE258"/>
  <c r="T258"/>
  <c r="R258"/>
  <c r="P258"/>
  <c r="BI254"/>
  <c r="BH254"/>
  <c r="BG254"/>
  <c r="BE254"/>
  <c r="T254"/>
  <c r="R254"/>
  <c r="P254"/>
  <c r="BI252"/>
  <c r="BH252"/>
  <c r="BG252"/>
  <c r="BE252"/>
  <c r="T252"/>
  <c r="R252"/>
  <c r="P252"/>
  <c r="BI248"/>
  <c r="BH248"/>
  <c r="BG248"/>
  <c r="BE248"/>
  <c r="T248"/>
  <c r="R248"/>
  <c r="P248"/>
  <c r="BI244"/>
  <c r="BH244"/>
  <c r="BG244"/>
  <c r="BE244"/>
  <c r="T244"/>
  <c r="R244"/>
  <c r="P244"/>
  <c r="BI239"/>
  <c r="BH239"/>
  <c r="BG239"/>
  <c r="BE239"/>
  <c r="T239"/>
  <c r="R239"/>
  <c r="P239"/>
  <c r="BI236"/>
  <c r="BH236"/>
  <c r="BG236"/>
  <c r="BE236"/>
  <c r="T236"/>
  <c r="R236"/>
  <c r="P236"/>
  <c r="BI232"/>
  <c r="BH232"/>
  <c r="BG232"/>
  <c r="BE232"/>
  <c r="T232"/>
  <c r="R232"/>
  <c r="P232"/>
  <c r="BI230"/>
  <c r="BH230"/>
  <c r="BG230"/>
  <c r="BE230"/>
  <c r="T230"/>
  <c r="R230"/>
  <c r="P230"/>
  <c r="BI228"/>
  <c r="BH228"/>
  <c r="BG228"/>
  <c r="BE228"/>
  <c r="T228"/>
  <c r="R228"/>
  <c r="P228"/>
  <c r="BI224"/>
  <c r="BH224"/>
  <c r="BG224"/>
  <c r="BE224"/>
  <c r="T224"/>
  <c r="R224"/>
  <c r="P224"/>
  <c r="BI220"/>
  <c r="BH220"/>
  <c r="BG220"/>
  <c r="BE220"/>
  <c r="T220"/>
  <c r="R220"/>
  <c r="P220"/>
  <c r="BI216"/>
  <c r="BH216"/>
  <c r="BG216"/>
  <c r="BE216"/>
  <c r="T216"/>
  <c r="R216"/>
  <c r="P216"/>
  <c r="BI211"/>
  <c r="BH211"/>
  <c r="BG211"/>
  <c r="BE211"/>
  <c r="T211"/>
  <c r="R211"/>
  <c r="P211"/>
  <c r="BI206"/>
  <c r="BH206"/>
  <c r="BG206"/>
  <c r="BE206"/>
  <c r="T206"/>
  <c r="R206"/>
  <c r="P206"/>
  <c r="BI203"/>
  <c r="BH203"/>
  <c r="BG203"/>
  <c r="BE203"/>
  <c r="T203"/>
  <c r="R203"/>
  <c r="P203"/>
  <c r="BI201"/>
  <c r="BH201"/>
  <c r="BG201"/>
  <c r="BE201"/>
  <c r="T201"/>
  <c r="R201"/>
  <c r="P201"/>
  <c r="BI199"/>
  <c r="BH199"/>
  <c r="BG199"/>
  <c r="BE199"/>
  <c r="T199"/>
  <c r="R199"/>
  <c r="P199"/>
  <c r="BI194"/>
  <c r="BH194"/>
  <c r="BG194"/>
  <c r="BE194"/>
  <c r="T194"/>
  <c r="R194"/>
  <c r="P194"/>
  <c r="BI189"/>
  <c r="BH189"/>
  <c r="BG189"/>
  <c r="BE189"/>
  <c r="T189"/>
  <c r="R189"/>
  <c r="P189"/>
  <c r="BI184"/>
  <c r="BH184"/>
  <c r="BG184"/>
  <c r="BE184"/>
  <c r="T184"/>
  <c r="R184"/>
  <c r="P184"/>
  <c r="BI179"/>
  <c r="BH179"/>
  <c r="BG179"/>
  <c r="BE179"/>
  <c r="T179"/>
  <c r="R179"/>
  <c r="P179"/>
  <c r="BI175"/>
  <c r="BH175"/>
  <c r="BG175"/>
  <c r="BE175"/>
  <c r="T175"/>
  <c r="R175"/>
  <c r="P175"/>
  <c r="BI173"/>
  <c r="BH173"/>
  <c r="BG173"/>
  <c r="BE173"/>
  <c r="T173"/>
  <c r="R173"/>
  <c r="P173"/>
  <c r="BI170"/>
  <c r="BH170"/>
  <c r="BG170"/>
  <c r="BE170"/>
  <c r="T170"/>
  <c r="R170"/>
  <c r="P170"/>
  <c r="BI168"/>
  <c r="BH168"/>
  <c r="BG168"/>
  <c r="BE168"/>
  <c r="T168"/>
  <c r="R168"/>
  <c r="P168"/>
  <c r="BI166"/>
  <c r="BH166"/>
  <c r="BG166"/>
  <c r="BE166"/>
  <c r="T166"/>
  <c r="R166"/>
  <c r="P166"/>
  <c r="BI161"/>
  <c r="BH161"/>
  <c r="BG161"/>
  <c r="BE161"/>
  <c r="T161"/>
  <c r="R161"/>
  <c r="P161"/>
  <c r="BI156"/>
  <c r="BH156"/>
  <c r="BG156"/>
  <c r="BE156"/>
  <c r="T156"/>
  <c r="R156"/>
  <c r="P156"/>
  <c r="BI154"/>
  <c r="BH154"/>
  <c r="BG154"/>
  <c r="BE154"/>
  <c r="T154"/>
  <c r="R154"/>
  <c r="P154"/>
  <c r="BI150"/>
  <c r="BH150"/>
  <c r="BG150"/>
  <c r="BE150"/>
  <c r="T150"/>
  <c r="R150"/>
  <c r="P150"/>
  <c r="BI146"/>
  <c r="BH146"/>
  <c r="BG146"/>
  <c r="BE146"/>
  <c r="T146"/>
  <c r="R146"/>
  <c r="P146"/>
  <c r="BI141"/>
  <c r="BH141"/>
  <c r="BG141"/>
  <c r="BE141"/>
  <c r="T141"/>
  <c r="R141"/>
  <c r="P141"/>
  <c r="BI139"/>
  <c r="BH139"/>
  <c r="BG139"/>
  <c r="BE139"/>
  <c r="T139"/>
  <c r="R139"/>
  <c r="P139"/>
  <c r="BI134"/>
  <c r="BH134"/>
  <c r="BG134"/>
  <c r="BE134"/>
  <c r="T134"/>
  <c r="R134"/>
  <c r="P134"/>
  <c r="BI132"/>
  <c r="BH132"/>
  <c r="BG132"/>
  <c r="BE132"/>
  <c r="T132"/>
  <c r="R132"/>
  <c r="P132"/>
  <c r="BI127"/>
  <c r="BH127"/>
  <c r="BG127"/>
  <c r="BE127"/>
  <c r="T127"/>
  <c r="R127"/>
  <c r="P127"/>
  <c r="BI125"/>
  <c r="BH125"/>
  <c r="BG125"/>
  <c r="BE125"/>
  <c r="T125"/>
  <c r="R125"/>
  <c r="P125"/>
  <c r="BI120"/>
  <c r="BH120"/>
  <c r="BG120"/>
  <c r="BE120"/>
  <c r="T120"/>
  <c r="R120"/>
  <c r="P120"/>
  <c r="BI118"/>
  <c r="BH118"/>
  <c r="BG118"/>
  <c r="BE118"/>
  <c r="T118"/>
  <c r="R118"/>
  <c r="P118"/>
  <c r="BI117"/>
  <c r="BH117"/>
  <c r="BG117"/>
  <c r="BE117"/>
  <c r="T117"/>
  <c r="R117"/>
  <c r="P117"/>
  <c r="BI113"/>
  <c r="BH113"/>
  <c r="BG113"/>
  <c r="BE113"/>
  <c r="T113"/>
  <c r="R113"/>
  <c r="P113"/>
  <c r="BI102"/>
  <c r="BH102"/>
  <c r="BG102"/>
  <c r="BE102"/>
  <c r="T102"/>
  <c r="R102"/>
  <c r="P102"/>
  <c r="J95"/>
  <c r="J94"/>
  <c r="F94"/>
  <c r="F92"/>
  <c r="E90"/>
  <c r="J59"/>
  <c r="J58"/>
  <c r="F58"/>
  <c r="F56"/>
  <c r="E54"/>
  <c r="J20"/>
  <c r="E20"/>
  <c r="F95"/>
  <c r="J19"/>
  <c r="J14"/>
  <c r="J56"/>
  <c r="E7"/>
  <c r="E86"/>
  <c i="3" r="J39"/>
  <c r="J38"/>
  <c i="1" r="AY57"/>
  <c i="3" r="J37"/>
  <c i="1" r="AX57"/>
  <c i="3" r="BI216"/>
  <c r="BH216"/>
  <c r="BG216"/>
  <c r="BE216"/>
  <c r="T216"/>
  <c r="R216"/>
  <c r="P216"/>
  <c r="BI215"/>
  <c r="BH215"/>
  <c r="BG215"/>
  <c r="BE215"/>
  <c r="T215"/>
  <c r="R215"/>
  <c r="P215"/>
  <c r="BI213"/>
  <c r="BH213"/>
  <c r="BG213"/>
  <c r="BE213"/>
  <c r="T213"/>
  <c r="T212"/>
  <c r="R213"/>
  <c r="R212"/>
  <c r="P213"/>
  <c r="P212"/>
  <c r="BI211"/>
  <c r="BH211"/>
  <c r="BG211"/>
  <c r="BE211"/>
  <c r="T211"/>
  <c r="T210"/>
  <c r="R211"/>
  <c r="R210"/>
  <c r="P211"/>
  <c r="P210"/>
  <c r="BI209"/>
  <c r="BH209"/>
  <c r="BG209"/>
  <c r="BE209"/>
  <c r="T209"/>
  <c r="T208"/>
  <c r="R209"/>
  <c r="R208"/>
  <c r="P209"/>
  <c r="P208"/>
  <c r="BI207"/>
  <c r="BH207"/>
  <c r="BG207"/>
  <c r="BE207"/>
  <c r="T207"/>
  <c r="R207"/>
  <c r="P207"/>
  <c r="BI206"/>
  <c r="BH206"/>
  <c r="BG206"/>
  <c r="BE206"/>
  <c r="T206"/>
  <c r="R206"/>
  <c r="P206"/>
  <c r="BI204"/>
  <c r="BH204"/>
  <c r="BG204"/>
  <c r="BE204"/>
  <c r="T204"/>
  <c r="T203"/>
  <c r="R204"/>
  <c r="R203"/>
  <c r="P204"/>
  <c r="P203"/>
  <c r="BI202"/>
  <c r="BH202"/>
  <c r="BG202"/>
  <c r="BE202"/>
  <c r="T202"/>
  <c r="T201"/>
  <c r="R202"/>
  <c r="R201"/>
  <c r="P202"/>
  <c r="P201"/>
  <c r="BI200"/>
  <c r="BH200"/>
  <c r="BG200"/>
  <c r="BE200"/>
  <c r="T200"/>
  <c r="T199"/>
  <c r="R200"/>
  <c r="R199"/>
  <c r="P200"/>
  <c r="P199"/>
  <c r="BI198"/>
  <c r="BH198"/>
  <c r="BG198"/>
  <c r="BE198"/>
  <c r="T198"/>
  <c r="T197"/>
  <c r="R198"/>
  <c r="R197"/>
  <c r="P198"/>
  <c r="P197"/>
  <c r="BI196"/>
  <c r="BH196"/>
  <c r="BG196"/>
  <c r="BE196"/>
  <c r="T196"/>
  <c r="T195"/>
  <c r="R196"/>
  <c r="R195"/>
  <c r="P196"/>
  <c r="P195"/>
  <c r="BI194"/>
  <c r="BH194"/>
  <c r="BG194"/>
  <c r="BE194"/>
  <c r="T194"/>
  <c r="T193"/>
  <c r="R194"/>
  <c r="R193"/>
  <c r="P194"/>
  <c r="P193"/>
  <c r="BI192"/>
  <c r="BH192"/>
  <c r="BG192"/>
  <c r="BE192"/>
  <c r="T192"/>
  <c r="T191"/>
  <c r="R192"/>
  <c r="R191"/>
  <c r="P192"/>
  <c r="P191"/>
  <c r="BI190"/>
  <c r="BH190"/>
  <c r="BG190"/>
  <c r="BE190"/>
  <c r="T190"/>
  <c r="T189"/>
  <c r="R190"/>
  <c r="R189"/>
  <c r="P190"/>
  <c r="P189"/>
  <c r="BI188"/>
  <c r="BH188"/>
  <c r="BG188"/>
  <c r="BE188"/>
  <c r="T188"/>
  <c r="T187"/>
  <c r="R188"/>
  <c r="R187"/>
  <c r="P188"/>
  <c r="P187"/>
  <c r="BI186"/>
  <c r="BH186"/>
  <c r="BG186"/>
  <c r="BE186"/>
  <c r="T186"/>
  <c r="T185"/>
  <c r="R186"/>
  <c r="R185"/>
  <c r="P186"/>
  <c r="P185"/>
  <c r="BI184"/>
  <c r="BH184"/>
  <c r="BG184"/>
  <c r="BE184"/>
  <c r="T184"/>
  <c r="R184"/>
  <c r="P184"/>
  <c r="BI181"/>
  <c r="BH181"/>
  <c r="BG181"/>
  <c r="BE181"/>
  <c r="T181"/>
  <c r="T180"/>
  <c r="R181"/>
  <c r="R180"/>
  <c r="P181"/>
  <c r="P180"/>
  <c r="BI179"/>
  <c r="BH179"/>
  <c r="BG179"/>
  <c r="BE179"/>
  <c r="T179"/>
  <c r="R179"/>
  <c r="P179"/>
  <c r="BI178"/>
  <c r="BH178"/>
  <c r="BG178"/>
  <c r="BE178"/>
  <c r="T178"/>
  <c r="R178"/>
  <c r="P178"/>
  <c r="BI176"/>
  <c r="BH176"/>
  <c r="BG176"/>
  <c r="BE176"/>
  <c r="T176"/>
  <c r="R176"/>
  <c r="P176"/>
  <c r="BI175"/>
  <c r="BH175"/>
  <c r="BG175"/>
  <c r="BE175"/>
  <c r="T175"/>
  <c r="R175"/>
  <c r="P175"/>
  <c r="BI173"/>
  <c r="BH173"/>
  <c r="BG173"/>
  <c r="BE173"/>
  <c r="T173"/>
  <c r="T172"/>
  <c r="R173"/>
  <c r="R172"/>
  <c r="P173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4"/>
  <c r="BH164"/>
  <c r="BG164"/>
  <c r="BE164"/>
  <c r="T164"/>
  <c r="R164"/>
  <c r="P164"/>
  <c r="BI163"/>
  <c r="BH163"/>
  <c r="BG163"/>
  <c r="BE163"/>
  <c r="T163"/>
  <c r="R163"/>
  <c r="P163"/>
  <c r="BI161"/>
  <c r="BH161"/>
  <c r="BG161"/>
  <c r="BE161"/>
  <c r="T161"/>
  <c r="R161"/>
  <c r="P161"/>
  <c r="BI160"/>
  <c r="BH160"/>
  <c r="BG160"/>
  <c r="BE160"/>
  <c r="T160"/>
  <c r="R160"/>
  <c r="P160"/>
  <c r="BI158"/>
  <c r="BH158"/>
  <c r="BG158"/>
  <c r="BE158"/>
  <c r="T158"/>
  <c r="R158"/>
  <c r="P158"/>
  <c r="BI157"/>
  <c r="BH157"/>
  <c r="BG157"/>
  <c r="BE157"/>
  <c r="T157"/>
  <c r="R157"/>
  <c r="P157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4"/>
  <c r="BH134"/>
  <c r="BG134"/>
  <c r="BE134"/>
  <c r="T134"/>
  <c r="R134"/>
  <c r="P134"/>
  <c r="BI133"/>
  <c r="BH133"/>
  <c r="BG133"/>
  <c r="BE133"/>
  <c r="T133"/>
  <c r="R133"/>
  <c r="P133"/>
  <c r="BI131"/>
  <c r="BH131"/>
  <c r="BG131"/>
  <c r="BE131"/>
  <c r="T131"/>
  <c r="T130"/>
  <c r="R131"/>
  <c r="R130"/>
  <c r="P131"/>
  <c r="P130"/>
  <c r="BI129"/>
  <c r="BH129"/>
  <c r="BG129"/>
  <c r="BE129"/>
  <c r="T129"/>
  <c r="R129"/>
  <c r="P129"/>
  <c r="BI128"/>
  <c r="BH128"/>
  <c r="BG128"/>
  <c r="BE128"/>
  <c r="T128"/>
  <c r="R128"/>
  <c r="P128"/>
  <c r="BI126"/>
  <c r="BH126"/>
  <c r="BG126"/>
  <c r="BE126"/>
  <c r="T126"/>
  <c r="T125"/>
  <c r="R126"/>
  <c r="R125"/>
  <c r="P126"/>
  <c r="P125"/>
  <c r="J118"/>
  <c r="J117"/>
  <c r="F117"/>
  <c r="F115"/>
  <c r="E113"/>
  <c r="J59"/>
  <c r="J58"/>
  <c r="F58"/>
  <c r="F56"/>
  <c r="E54"/>
  <c r="J20"/>
  <c r="E20"/>
  <c r="F118"/>
  <c r="J19"/>
  <c r="J14"/>
  <c r="J56"/>
  <c r="E7"/>
  <c r="E109"/>
  <c i="2" r="J39"/>
  <c r="J38"/>
  <c i="1" r="AY56"/>
  <c i="2" r="J37"/>
  <c i="1" r="AX56"/>
  <c i="2" r="BI411"/>
  <c r="BH411"/>
  <c r="BG411"/>
  <c r="BE411"/>
  <c r="T411"/>
  <c r="R411"/>
  <c r="P411"/>
  <c r="BI409"/>
  <c r="BH409"/>
  <c r="BG409"/>
  <c r="BE409"/>
  <c r="T409"/>
  <c r="R409"/>
  <c r="P409"/>
  <c r="BI407"/>
  <c r="BH407"/>
  <c r="BG407"/>
  <c r="BE407"/>
  <c r="T407"/>
  <c r="R407"/>
  <c r="P407"/>
  <c r="BI403"/>
  <c r="BH403"/>
  <c r="BG403"/>
  <c r="BE403"/>
  <c r="T403"/>
  <c r="R403"/>
  <c r="P403"/>
  <c r="BI398"/>
  <c r="BH398"/>
  <c r="BG398"/>
  <c r="BE398"/>
  <c r="T398"/>
  <c r="R398"/>
  <c r="P398"/>
  <c r="BI396"/>
  <c r="BH396"/>
  <c r="BG396"/>
  <c r="BE396"/>
  <c r="T396"/>
  <c r="R396"/>
  <c r="P396"/>
  <c r="BI391"/>
  <c r="BH391"/>
  <c r="BG391"/>
  <c r="BE391"/>
  <c r="T391"/>
  <c r="R391"/>
  <c r="P391"/>
  <c r="BI389"/>
  <c r="BH389"/>
  <c r="BG389"/>
  <c r="BE389"/>
  <c r="T389"/>
  <c r="R389"/>
  <c r="P389"/>
  <c r="BI380"/>
  <c r="BH380"/>
  <c r="BG380"/>
  <c r="BE380"/>
  <c r="T380"/>
  <c r="R380"/>
  <c r="P380"/>
  <c r="BI378"/>
  <c r="BH378"/>
  <c r="BG378"/>
  <c r="BE378"/>
  <c r="T378"/>
  <c r="R378"/>
  <c r="P378"/>
  <c r="BI376"/>
  <c r="BH376"/>
  <c r="BG376"/>
  <c r="BE376"/>
  <c r="T376"/>
  <c r="R376"/>
  <c r="P376"/>
  <c r="BI367"/>
  <c r="BH367"/>
  <c r="BG367"/>
  <c r="BE367"/>
  <c r="T367"/>
  <c r="R367"/>
  <c r="P367"/>
  <c r="BI365"/>
  <c r="BH365"/>
  <c r="BG365"/>
  <c r="BE365"/>
  <c r="T365"/>
  <c r="R365"/>
  <c r="P365"/>
  <c r="BI358"/>
  <c r="BH358"/>
  <c r="BG358"/>
  <c r="BE358"/>
  <c r="T358"/>
  <c r="R358"/>
  <c r="P358"/>
  <c r="BI356"/>
  <c r="BH356"/>
  <c r="BG356"/>
  <c r="BE356"/>
  <c r="T356"/>
  <c r="R356"/>
  <c r="P356"/>
  <c r="BI349"/>
  <c r="BH349"/>
  <c r="BG349"/>
  <c r="BE349"/>
  <c r="T349"/>
  <c r="R349"/>
  <c r="P349"/>
  <c r="BI344"/>
  <c r="BH344"/>
  <c r="BG344"/>
  <c r="BE344"/>
  <c r="T344"/>
  <c r="R344"/>
  <c r="P344"/>
  <c r="BI341"/>
  <c r="BH341"/>
  <c r="BG341"/>
  <c r="BE341"/>
  <c r="T341"/>
  <c r="R341"/>
  <c r="P341"/>
  <c r="BI335"/>
  <c r="BH335"/>
  <c r="BG335"/>
  <c r="BE335"/>
  <c r="T335"/>
  <c r="R335"/>
  <c r="P335"/>
  <c r="BI332"/>
  <c r="BH332"/>
  <c r="BG332"/>
  <c r="BE332"/>
  <c r="T332"/>
  <c r="R332"/>
  <c r="P332"/>
  <c r="BI331"/>
  <c r="BH331"/>
  <c r="BG331"/>
  <c r="BE331"/>
  <c r="T331"/>
  <c r="R331"/>
  <c r="P331"/>
  <c r="BI327"/>
  <c r="BH327"/>
  <c r="BG327"/>
  <c r="BE327"/>
  <c r="T327"/>
  <c r="R327"/>
  <c r="P327"/>
  <c r="BI323"/>
  <c r="BH323"/>
  <c r="BG323"/>
  <c r="BE323"/>
  <c r="T323"/>
  <c r="R323"/>
  <c r="P323"/>
  <c r="BI318"/>
  <c r="BH318"/>
  <c r="BG318"/>
  <c r="BE318"/>
  <c r="T318"/>
  <c r="R318"/>
  <c r="P318"/>
  <c r="BI313"/>
  <c r="BH313"/>
  <c r="BG313"/>
  <c r="BE313"/>
  <c r="T313"/>
  <c r="R313"/>
  <c r="P313"/>
  <c r="BI311"/>
  <c r="BH311"/>
  <c r="BG311"/>
  <c r="BE311"/>
  <c r="T311"/>
  <c r="R311"/>
  <c r="P311"/>
  <c r="BI309"/>
  <c r="BH309"/>
  <c r="BG309"/>
  <c r="BE309"/>
  <c r="T309"/>
  <c r="R309"/>
  <c r="P309"/>
  <c r="BI304"/>
  <c r="BH304"/>
  <c r="BG304"/>
  <c r="BE304"/>
  <c r="T304"/>
  <c r="R304"/>
  <c r="P304"/>
  <c r="BI303"/>
  <c r="BH303"/>
  <c r="BG303"/>
  <c r="BE303"/>
  <c r="T303"/>
  <c r="R303"/>
  <c r="P303"/>
  <c r="BI301"/>
  <c r="BH301"/>
  <c r="BG301"/>
  <c r="BE301"/>
  <c r="T301"/>
  <c r="R301"/>
  <c r="P301"/>
  <c r="BI300"/>
  <c r="BH300"/>
  <c r="BG300"/>
  <c r="BE300"/>
  <c r="T300"/>
  <c r="R300"/>
  <c r="P300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3"/>
  <c r="BH293"/>
  <c r="BG293"/>
  <c r="BE293"/>
  <c r="T293"/>
  <c r="R293"/>
  <c r="P293"/>
  <c r="BI292"/>
  <c r="BH292"/>
  <c r="BG292"/>
  <c r="BE292"/>
  <c r="T292"/>
  <c r="R292"/>
  <c r="P292"/>
  <c r="BI290"/>
  <c r="BH290"/>
  <c r="BG290"/>
  <c r="BE290"/>
  <c r="T290"/>
  <c r="R290"/>
  <c r="P290"/>
  <c r="BI289"/>
  <c r="BH289"/>
  <c r="BG289"/>
  <c r="BE289"/>
  <c r="T289"/>
  <c r="R289"/>
  <c r="P289"/>
  <c r="BI287"/>
  <c r="BH287"/>
  <c r="BG287"/>
  <c r="BE287"/>
  <c r="T287"/>
  <c r="R287"/>
  <c r="P287"/>
  <c r="BI285"/>
  <c r="BH285"/>
  <c r="BG285"/>
  <c r="BE285"/>
  <c r="T285"/>
  <c r="R285"/>
  <c r="P285"/>
  <c r="BI283"/>
  <c r="BH283"/>
  <c r="BG283"/>
  <c r="BE283"/>
  <c r="T283"/>
  <c r="R283"/>
  <c r="P283"/>
  <c r="BI281"/>
  <c r="BH281"/>
  <c r="BG281"/>
  <c r="BE281"/>
  <c r="T281"/>
  <c r="R281"/>
  <c r="P281"/>
  <c r="BI279"/>
  <c r="BH279"/>
  <c r="BG279"/>
  <c r="BE279"/>
  <c r="T279"/>
  <c r="R279"/>
  <c r="P279"/>
  <c r="BI277"/>
  <c r="BH277"/>
  <c r="BG277"/>
  <c r="BE277"/>
  <c r="T277"/>
  <c r="R277"/>
  <c r="P277"/>
  <c r="BI275"/>
  <c r="BH275"/>
  <c r="BG275"/>
  <c r="BE275"/>
  <c r="T275"/>
  <c r="R275"/>
  <c r="P275"/>
  <c r="BI274"/>
  <c r="BH274"/>
  <c r="BG274"/>
  <c r="BE274"/>
  <c r="T274"/>
  <c r="R274"/>
  <c r="P274"/>
  <c r="BI272"/>
  <c r="BH272"/>
  <c r="BG272"/>
  <c r="BE272"/>
  <c r="T272"/>
  <c r="R272"/>
  <c r="P272"/>
  <c r="BI270"/>
  <c r="BH270"/>
  <c r="BG270"/>
  <c r="BE270"/>
  <c r="T270"/>
  <c r="R270"/>
  <c r="P270"/>
  <c r="BI266"/>
  <c r="BH266"/>
  <c r="BG266"/>
  <c r="BE266"/>
  <c r="T266"/>
  <c r="R266"/>
  <c r="P266"/>
  <c r="BI262"/>
  <c r="BH262"/>
  <c r="BG262"/>
  <c r="BE262"/>
  <c r="T262"/>
  <c r="R262"/>
  <c r="P262"/>
  <c r="BI258"/>
  <c r="BH258"/>
  <c r="BG258"/>
  <c r="BE258"/>
  <c r="T258"/>
  <c r="R258"/>
  <c r="P258"/>
  <c r="BI254"/>
  <c r="BH254"/>
  <c r="BG254"/>
  <c r="BE254"/>
  <c r="T254"/>
  <c r="R254"/>
  <c r="P254"/>
  <c r="BI252"/>
  <c r="BH252"/>
  <c r="BG252"/>
  <c r="BE252"/>
  <c r="T252"/>
  <c r="R252"/>
  <c r="P252"/>
  <c r="BI248"/>
  <c r="BH248"/>
  <c r="BG248"/>
  <c r="BE248"/>
  <c r="T248"/>
  <c r="R248"/>
  <c r="P248"/>
  <c r="BI244"/>
  <c r="BH244"/>
  <c r="BG244"/>
  <c r="BE244"/>
  <c r="T244"/>
  <c r="R244"/>
  <c r="P244"/>
  <c r="BI239"/>
  <c r="BH239"/>
  <c r="BG239"/>
  <c r="BE239"/>
  <c r="T239"/>
  <c r="R239"/>
  <c r="P239"/>
  <c r="BI236"/>
  <c r="BH236"/>
  <c r="BG236"/>
  <c r="BE236"/>
  <c r="T236"/>
  <c r="R236"/>
  <c r="P236"/>
  <c r="BI232"/>
  <c r="BH232"/>
  <c r="BG232"/>
  <c r="BE232"/>
  <c r="T232"/>
  <c r="R232"/>
  <c r="P232"/>
  <c r="BI230"/>
  <c r="BH230"/>
  <c r="BG230"/>
  <c r="BE230"/>
  <c r="T230"/>
  <c r="R230"/>
  <c r="P230"/>
  <c r="BI228"/>
  <c r="BH228"/>
  <c r="BG228"/>
  <c r="BE228"/>
  <c r="T228"/>
  <c r="R228"/>
  <c r="P228"/>
  <c r="BI224"/>
  <c r="BH224"/>
  <c r="BG224"/>
  <c r="BE224"/>
  <c r="T224"/>
  <c r="R224"/>
  <c r="P224"/>
  <c r="BI220"/>
  <c r="BH220"/>
  <c r="BG220"/>
  <c r="BE220"/>
  <c r="T220"/>
  <c r="R220"/>
  <c r="P220"/>
  <c r="BI216"/>
  <c r="BH216"/>
  <c r="BG216"/>
  <c r="BE216"/>
  <c r="T216"/>
  <c r="R216"/>
  <c r="P216"/>
  <c r="BI211"/>
  <c r="BH211"/>
  <c r="BG211"/>
  <c r="BE211"/>
  <c r="T211"/>
  <c r="R211"/>
  <c r="P211"/>
  <c r="BI206"/>
  <c r="BH206"/>
  <c r="BG206"/>
  <c r="BE206"/>
  <c r="T206"/>
  <c r="R206"/>
  <c r="P206"/>
  <c r="BI203"/>
  <c r="BH203"/>
  <c r="BG203"/>
  <c r="BE203"/>
  <c r="T203"/>
  <c r="R203"/>
  <c r="P203"/>
  <c r="BI201"/>
  <c r="BH201"/>
  <c r="BG201"/>
  <c r="BE201"/>
  <c r="T201"/>
  <c r="R201"/>
  <c r="P201"/>
  <c r="BI199"/>
  <c r="BH199"/>
  <c r="BG199"/>
  <c r="BE199"/>
  <c r="T199"/>
  <c r="R199"/>
  <c r="P199"/>
  <c r="BI194"/>
  <c r="BH194"/>
  <c r="BG194"/>
  <c r="BE194"/>
  <c r="T194"/>
  <c r="R194"/>
  <c r="P194"/>
  <c r="BI189"/>
  <c r="BH189"/>
  <c r="BG189"/>
  <c r="BE189"/>
  <c r="T189"/>
  <c r="R189"/>
  <c r="P189"/>
  <c r="BI184"/>
  <c r="BH184"/>
  <c r="BG184"/>
  <c r="BE184"/>
  <c r="T184"/>
  <c r="R184"/>
  <c r="P184"/>
  <c r="BI179"/>
  <c r="BH179"/>
  <c r="BG179"/>
  <c r="BE179"/>
  <c r="T179"/>
  <c r="R179"/>
  <c r="P179"/>
  <c r="BI175"/>
  <c r="BH175"/>
  <c r="BG175"/>
  <c r="BE175"/>
  <c r="T175"/>
  <c r="R175"/>
  <c r="P175"/>
  <c r="BI173"/>
  <c r="BH173"/>
  <c r="BG173"/>
  <c r="BE173"/>
  <c r="T173"/>
  <c r="R173"/>
  <c r="P173"/>
  <c r="BI170"/>
  <c r="BH170"/>
  <c r="BG170"/>
  <c r="BE170"/>
  <c r="T170"/>
  <c r="R170"/>
  <c r="P170"/>
  <c r="BI168"/>
  <c r="BH168"/>
  <c r="BG168"/>
  <c r="BE168"/>
  <c r="T168"/>
  <c r="R168"/>
  <c r="P168"/>
  <c r="BI166"/>
  <c r="BH166"/>
  <c r="BG166"/>
  <c r="BE166"/>
  <c r="T166"/>
  <c r="R166"/>
  <c r="P166"/>
  <c r="BI161"/>
  <c r="BH161"/>
  <c r="BG161"/>
  <c r="BE161"/>
  <c r="T161"/>
  <c r="R161"/>
  <c r="P161"/>
  <c r="BI156"/>
  <c r="BH156"/>
  <c r="BG156"/>
  <c r="BE156"/>
  <c r="T156"/>
  <c r="R156"/>
  <c r="P156"/>
  <c r="BI154"/>
  <c r="BH154"/>
  <c r="BG154"/>
  <c r="BE154"/>
  <c r="T154"/>
  <c r="R154"/>
  <c r="P154"/>
  <c r="BI150"/>
  <c r="BH150"/>
  <c r="BG150"/>
  <c r="BE150"/>
  <c r="T150"/>
  <c r="R150"/>
  <c r="P150"/>
  <c r="BI146"/>
  <c r="BH146"/>
  <c r="BG146"/>
  <c r="BE146"/>
  <c r="T146"/>
  <c r="R146"/>
  <c r="P146"/>
  <c r="BI141"/>
  <c r="BH141"/>
  <c r="BG141"/>
  <c r="BE141"/>
  <c r="T141"/>
  <c r="R141"/>
  <c r="P141"/>
  <c r="BI139"/>
  <c r="BH139"/>
  <c r="BG139"/>
  <c r="BE139"/>
  <c r="T139"/>
  <c r="R139"/>
  <c r="P139"/>
  <c r="BI134"/>
  <c r="BH134"/>
  <c r="BG134"/>
  <c r="BE134"/>
  <c r="T134"/>
  <c r="R134"/>
  <c r="P134"/>
  <c r="BI132"/>
  <c r="BH132"/>
  <c r="BG132"/>
  <c r="BE132"/>
  <c r="T132"/>
  <c r="R132"/>
  <c r="P132"/>
  <c r="BI127"/>
  <c r="BH127"/>
  <c r="BG127"/>
  <c r="BE127"/>
  <c r="T127"/>
  <c r="R127"/>
  <c r="P127"/>
  <c r="BI125"/>
  <c r="BH125"/>
  <c r="BG125"/>
  <c r="BE125"/>
  <c r="T125"/>
  <c r="R125"/>
  <c r="P125"/>
  <c r="BI120"/>
  <c r="BH120"/>
  <c r="BG120"/>
  <c r="BE120"/>
  <c r="T120"/>
  <c r="R120"/>
  <c r="P120"/>
  <c r="BI118"/>
  <c r="BH118"/>
  <c r="BG118"/>
  <c r="BE118"/>
  <c r="T118"/>
  <c r="R118"/>
  <c r="P118"/>
  <c r="BI117"/>
  <c r="BH117"/>
  <c r="BG117"/>
  <c r="BE117"/>
  <c r="T117"/>
  <c r="R117"/>
  <c r="P117"/>
  <c r="BI113"/>
  <c r="BH113"/>
  <c r="BG113"/>
  <c r="BE113"/>
  <c r="T113"/>
  <c r="R113"/>
  <c r="P113"/>
  <c r="BI102"/>
  <c r="BH102"/>
  <c r="BG102"/>
  <c r="BE102"/>
  <c r="T102"/>
  <c r="R102"/>
  <c r="P102"/>
  <c r="J95"/>
  <c r="J94"/>
  <c r="F94"/>
  <c r="F92"/>
  <c r="E90"/>
  <c r="J59"/>
  <c r="J58"/>
  <c r="F58"/>
  <c r="F56"/>
  <c r="E54"/>
  <c r="J20"/>
  <c r="E20"/>
  <c r="F59"/>
  <c r="J19"/>
  <c r="J14"/>
  <c r="J92"/>
  <c r="E7"/>
  <c r="E86"/>
  <c i="1" r="L50"/>
  <c r="AM50"/>
  <c r="AM49"/>
  <c r="L49"/>
  <c r="AM47"/>
  <c r="L47"/>
  <c r="L45"/>
  <c r="L44"/>
  <c i="8" r="J108"/>
  <c i="5" r="BK160"/>
  <c i="4" r="BK311"/>
  <c r="J224"/>
  <c i="3" r="BK176"/>
  <c r="J137"/>
  <c i="2" r="BK331"/>
  <c r="J248"/>
  <c r="BK150"/>
  <c i="7" r="BK153"/>
  <c i="5" r="BK191"/>
  <c i="4" r="J325"/>
  <c r="J203"/>
  <c i="3" r="J206"/>
  <c r="J138"/>
  <c i="9" r="J86"/>
  <c i="8" r="J128"/>
  <c i="5" r="J198"/>
  <c i="3" r="J186"/>
  <c i="8" r="J125"/>
  <c i="5" r="BK172"/>
  <c i="4" r="J334"/>
  <c i="2" r="BK244"/>
  <c i="8" r="BK123"/>
  <c i="7" r="J135"/>
  <c i="3" r="J146"/>
  <c i="2" r="BK125"/>
  <c i="7" r="BK180"/>
  <c r="J172"/>
  <c r="J130"/>
  <c i="4" r="J423"/>
  <c r="J194"/>
  <c i="3" r="J207"/>
  <c r="BK153"/>
  <c i="2" r="J304"/>
  <c i="7" r="BK192"/>
  <c i="5" r="J195"/>
  <c i="2" r="J283"/>
  <c i="9" r="F35"/>
  <c i="4" r="J349"/>
  <c i="3" r="J148"/>
  <c i="2" r="BK248"/>
  <c r="BK102"/>
  <c i="5" r="BK170"/>
  <c i="4" r="J320"/>
  <c i="2" r="J134"/>
  <c i="6" r="J176"/>
  <c i="5" r="J142"/>
  <c i="4" r="J275"/>
  <c i="3" r="J196"/>
  <c i="2" r="J391"/>
  <c i="1" r="AS58"/>
  <c i="9" r="J85"/>
  <c i="8" r="BK134"/>
  <c r="BK100"/>
  <c i="7" r="BK147"/>
  <c i="6" r="J166"/>
  <c i="5" r="J138"/>
  <c i="4" r="BK387"/>
  <c r="J310"/>
  <c r="J277"/>
  <c r="BK211"/>
  <c r="BK141"/>
  <c i="3" r="J194"/>
  <c r="BK166"/>
  <c r="J139"/>
  <c i="2" r="BK365"/>
  <c r="J311"/>
  <c r="BK289"/>
  <c r="BK224"/>
  <c r="BK170"/>
  <c r="J120"/>
  <c i="9" r="BK82"/>
  <c i="6" r="J159"/>
  <c r="BK101"/>
  <c i="5" r="J185"/>
  <c i="4" r="J430"/>
  <c r="J340"/>
  <c r="BK298"/>
  <c r="J287"/>
  <c r="J189"/>
  <c r="BK139"/>
  <c i="3" r="BK190"/>
  <c r="J166"/>
  <c r="J128"/>
  <c i="2" r="J266"/>
  <c i="9" r="BK85"/>
  <c i="8" r="BK148"/>
  <c i="7" r="BK187"/>
  <c r="BK142"/>
  <c i="5" r="BK183"/>
  <c i="4" r="BK120"/>
  <c i="2" r="BK301"/>
  <c r="J254"/>
  <c i="8" r="J164"/>
  <c i="7" r="J187"/>
  <c i="5" r="BK185"/>
  <c r="BK126"/>
  <c i="4" r="J236"/>
  <c i="3" r="BK126"/>
  <c i="7" r="J192"/>
  <c r="J151"/>
  <c r="J134"/>
  <c i="6" r="J112"/>
  <c i="5" r="BK198"/>
  <c r="BK147"/>
  <c r="BK133"/>
  <c i="4" r="BK318"/>
  <c r="J254"/>
  <c r="J199"/>
  <c r="J141"/>
  <c i="3" r="BK141"/>
  <c i="2" r="J279"/>
  <c r="BK211"/>
  <c r="J117"/>
  <c i="8" r="BK108"/>
  <c i="7" r="BK178"/>
  <c r="J174"/>
  <c r="J165"/>
  <c r="J144"/>
  <c i="6" r="J164"/>
  <c i="5" r="J178"/>
  <c i="4" r="J425"/>
  <c r="J274"/>
  <c r="BK154"/>
  <c i="3" r="BK198"/>
  <c r="J157"/>
  <c i="2" r="BK335"/>
  <c r="J230"/>
  <c i="8" r="BK164"/>
  <c i="7" r="BK128"/>
  <c i="6" r="J133"/>
  <c i="5" r="BK193"/>
  <c r="BK173"/>
  <c r="BK136"/>
  <c i="4" r="BK287"/>
  <c r="BK206"/>
  <c r="J154"/>
  <c i="3" r="J155"/>
  <c i="2" r="J403"/>
  <c r="BK349"/>
  <c r="BK293"/>
  <c r="J275"/>
  <c r="BK194"/>
  <c i="8" r="BK159"/>
  <c i="7" r="BK148"/>
  <c r="J127"/>
  <c i="6" r="J98"/>
  <c i="5" r="BK142"/>
  <c i="4" r="BK425"/>
  <c r="J339"/>
  <c r="BK281"/>
  <c r="BK216"/>
  <c r="BK161"/>
  <c i="3" r="BK206"/>
  <c r="BK171"/>
  <c r="BK134"/>
  <c i="2" r="BK391"/>
  <c r="J113"/>
  <c i="5" r="BK202"/>
  <c r="J157"/>
  <c i="4" r="BK430"/>
  <c r="J392"/>
  <c r="J330"/>
  <c r="J283"/>
  <c r="J211"/>
  <c i="3" r="BK139"/>
  <c i="2" r="BK309"/>
  <c r="J262"/>
  <c r="J194"/>
  <c r="J139"/>
  <c i="7" r="J138"/>
  <c i="6" r="BK129"/>
  <c i="5" r="BK189"/>
  <c r="J141"/>
  <c i="4" r="BK357"/>
  <c r="J311"/>
  <c i="2" r="J146"/>
  <c i="7" r="BK191"/>
  <c r="J140"/>
  <c i="5" r="BK187"/>
  <c r="J164"/>
  <c r="J131"/>
  <c i="4" r="BK295"/>
  <c r="BK118"/>
  <c i="3" r="J213"/>
  <c r="J190"/>
  <c r="J171"/>
  <c r="BK143"/>
  <c i="2" r="J327"/>
  <c i="9" r="J84"/>
  <c i="8" r="BK130"/>
  <c r="BK93"/>
  <c i="6" r="BK188"/>
  <c i="5" r="BK157"/>
  <c r="J128"/>
  <c i="4" r="BK339"/>
  <c r="BK290"/>
  <c r="BK248"/>
  <c r="BK173"/>
  <c r="J125"/>
  <c i="3" r="J167"/>
  <c r="J142"/>
  <c i="2" r="J389"/>
  <c r="BK341"/>
  <c r="J303"/>
  <c r="BK290"/>
  <c r="BK230"/>
  <c r="J156"/>
  <c i="9" r="J88"/>
  <c i="7" r="BK156"/>
  <c r="BK121"/>
  <c i="5" r="BK203"/>
  <c r="BK152"/>
  <c i="4" r="BK407"/>
  <c i="2" r="BK201"/>
  <c i="9" r="J83"/>
  <c i="8" r="J130"/>
  <c i="7" r="J184"/>
  <c i="6" r="BK136"/>
  <c i="4" r="BK306"/>
  <c r="BK274"/>
  <c i="3" r="BK158"/>
  <c i="2" r="BK258"/>
  <c r="BK232"/>
  <c i="8" r="J96"/>
  <c i="6" r="BK176"/>
  <c i="5" r="J134"/>
  <c i="4" r="BK301"/>
  <c r="J146"/>
  <c i="2" r="BK281"/>
  <c r="J216"/>
  <c i="8" r="BK169"/>
  <c r="BK121"/>
  <c i="7" r="J153"/>
  <c r="BK127"/>
  <c i="6" r="J119"/>
  <c i="5" r="J167"/>
  <c r="J137"/>
  <c i="4" r="J375"/>
  <c r="J262"/>
  <c i="2" r="BK262"/>
  <c r="J211"/>
  <c i="8" r="BK161"/>
  <c i="7" r="J167"/>
  <c r="BK150"/>
  <c i="6" r="J181"/>
  <c r="BK105"/>
  <c i="5" r="BK154"/>
  <c r="BK137"/>
  <c i="4" r="BK352"/>
  <c r="BK258"/>
  <c r="J170"/>
  <c i="3" r="BK194"/>
  <c r="BK169"/>
  <c r="J133"/>
  <c i="2" r="BK239"/>
  <c r="BK134"/>
  <c i="8" r="BK138"/>
  <c i="7" r="J180"/>
  <c r="BK172"/>
  <c r="J145"/>
  <c i="6" r="BK173"/>
  <c i="5" r="BK155"/>
  <c i="4" r="BK403"/>
  <c r="BK293"/>
  <c r="J168"/>
  <c i="3" r="J209"/>
  <c r="J200"/>
  <c r="BK163"/>
  <c r="BK133"/>
  <c i="2" r="J313"/>
  <c r="BK228"/>
  <c i="9" r="F36"/>
  <c i="4" r="BK380"/>
  <c r="J318"/>
  <c r="BK201"/>
  <c i="3" r="BK211"/>
  <c r="BK161"/>
  <c i="2" r="BK411"/>
  <c r="BK297"/>
  <c r="J287"/>
  <c r="J201"/>
  <c i="8" r="BK112"/>
  <c i="7" r="BK134"/>
  <c r="BK123"/>
  <c i="5" r="BK196"/>
  <c r="BK158"/>
  <c i="4" r="J295"/>
  <c r="J120"/>
  <c i="3" r="J126"/>
  <c i="2" r="BK272"/>
  <c r="J189"/>
  <c r="J132"/>
  <c i="6" r="J101"/>
  <c i="5" r="BK164"/>
  <c i="4" r="BK394"/>
  <c i="7" r="BK159"/>
  <c r="BK151"/>
  <c i="5" r="BK195"/>
  <c r="J148"/>
  <c i="4" r="BK349"/>
  <c r="BK270"/>
  <c r="J113"/>
  <c i="3" r="BK207"/>
  <c r="BK184"/>
  <c r="BK168"/>
  <c r="J153"/>
  <c r="BK138"/>
  <c i="2" r="J300"/>
  <c i="4" r="J308"/>
  <c r="BK184"/>
  <c i="3" r="J154"/>
  <c i="2" r="BK380"/>
  <c r="J297"/>
  <c r="BK220"/>
  <c r="BK139"/>
  <c i="6" r="BK150"/>
  <c i="5" r="BK139"/>
  <c i="4" r="J292"/>
  <c r="BK175"/>
  <c i="3" r="J170"/>
  <c i="2" r="BK358"/>
  <c i="8" r="J161"/>
  <c i="7" r="J159"/>
  <c i="4" r="BK373"/>
  <c i="3" r="J173"/>
  <c i="8" r="J98"/>
  <c i="6" r="BK127"/>
  <c i="4" r="BK166"/>
  <c i="2" r="J274"/>
  <c i="8" r="BK146"/>
  <c i="7" r="BK131"/>
  <c i="5" r="BK150"/>
  <c r="J124"/>
  <c i="4" r="J239"/>
  <c i="2" r="J150"/>
  <c i="7" r="BK136"/>
  <c i="5" r="J200"/>
  <c r="BK141"/>
  <c i="4" r="BK272"/>
  <c i="3" r="BK188"/>
  <c i="2" r="BK275"/>
  <c i="8" r="J159"/>
  <c i="7" r="BK174"/>
  <c i="2" r="J380"/>
  <c r="J203"/>
  <c i="7" r="BK132"/>
  <c i="6" r="BK112"/>
  <c i="5" r="BK134"/>
  <c i="4" r="BK228"/>
  <c i="3" r="BK149"/>
  <c i="2" r="J296"/>
  <c r="J179"/>
  <c i="7" r="J147"/>
  <c i="5" r="J163"/>
  <c i="4" r="BK382"/>
  <c r="J220"/>
  <c i="3" r="J198"/>
  <c i="2" r="BK409"/>
  <c r="BK127"/>
  <c i="5" r="BK181"/>
  <c i="4" r="BK297"/>
  <c i="2" r="BK378"/>
  <c r="J224"/>
  <c i="7" r="J191"/>
  <c i="5" r="J193"/>
  <c r="J139"/>
  <c i="2" r="J228"/>
  <c i="7" r="J154"/>
  <c i="5" r="BK175"/>
  <c i="4" r="J279"/>
  <c i="9" r="J82"/>
  <c i="8" r="J112"/>
  <c i="7" r="J123"/>
  <c i="5" r="BK161"/>
  <c r="BK121"/>
  <c i="4" r="J306"/>
  <c r="BK220"/>
  <c r="J150"/>
  <c i="3" r="BK170"/>
  <c r="J143"/>
  <c r="BK131"/>
  <c i="2" r="J335"/>
  <c r="BK296"/>
  <c r="BK287"/>
  <c r="BK179"/>
  <c r="BK154"/>
  <c i="9" r="BK86"/>
  <c i="7" r="BK154"/>
  <c i="6" r="J105"/>
  <c i="5" r="J154"/>
  <c i="4" r="J380"/>
  <c r="BK289"/>
  <c r="J232"/>
  <c r="J132"/>
  <c i="3" r="BK167"/>
  <c i="2" r="J378"/>
  <c r="BK277"/>
  <c i="8" r="BK178"/>
  <c r="BK116"/>
  <c i="7" r="BK157"/>
  <c i="5" r="J150"/>
  <c i="4" r="BK203"/>
  <c i="2" r="J323"/>
  <c r="J244"/>
  <c i="8" r="J100"/>
  <c i="5" r="BK167"/>
  <c i="4" r="BK310"/>
  <c i="2" r="J365"/>
  <c r="J232"/>
  <c i="8" r="J171"/>
  <c r="J116"/>
  <c i="7" r="BK138"/>
  <c i="6" r="BK117"/>
  <c i="5" r="BK145"/>
  <c r="J126"/>
  <c i="4" r="J270"/>
  <c i="2" r="BK199"/>
  <c r="BK146"/>
  <c i="7" r="BK164"/>
  <c r="BK144"/>
  <c i="5" r="J202"/>
  <c r="BK144"/>
  <c r="BK132"/>
  <c i="4" r="BK239"/>
  <c r="BK146"/>
  <c i="3" r="J151"/>
  <c i="2" r="BK313"/>
  <c r="BK168"/>
  <c i="8" r="BK142"/>
  <c i="7" r="J182"/>
  <c r="J176"/>
  <c r="BK155"/>
  <c r="J132"/>
  <c i="5" r="BK165"/>
  <c i="4" r="BK416"/>
  <c r="BK266"/>
  <c r="J161"/>
  <c i="3" r="J204"/>
  <c r="J175"/>
  <c i="2" r="BK376"/>
  <c r="BK311"/>
  <c r="BK113"/>
  <c i="6" r="J157"/>
  <c r="BK98"/>
  <c i="5" r="J175"/>
  <c r="J158"/>
  <c i="4" r="BK330"/>
  <c r="J175"/>
  <c i="3" r="BK179"/>
  <c i="2" r="J398"/>
  <c r="BK332"/>
  <c r="BK292"/>
  <c r="J367"/>
  <c i="7" r="J189"/>
  <c i="4" r="J434"/>
  <c r="J357"/>
  <c r="J293"/>
  <c r="BK125"/>
  <c i="3" r="BK137"/>
  <c i="2" r="J285"/>
  <c r="J154"/>
  <c i="6" r="BK164"/>
  <c i="5" r="J165"/>
  <c r="J129"/>
  <c i="4" r="BK325"/>
  <c i="2" r="J166"/>
  <c i="7" r="J162"/>
  <c i="6" r="J188"/>
  <c i="5" r="BK163"/>
  <c r="BK128"/>
  <c i="4" r="BK292"/>
  <c i="3" r="J215"/>
  <c r="BK192"/>
  <c r="J169"/>
  <c r="BK151"/>
  <c i="2" r="BK389"/>
  <c r="BK203"/>
  <c i="4" r="J281"/>
  <c r="BK102"/>
  <c i="3" r="BK150"/>
  <c i="2" r="BK318"/>
  <c r="J292"/>
  <c r="J236"/>
  <c r="J184"/>
  <c r="J141"/>
  <c i="9" r="BK83"/>
  <c i="6" r="BK133"/>
  <c i="5" r="BK178"/>
  <c i="4" r="BK418"/>
  <c r="J343"/>
  <c r="BK277"/>
  <c r="J166"/>
  <c i="3" r="J176"/>
  <c r="BK154"/>
  <c i="2" r="BK367"/>
  <c i="9" r="J87"/>
  <c i="8" r="J152"/>
  <c i="7" r="BK185"/>
  <c i="6" r="J150"/>
  <c i="5" r="J161"/>
  <c i="4" r="J301"/>
  <c i="2" r="J270"/>
  <c r="BK120"/>
  <c i="7" r="J185"/>
  <c i="5" r="BK138"/>
  <c i="4" r="J298"/>
  <c i="2" r="BK327"/>
  <c i="1" r="AS61"/>
  <c i="5" r="BK200"/>
  <c r="BK148"/>
  <c i="4" r="J407"/>
  <c r="J300"/>
  <c r="BK244"/>
  <c i="2" r="BK173"/>
  <c i="8" r="BK152"/>
  <c i="7" r="J155"/>
  <c r="J139"/>
  <c i="6" r="J114"/>
  <c i="5" r="J173"/>
  <c r="J145"/>
  <c i="4" r="BK392"/>
  <c r="BK232"/>
  <c r="J139"/>
  <c i="3" r="BK173"/>
  <c i="8" r="J134"/>
  <c i="7" r="BK176"/>
  <c r="BK167"/>
  <c r="J148"/>
  <c r="J125"/>
  <c i="5" r="J160"/>
  <c i="4" r="BK375"/>
  <c r="J248"/>
  <c r="J102"/>
  <c i="3" r="BK160"/>
  <c i="2" r="J344"/>
  <c r="J281"/>
  <c r="J168"/>
  <c i="7" r="BK125"/>
  <c i="6" r="J123"/>
  <c i="5" r="J181"/>
  <c r="J155"/>
  <c i="4" r="J436"/>
  <c r="J373"/>
  <c r="BK275"/>
  <c r="BK199"/>
  <c i="3" r="BK213"/>
  <c r="BK155"/>
  <c i="2" r="J411"/>
  <c r="BK300"/>
  <c r="J118"/>
  <c i="5" r="J203"/>
  <c i="4" r="BK436"/>
  <c r="J387"/>
  <c r="J290"/>
  <c r="J118"/>
  <c i="2" r="J277"/>
  <c i="4" r="J179"/>
  <c i="3" r="BK200"/>
  <c r="J181"/>
  <c r="BK157"/>
  <c r="BK142"/>
  <c i="2" r="J332"/>
  <c i="8" r="BK155"/>
  <c r="J121"/>
  <c i="7" r="BK189"/>
  <c i="6" r="BK110"/>
  <c i="5" r="BK123"/>
  <c i="4" r="BK305"/>
  <c r="BK236"/>
  <c r="BK156"/>
  <c i="3" r="BK178"/>
  <c r="J147"/>
  <c r="J136"/>
  <c i="2" r="BK356"/>
  <c r="BK298"/>
  <c r="BK270"/>
  <c i="1" r="AS55"/>
  <c i="4" r="J405"/>
  <c r="J296"/>
  <c r="BK194"/>
  <c r="BK113"/>
  <c i="3" r="BK164"/>
  <c i="2" r="BK304"/>
  <c r="J173"/>
  <c i="8" r="J173"/>
  <c r="J123"/>
  <c i="7" r="BK145"/>
  <c i="5" r="BK143"/>
  <c i="3" r="BK216"/>
  <c i="2" r="J272"/>
  <c i="8" r="BK173"/>
  <c i="7" r="J142"/>
  <c i="5" r="J133"/>
  <c i="4" r="J297"/>
  <c i="2" r="J301"/>
  <c r="J127"/>
  <c i="8" r="J148"/>
  <c r="BK96"/>
  <c i="6" r="J173"/>
  <c i="5" r="J152"/>
  <c i="4" r="J416"/>
  <c r="J230"/>
  <c i="8" r="BK125"/>
  <c i="7" r="J161"/>
  <c r="BK140"/>
  <c i="6" r="J127"/>
  <c i="5" r="J189"/>
  <c r="J143"/>
  <c i="4" r="BK308"/>
  <c r="J206"/>
  <c r="J134"/>
  <c i="3" r="J134"/>
  <c i="2" r="BK266"/>
  <c i="9" r="F37"/>
  <c i="7" r="J128"/>
  <c i="6" r="J145"/>
  <c i="4" r="J418"/>
  <c r="BK224"/>
  <c i="3" r="J211"/>
  <c r="J192"/>
  <c r="BK147"/>
  <c i="2" r="BK323"/>
  <c r="BK175"/>
  <c i="7" r="J131"/>
  <c i="6" r="J129"/>
  <c i="5" r="J187"/>
  <c r="BK166"/>
  <c i="4" r="BK366"/>
  <c i="3" r="J184"/>
  <c r="BK129"/>
  <c i="2" r="J298"/>
  <c r="J289"/>
  <c r="J199"/>
  <c i="7" r="BK184"/>
  <c r="BK130"/>
  <c i="5" r="J191"/>
  <c i="4" r="BK316"/>
  <c r="J272"/>
  <c r="BK179"/>
  <c i="3" r="BK202"/>
  <c r="BK146"/>
  <c i="2" r="BK407"/>
  <c r="BK189"/>
  <c i="6" r="J141"/>
  <c i="4" r="BK423"/>
  <c r="BK334"/>
  <c r="BK252"/>
  <c i="3" r="BK209"/>
  <c i="2" r="J349"/>
  <c r="J252"/>
  <c r="BK166"/>
  <c i="3" r="BK148"/>
  <c i="8" r="J169"/>
  <c i="7" r="J121"/>
  <c i="4" r="BK343"/>
  <c r="J252"/>
  <c r="BK117"/>
  <c i="3" r="J149"/>
  <c i="2" r="BK344"/>
  <c r="J293"/>
  <c r="BK206"/>
  <c i="9" r="BK87"/>
  <c i="6" r="BK143"/>
  <c i="5" r="J136"/>
  <c i="4" r="J316"/>
  <c r="J258"/>
  <c i="3" r="J161"/>
  <c i="2" r="J409"/>
  <c i="8" r="J93"/>
  <c i="5" r="J121"/>
  <c i="2" r="J356"/>
  <c r="J170"/>
  <c i="8" r="BK128"/>
  <c i="6" r="BK145"/>
  <c i="5" r="J144"/>
  <c i="4" r="J366"/>
  <c i="2" r="J258"/>
  <c i="7" r="BK170"/>
  <c i="6" r="BK159"/>
  <c i="5" r="BK168"/>
  <c i="4" r="J394"/>
  <c r="J216"/>
  <c i="3" r="J150"/>
  <c i="2" r="BK184"/>
  <c i="7" r="BK182"/>
  <c r="J164"/>
  <c r="J136"/>
  <c i="5" r="J151"/>
  <c i="4" r="BK230"/>
  <c i="3" r="J202"/>
  <c i="5" r="J168"/>
  <c i="4" r="BK254"/>
  <c i="3" r="J178"/>
  <c i="2" r="J396"/>
  <c r="BK274"/>
  <c i="7" r="BK162"/>
  <c i="6" r="J117"/>
  <c i="5" r="J123"/>
  <c i="4" r="J266"/>
  <c r="BK127"/>
  <c i="3" r="J141"/>
  <c r="J163"/>
  <c i="2" r="BK254"/>
  <c r="BK141"/>
  <c i="6" r="BK119"/>
  <c i="5" r="J147"/>
  <c i="4" r="BK307"/>
  <c i="7" r="J156"/>
  <c i="5" r="J172"/>
  <c i="4" r="BK340"/>
  <c r="J117"/>
  <c i="3" r="J160"/>
  <c i="8" r="J138"/>
  <c i="6" r="BK181"/>
  <c i="4" r="BK364"/>
  <c r="J289"/>
  <c i="3" r="BK181"/>
  <c i="2" r="BK396"/>
  <c r="J295"/>
  <c r="BK216"/>
  <c i="9" r="BK84"/>
  <c i="6" r="BK114"/>
  <c i="4" r="BK437"/>
  <c i="8" r="BK171"/>
  <c i="5" r="BK146"/>
  <c i="3" r="J158"/>
  <c i="8" r="J178"/>
  <c r="BK98"/>
  <c i="5" r="J196"/>
  <c r="J132"/>
  <c i="2" r="BK279"/>
  <c r="BK161"/>
  <c i="4" r="J173"/>
  <c i="3" r="BK186"/>
  <c i="7" r="BK139"/>
  <c i="4" r="J437"/>
  <c r="J285"/>
  <c i="3" r="J216"/>
  <c r="J188"/>
  <c i="2" r="J331"/>
  <c r="BK156"/>
  <c i="6" r="J143"/>
  <c i="5" r="J170"/>
  <c i="4" r="J244"/>
  <c r="J127"/>
  <c i="2" r="J407"/>
  <c r="BK285"/>
  <c r="BK118"/>
  <c i="6" r="J136"/>
  <c i="5" r="BK129"/>
  <c i="4" r="J307"/>
  <c r="BK170"/>
  <c i="3" r="BK175"/>
  <c i="2" r="J318"/>
  <c i="5" r="BK176"/>
  <c i="4" r="J382"/>
  <c i="6" r="BK157"/>
  <c i="5" r="BK124"/>
  <c i="3" r="J179"/>
  <c r="J131"/>
  <c i="8" r="J142"/>
  <c i="7" r="J157"/>
  <c i="6" r="BK152"/>
  <c i="5" r="BK131"/>
  <c i="4" r="BK320"/>
  <c r="BK283"/>
  <c r="BK189"/>
  <c r="BK132"/>
  <c i="3" r="J168"/>
  <c i="2" r="BK398"/>
  <c i="4" r="BK300"/>
  <c r="BK285"/>
  <c r="J156"/>
  <c i="3" r="BK215"/>
  <c r="BK144"/>
  <c i="2" r="J309"/>
  <c i="9" r="BK88"/>
  <c i="8" r="J146"/>
  <c i="7" r="BK165"/>
  <c i="6" r="BK123"/>
  <c i="4" r="J305"/>
  <c i="3" r="J129"/>
  <c i="2" r="J239"/>
  <c i="7" r="BK135"/>
  <c i="5" r="BK151"/>
  <c i="4" r="J184"/>
  <c i="2" r="BK303"/>
  <c r="J161"/>
  <c i="8" r="J155"/>
  <c r="BK104"/>
  <c i="6" r="BK141"/>
  <c i="5" r="J166"/>
  <c i="4" r="BK405"/>
  <c r="BK168"/>
  <c i="3" r="J144"/>
  <c i="2" r="BK283"/>
  <c r="J206"/>
  <c i="8" r="J104"/>
  <c i="7" r="J178"/>
  <c r="J170"/>
  <c r="J150"/>
  <c i="6" r="J110"/>
  <c i="4" r="J364"/>
  <c r="BK262"/>
  <c r="BK134"/>
  <c r="BK150"/>
  <c i="3" r="BK136"/>
  <c i="2" r="J376"/>
  <c r="BK295"/>
  <c r="J290"/>
  <c r="J220"/>
  <c r="J125"/>
  <c i="7" r="BK161"/>
  <c i="6" r="BK166"/>
  <c i="5" r="J176"/>
  <c i="4" r="BK434"/>
  <c r="J352"/>
  <c r="BK279"/>
  <c r="J201"/>
  <c i="3" r="BK204"/>
  <c r="J164"/>
  <c r="BK128"/>
  <c i="2" r="BK403"/>
  <c r="BK252"/>
  <c r="J102"/>
  <c i="5" r="J146"/>
  <c i="4" r="J403"/>
  <c r="BK296"/>
  <c r="J228"/>
  <c i="3" r="BK196"/>
  <c i="2" r="J358"/>
  <c r="BK236"/>
  <c r="J175"/>
  <c r="BK117"/>
  <c i="6" r="J152"/>
  <c i="5" r="J183"/>
  <c i="2" r="J341"/>
  <c r="BK132"/>
  <c l="1" r="T101"/>
  <c r="P165"/>
  <c r="P238"/>
  <c r="P334"/>
  <c r="R406"/>
  <c i="3" r="P140"/>
  <c r="R152"/>
  <c r="R162"/>
  <c r="R214"/>
  <c i="4" r="BK101"/>
  <c r="J101"/>
  <c r="J66"/>
  <c r="BK238"/>
  <c r="J238"/>
  <c r="J73"/>
  <c r="T342"/>
  <c i="5" r="R122"/>
  <c r="P127"/>
  <c r="P140"/>
  <c r="T153"/>
  <c r="T171"/>
  <c r="T201"/>
  <c i="6" r="P109"/>
  <c r="P122"/>
  <c i="7" r="T129"/>
  <c r="R137"/>
  <c r="P146"/>
  <c r="T163"/>
  <c i="4" r="P116"/>
  <c r="R165"/>
  <c r="BK351"/>
  <c r="J351"/>
  <c r="J75"/>
  <c i="5" r="R149"/>
  <c i="6" r="P135"/>
  <c i="7" r="R149"/>
  <c i="2" r="R119"/>
  <c r="R205"/>
  <c r="BK334"/>
  <c r="J334"/>
  <c r="J74"/>
  <c i="3" r="BK214"/>
  <c r="J214"/>
  <c r="J99"/>
  <c i="4" r="T238"/>
  <c r="T433"/>
  <c i="5" r="T130"/>
  <c r="T149"/>
  <c r="BK174"/>
  <c r="J174"/>
  <c r="J81"/>
  <c r="BK194"/>
  <c r="J194"/>
  <c r="J91"/>
  <c i="6" r="T109"/>
  <c i="7" r="R126"/>
  <c r="BK133"/>
  <c r="J133"/>
  <c r="J72"/>
  <c r="T137"/>
  <c r="P143"/>
  <c r="T146"/>
  <c r="P163"/>
  <c i="2" r="P116"/>
  <c r="BK165"/>
  <c r="J165"/>
  <c r="J69"/>
  <c r="R178"/>
  <c r="P205"/>
  <c r="R343"/>
  <c i="3" r="BK132"/>
  <c r="J132"/>
  <c r="J70"/>
  <c r="P135"/>
  <c r="T145"/>
  <c r="R156"/>
  <c r="P162"/>
  <c r="T174"/>
  <c r="R205"/>
  <c r="R183"/>
  <c r="R182"/>
  <c i="4" r="BK119"/>
  <c r="J119"/>
  <c r="J68"/>
  <c r="BK178"/>
  <c r="J178"/>
  <c r="J71"/>
  <c r="T351"/>
  <c i="6" r="BK135"/>
  <c r="J135"/>
  <c r="J71"/>
  <c i="7" r="T126"/>
  <c r="BK146"/>
  <c r="J146"/>
  <c r="J76"/>
  <c r="R163"/>
  <c i="8" r="R133"/>
  <c i="2" r="BK101"/>
  <c r="BK116"/>
  <c r="J116"/>
  <c r="J67"/>
  <c r="BK238"/>
  <c r="J238"/>
  <c r="J73"/>
  <c r="T334"/>
  <c r="P406"/>
  <c i="3" r="T127"/>
  <c r="BK135"/>
  <c r="J135"/>
  <c r="J71"/>
  <c r="T140"/>
  <c r="P152"/>
  <c r="T156"/>
  <c r="BK174"/>
  <c r="J174"/>
  <c r="J80"/>
  <c r="BK177"/>
  <c r="J177"/>
  <c r="J81"/>
  <c r="T205"/>
  <c r="T183"/>
  <c r="T182"/>
  <c i="4" r="P101"/>
  <c r="T116"/>
  <c r="P165"/>
  <c r="BK205"/>
  <c r="J205"/>
  <c r="J72"/>
  <c r="BK342"/>
  <c r="J342"/>
  <c r="J74"/>
  <c r="BK433"/>
  <c r="J433"/>
  <c r="J76"/>
  <c i="5" r="R127"/>
  <c r="T135"/>
  <c r="R153"/>
  <c r="T159"/>
  <c r="BK201"/>
  <c r="J201"/>
  <c r="J94"/>
  <c i="6" r="BK100"/>
  <c r="J100"/>
  <c r="J67"/>
  <c r="T122"/>
  <c i="7" r="BK129"/>
  <c r="J129"/>
  <c r="J71"/>
  <c r="P137"/>
  <c r="R146"/>
  <c r="BK160"/>
  <c r="J160"/>
  <c r="J80"/>
  <c r="P190"/>
  <c i="8" r="T99"/>
  <c r="BK154"/>
  <c r="J154"/>
  <c r="J68"/>
  <c i="2" r="BK119"/>
  <c r="J119"/>
  <c r="J68"/>
  <c r="R165"/>
  <c r="T178"/>
  <c r="BK343"/>
  <c r="J343"/>
  <c r="J75"/>
  <c r="BK406"/>
  <c r="J406"/>
  <c r="J76"/>
  <c i="3" r="P132"/>
  <c r="R135"/>
  <c r="T152"/>
  <c r="P205"/>
  <c r="P183"/>
  <c r="P182"/>
  <c i="4" r="T119"/>
  <c r="T178"/>
  <c r="T205"/>
  <c r="P342"/>
  <c r="R433"/>
  <c i="5" r="T127"/>
  <c r="P135"/>
  <c r="BK149"/>
  <c r="J149"/>
  <c r="J74"/>
  <c r="T156"/>
  <c r="BK171"/>
  <c r="J171"/>
  <c r="J80"/>
  <c r="T174"/>
  <c r="P194"/>
  <c r="P180"/>
  <c r="P179"/>
  <c r="P201"/>
  <c i="6" r="T100"/>
  <c r="T96"/>
  <c r="T95"/>
  <c i="7" r="R133"/>
  <c r="T149"/>
  <c i="8" r="BK133"/>
  <c r="J133"/>
  <c r="J67"/>
  <c i="2" r="T238"/>
  <c i="3" r="BK127"/>
  <c r="J127"/>
  <c r="J68"/>
  <c r="R132"/>
  <c r="R140"/>
  <c r="BK152"/>
  <c r="J152"/>
  <c r="J74"/>
  <c r="P156"/>
  <c r="BK162"/>
  <c r="J162"/>
  <c r="J77"/>
  <c r="R177"/>
  <c i="4" r="R119"/>
  <c r="R178"/>
  <c r="P205"/>
  <c r="R342"/>
  <c r="P433"/>
  <c i="5" r="P122"/>
  <c r="BK130"/>
  <c r="J130"/>
  <c r="J71"/>
  <c r="BK140"/>
  <c r="J140"/>
  <c r="J73"/>
  <c r="BK153"/>
  <c r="J153"/>
  <c r="J75"/>
  <c r="P159"/>
  <c r="P174"/>
  <c r="R201"/>
  <c i="6" r="T135"/>
  <c i="7" r="BK126"/>
  <c r="J126"/>
  <c r="J70"/>
  <c r="T133"/>
  <c r="R183"/>
  <c r="R169"/>
  <c r="R168"/>
  <c i="8" r="T92"/>
  <c r="T91"/>
  <c r="T133"/>
  <c i="4" r="BK116"/>
  <c r="J116"/>
  <c r="J67"/>
  <c r="BK165"/>
  <c r="J165"/>
  <c r="J69"/>
  <c r="R351"/>
  <c i="5" r="BK122"/>
  <c r="J122"/>
  <c r="J68"/>
  <c r="BK127"/>
  <c r="J127"/>
  <c r="J70"/>
  <c r="R140"/>
  <c r="BK156"/>
  <c r="J156"/>
  <c r="J76"/>
  <c i="6" r="R100"/>
  <c r="R96"/>
  <c r="R122"/>
  <c i="7" r="BK149"/>
  <c r="J149"/>
  <c r="J77"/>
  <c r="P160"/>
  <c r="P152"/>
  <c r="R190"/>
  <c i="8" r="BK92"/>
  <c r="P120"/>
  <c r="P154"/>
  <c r="T154"/>
  <c i="2" r="T119"/>
  <c r="BK205"/>
  <c r="J205"/>
  <c r="J72"/>
  <c r="R334"/>
  <c i="3" r="BK145"/>
  <c r="J145"/>
  <c r="J73"/>
  <c r="T159"/>
  <c r="P174"/>
  <c r="BK205"/>
  <c r="J205"/>
  <c r="J95"/>
  <c i="4" r="P119"/>
  <c r="P178"/>
  <c r="R205"/>
  <c i="5" r="T140"/>
  <c r="P156"/>
  <c r="P171"/>
  <c r="P162"/>
  <c i="6" r="R109"/>
  <c i="7" r="R129"/>
  <c r="BK137"/>
  <c r="J137"/>
  <c r="J73"/>
  <c r="R143"/>
  <c r="R160"/>
  <c r="R152"/>
  <c r="P183"/>
  <c r="P169"/>
  <c r="P168"/>
  <c r="T190"/>
  <c i="8" r="R92"/>
  <c r="BK120"/>
  <c r="J120"/>
  <c r="J65"/>
  <c r="R163"/>
  <c i="9" r="BK81"/>
  <c r="J81"/>
  <c r="J60"/>
  <c i="2" r="P101"/>
  <c r="P178"/>
  <c r="P343"/>
  <c i="3" r="R127"/>
  <c r="P145"/>
  <c r="P159"/>
  <c r="P177"/>
  <c r="T214"/>
  <c i="4" r="R238"/>
  <c i="5" r="R130"/>
  <c r="R159"/>
  <c r="R171"/>
  <c r="R194"/>
  <c r="R180"/>
  <c r="R179"/>
  <c i="6" r="P100"/>
  <c r="P96"/>
  <c r="P95"/>
  <c i="8" r="R99"/>
  <c r="P133"/>
  <c r="R154"/>
  <c r="T163"/>
  <c i="9" r="P81"/>
  <c r="P80"/>
  <c i="1" r="AU65"/>
  <c i="2" r="P119"/>
  <c r="T165"/>
  <c r="T205"/>
  <c r="T343"/>
  <c i="3" r="T135"/>
  <c r="R145"/>
  <c r="BK159"/>
  <c r="J159"/>
  <c r="J76"/>
  <c r="T162"/>
  <c r="T177"/>
  <c r="P214"/>
  <c i="4" r="R101"/>
  <c r="T165"/>
  <c r="P351"/>
  <c i="5" r="P130"/>
  <c r="R135"/>
  <c r="P153"/>
  <c r="BK159"/>
  <c r="J159"/>
  <c r="J77"/>
  <c r="R174"/>
  <c r="T194"/>
  <c r="T180"/>
  <c r="T179"/>
  <c i="6" r="BK109"/>
  <c r="J109"/>
  <c r="J68"/>
  <c r="BK122"/>
  <c r="J122"/>
  <c r="J70"/>
  <c i="7" r="T160"/>
  <c r="T152"/>
  <c i="8" r="BK99"/>
  <c r="J99"/>
  <c r="J64"/>
  <c r="T120"/>
  <c r="BK163"/>
  <c r="J163"/>
  <c r="J69"/>
  <c i="9" r="R81"/>
  <c r="R80"/>
  <c i="2" r="R101"/>
  <c r="R116"/>
  <c r="T116"/>
  <c r="BK178"/>
  <c r="J178"/>
  <c r="J71"/>
  <c r="R238"/>
  <c r="T406"/>
  <c i="3" r="P127"/>
  <c r="P124"/>
  <c r="T132"/>
  <c r="BK140"/>
  <c r="J140"/>
  <c r="J72"/>
  <c r="BK156"/>
  <c r="J156"/>
  <c r="J75"/>
  <c r="R159"/>
  <c r="R174"/>
  <c r="R165"/>
  <c i="4" r="T101"/>
  <c r="T100"/>
  <c r="T99"/>
  <c r="R116"/>
  <c r="P238"/>
  <c i="5" r="T122"/>
  <c r="T119"/>
  <c r="BK135"/>
  <c r="J135"/>
  <c r="J72"/>
  <c r="P149"/>
  <c r="R156"/>
  <c i="6" r="R135"/>
  <c i="7" r="P126"/>
  <c r="P129"/>
  <c r="P133"/>
  <c r="BK143"/>
  <c r="J143"/>
  <c r="J75"/>
  <c r="T143"/>
  <c r="P149"/>
  <c r="BK163"/>
  <c r="J163"/>
  <c r="J81"/>
  <c r="BK183"/>
  <c r="J183"/>
  <c r="J91"/>
  <c r="T183"/>
  <c r="T169"/>
  <c r="T168"/>
  <c r="BK190"/>
  <c r="J190"/>
  <c r="J94"/>
  <c i="8" r="P92"/>
  <c r="P99"/>
  <c r="R120"/>
  <c r="P163"/>
  <c i="9" r="T81"/>
  <c r="T80"/>
  <c i="2" r="E50"/>
  <c r="BF300"/>
  <c i="3" r="BF133"/>
  <c r="BF136"/>
  <c r="BF137"/>
  <c r="BF142"/>
  <c r="BF143"/>
  <c r="BF149"/>
  <c r="BF155"/>
  <c r="BF173"/>
  <c r="BF176"/>
  <c r="BF184"/>
  <c r="BF188"/>
  <c r="BF190"/>
  <c r="BF196"/>
  <c r="BF209"/>
  <c i="4" r="E50"/>
  <c r="F59"/>
  <c r="BF120"/>
  <c r="BF125"/>
  <c r="BF281"/>
  <c r="BF287"/>
  <c r="BF296"/>
  <c r="BF298"/>
  <c r="BF310"/>
  <c r="BF330"/>
  <c i="5" r="E50"/>
  <c r="BF144"/>
  <c r="BF165"/>
  <c r="BF196"/>
  <c r="BK169"/>
  <c r="J169"/>
  <c r="J79"/>
  <c r="BK177"/>
  <c r="J177"/>
  <c r="J82"/>
  <c r="BK192"/>
  <c r="J192"/>
  <c r="J90"/>
  <c i="6" r="BF188"/>
  <c r="BK97"/>
  <c r="J97"/>
  <c r="J66"/>
  <c i="7" r="E50"/>
  <c r="F59"/>
  <c r="BF140"/>
  <c r="BF144"/>
  <c r="BF164"/>
  <c r="BF192"/>
  <c i="2" r="BF150"/>
  <c r="BF189"/>
  <c r="BF244"/>
  <c i="4" r="BF349"/>
  <c r="BF364"/>
  <c i="5" r="BF126"/>
  <c r="BF131"/>
  <c r="BF137"/>
  <c r="BF142"/>
  <c r="BF148"/>
  <c r="BF178"/>
  <c r="BK199"/>
  <c r="J199"/>
  <c r="J93"/>
  <c i="6" r="F91"/>
  <c r="BF145"/>
  <c i="7" r="BF123"/>
  <c r="BF125"/>
  <c r="BF145"/>
  <c r="BF148"/>
  <c r="BF191"/>
  <c i="8" r="BF148"/>
  <c i="2" r="BF118"/>
  <c r="BF170"/>
  <c r="BF281"/>
  <c i="3" r="BF146"/>
  <c r="BF157"/>
  <c r="BF171"/>
  <c r="BF186"/>
  <c r="BF198"/>
  <c r="BF204"/>
  <c r="BK191"/>
  <c r="J191"/>
  <c r="J88"/>
  <c r="BK199"/>
  <c r="J199"/>
  <c r="J92"/>
  <c r="BK203"/>
  <c r="J203"/>
  <c r="J94"/>
  <c i="4" r="BF194"/>
  <c r="BF216"/>
  <c r="BF258"/>
  <c r="BF272"/>
  <c r="BF307"/>
  <c r="BF425"/>
  <c i="5" r="BF200"/>
  <c r="BF203"/>
  <c i="6" r="J56"/>
  <c r="BF127"/>
  <c r="BF143"/>
  <c i="7" r="BF130"/>
  <c r="BF132"/>
  <c r="BF156"/>
  <c r="BK120"/>
  <c r="J120"/>
  <c r="J67"/>
  <c r="BK122"/>
  <c r="J122"/>
  <c r="J68"/>
  <c i="8" r="BF159"/>
  <c i="2" r="BF120"/>
  <c r="BF311"/>
  <c r="BF367"/>
  <c r="BF409"/>
  <c r="BF411"/>
  <c i="3" r="BF138"/>
  <c r="BF160"/>
  <c r="BF161"/>
  <c r="BF166"/>
  <c r="BF170"/>
  <c r="BF178"/>
  <c r="BF181"/>
  <c r="BF192"/>
  <c r="BF200"/>
  <c r="BF215"/>
  <c r="BK180"/>
  <c r="J180"/>
  <c r="J82"/>
  <c r="BK195"/>
  <c r="J195"/>
  <c r="J90"/>
  <c i="4" r="BF132"/>
  <c r="BF141"/>
  <c r="BF146"/>
  <c r="BF179"/>
  <c r="BF230"/>
  <c r="BF277"/>
  <c r="BF283"/>
  <c r="BF300"/>
  <c r="BF318"/>
  <c r="BF375"/>
  <c r="BF392"/>
  <c r="BF394"/>
  <c r="BF423"/>
  <c r="BF437"/>
  <c i="5" r="BF133"/>
  <c r="BF136"/>
  <c r="BF139"/>
  <c r="BF157"/>
  <c r="BF198"/>
  <c i="6" r="BF110"/>
  <c r="BF112"/>
  <c r="BF176"/>
  <c i="7" r="BF121"/>
  <c r="BF135"/>
  <c r="BF138"/>
  <c r="BF139"/>
  <c r="BF142"/>
  <c r="BF153"/>
  <c i="8" r="BF121"/>
  <c r="BF125"/>
  <c i="2" r="BF102"/>
  <c r="BF134"/>
  <c r="BF173"/>
  <c r="BF206"/>
  <c r="BF266"/>
  <c r="BF270"/>
  <c r="BF279"/>
  <c r="BF283"/>
  <c r="BF287"/>
  <c r="BF289"/>
  <c r="BF292"/>
  <c r="BF295"/>
  <c r="BF303"/>
  <c r="BF309"/>
  <c r="BF318"/>
  <c r="BF323"/>
  <c r="BF327"/>
  <c r="BF332"/>
  <c r="BF358"/>
  <c r="BF391"/>
  <c r="BF398"/>
  <c r="BF403"/>
  <c r="BF407"/>
  <c i="3" r="J115"/>
  <c r="BF129"/>
  <c r="BF139"/>
  <c r="BF141"/>
  <c r="BF158"/>
  <c r="BF213"/>
  <c i="4" r="BF184"/>
  <c r="BF248"/>
  <c r="BF289"/>
  <c r="BF293"/>
  <c r="BF295"/>
  <c r="BF311"/>
  <c i="5" r="BF152"/>
  <c r="BF158"/>
  <c r="BF163"/>
  <c r="BK125"/>
  <c r="J125"/>
  <c r="J69"/>
  <c i="6" r="BF114"/>
  <c r="BF119"/>
  <c r="BF166"/>
  <c i="7" r="BF131"/>
  <c i="8" r="E48"/>
  <c r="BF100"/>
  <c r="BF138"/>
  <c i="1" r="BC65"/>
  <c i="2" r="BF156"/>
  <c r="BF166"/>
  <c r="BF194"/>
  <c r="BF239"/>
  <c r="BF344"/>
  <c r="BF365"/>
  <c i="3" r="E50"/>
  <c r="BF126"/>
  <c r="BF131"/>
  <c r="BF134"/>
  <c r="BF151"/>
  <c r="BF175"/>
  <c r="BF179"/>
  <c r="BF216"/>
  <c i="4" r="BF139"/>
  <c r="BF170"/>
  <c r="BF201"/>
  <c r="BF203"/>
  <c r="BF232"/>
  <c r="BF290"/>
  <c r="BF301"/>
  <c r="BF305"/>
  <c r="BF308"/>
  <c r="BF366"/>
  <c r="BF380"/>
  <c r="BF405"/>
  <c r="BF407"/>
  <c r="BF418"/>
  <c r="BF430"/>
  <c i="5" r="J56"/>
  <c r="F59"/>
  <c r="BF161"/>
  <c r="BF168"/>
  <c r="BF172"/>
  <c r="BF189"/>
  <c r="BK120"/>
  <c r="J120"/>
  <c r="J67"/>
  <c r="BK186"/>
  <c r="J186"/>
  <c r="J87"/>
  <c r="BK190"/>
  <c r="J190"/>
  <c r="J89"/>
  <c r="BK197"/>
  <c r="J197"/>
  <c r="J92"/>
  <c i="6" r="BF152"/>
  <c i="7" r="J56"/>
  <c r="BF151"/>
  <c r="BF157"/>
  <c r="BF170"/>
  <c r="BF172"/>
  <c r="BF174"/>
  <c r="BF176"/>
  <c r="BF178"/>
  <c r="BF180"/>
  <c r="BF182"/>
  <c r="BK124"/>
  <c r="J124"/>
  <c r="J69"/>
  <c i="8" r="BF98"/>
  <c r="BF112"/>
  <c i="1" r="BB65"/>
  <c i="2" r="J56"/>
  <c r="BF141"/>
  <c r="BF146"/>
  <c r="BF216"/>
  <c r="BF224"/>
  <c r="BF232"/>
  <c r="BF252"/>
  <c r="BF331"/>
  <c r="BF376"/>
  <c i="3" r="BF144"/>
  <c r="BF163"/>
  <c r="BK185"/>
  <c r="J185"/>
  <c r="J85"/>
  <c r="BK212"/>
  <c r="J212"/>
  <c r="J98"/>
  <c i="4" r="BF102"/>
  <c r="BF161"/>
  <c r="BF175"/>
  <c r="BF189"/>
  <c r="BF224"/>
  <c r="BF228"/>
  <c r="BF236"/>
  <c r="BF270"/>
  <c r="BF306"/>
  <c r="BF316"/>
  <c r="BF339"/>
  <c r="BF343"/>
  <c i="5" r="BF121"/>
  <c r="BF150"/>
  <c r="BF166"/>
  <c r="BF167"/>
  <c r="BF202"/>
  <c i="6" r="E50"/>
  <c r="BF117"/>
  <c i="7" r="BF165"/>
  <c r="BF167"/>
  <c r="BF184"/>
  <c r="BK171"/>
  <c r="J171"/>
  <c r="J85"/>
  <c r="BK175"/>
  <c r="J175"/>
  <c r="J87"/>
  <c r="BK179"/>
  <c r="J179"/>
  <c r="J89"/>
  <c i="8" r="BF93"/>
  <c r="BF104"/>
  <c r="BF128"/>
  <c r="BF142"/>
  <c r="BF164"/>
  <c r="BF171"/>
  <c i="2" r="F95"/>
  <c r="BF117"/>
  <c r="BF168"/>
  <c r="BF179"/>
  <c r="BF230"/>
  <c r="BF248"/>
  <c r="BF272"/>
  <c i="4" r="BF262"/>
  <c r="BF275"/>
  <c r="BF279"/>
  <c r="BF297"/>
  <c r="BF340"/>
  <c r="BF387"/>
  <c i="5" r="BF128"/>
  <c r="BF138"/>
  <c r="BF146"/>
  <c r="BF164"/>
  <c r="BF170"/>
  <c r="BF173"/>
  <c r="BF183"/>
  <c r="BF185"/>
  <c r="BF187"/>
  <c r="BK162"/>
  <c r="J162"/>
  <c r="J78"/>
  <c i="6" r="BF133"/>
  <c r="BF150"/>
  <c r="BF157"/>
  <c r="BF173"/>
  <c i="7" r="BF134"/>
  <c r="BF147"/>
  <c r="BF155"/>
  <c r="BK158"/>
  <c r="J158"/>
  <c r="J79"/>
  <c r="BK181"/>
  <c r="J181"/>
  <c r="J90"/>
  <c r="BK188"/>
  <c r="J188"/>
  <c r="J93"/>
  <c i="8" r="F55"/>
  <c r="J83"/>
  <c r="BF130"/>
  <c r="BF134"/>
  <c r="BK97"/>
  <c r="J97"/>
  <c r="J63"/>
  <c i="1" r="BD65"/>
  <c i="2" r="BF175"/>
  <c r="BF201"/>
  <c r="BF220"/>
  <c r="BF275"/>
  <c r="BF277"/>
  <c r="BF298"/>
  <c i="3" r="F59"/>
  <c r="BF128"/>
  <c r="BF147"/>
  <c r="BF150"/>
  <c r="BF154"/>
  <c r="BF168"/>
  <c r="BF194"/>
  <c r="BK125"/>
  <c r="BK189"/>
  <c r="J189"/>
  <c r="J87"/>
  <c i="4" r="BF127"/>
  <c r="BF134"/>
  <c r="BF154"/>
  <c r="BF173"/>
  <c r="BF211"/>
  <c r="BF239"/>
  <c r="BF266"/>
  <c r="BF292"/>
  <c i="5" r="BF123"/>
  <c r="BF143"/>
  <c r="BK184"/>
  <c r="J184"/>
  <c r="J86"/>
  <c r="BK188"/>
  <c r="J188"/>
  <c r="J88"/>
  <c i="7" r="BF136"/>
  <c r="BF189"/>
  <c r="BK141"/>
  <c r="J141"/>
  <c r="J74"/>
  <c r="BK166"/>
  <c r="J166"/>
  <c r="J82"/>
  <c i="8" r="BF96"/>
  <c r="BF123"/>
  <c r="BF152"/>
  <c r="BF155"/>
  <c r="BF161"/>
  <c i="9" r="E48"/>
  <c r="F77"/>
  <c i="2" r="BF203"/>
  <c r="BF211"/>
  <c r="BF228"/>
  <c r="BF236"/>
  <c r="BF262"/>
  <c r="BF304"/>
  <c r="BF313"/>
  <c r="BF341"/>
  <c i="3" r="BF167"/>
  <c r="BF207"/>
  <c i="4" r="BF244"/>
  <c r="BF254"/>
  <c r="BF320"/>
  <c r="BF334"/>
  <c i="5" r="BF147"/>
  <c i="6" r="BF141"/>
  <c r="BF159"/>
  <c i="8" r="BF173"/>
  <c i="9" r="J74"/>
  <c r="BF83"/>
  <c r="BF84"/>
  <c r="BF86"/>
  <c r="BF88"/>
  <c i="2" r="BF127"/>
  <c r="BF139"/>
  <c r="BF154"/>
  <c r="BF161"/>
  <c r="BF184"/>
  <c r="BF301"/>
  <c r="BF356"/>
  <c i="3" r="BF153"/>
  <c r="BF202"/>
  <c r="BF206"/>
  <c r="BK130"/>
  <c r="J130"/>
  <c r="J69"/>
  <c r="BK172"/>
  <c r="J172"/>
  <c r="J79"/>
  <c r="BK187"/>
  <c r="J187"/>
  <c r="J86"/>
  <c r="BK193"/>
  <c r="J193"/>
  <c r="J89"/>
  <c r="BK197"/>
  <c r="J197"/>
  <c r="J91"/>
  <c r="BK208"/>
  <c r="J208"/>
  <c r="J96"/>
  <c r="BK210"/>
  <c r="J210"/>
  <c r="J97"/>
  <c i="4" r="J92"/>
  <c r="BF113"/>
  <c r="BF150"/>
  <c r="BF156"/>
  <c r="BF166"/>
  <c r="BF168"/>
  <c r="BF199"/>
  <c r="BF206"/>
  <c r="BF220"/>
  <c r="BF252"/>
  <c r="BF274"/>
  <c r="BF382"/>
  <c r="BF403"/>
  <c r="BF416"/>
  <c r="BF434"/>
  <c r="BF436"/>
  <c i="5" r="BF124"/>
  <c r="BF129"/>
  <c r="BF141"/>
  <c r="BF151"/>
  <c r="BF155"/>
  <c r="BF160"/>
  <c r="BF175"/>
  <c r="BF181"/>
  <c r="BK182"/>
  <c r="J182"/>
  <c r="J85"/>
  <c i="6" r="BF123"/>
  <c r="BF129"/>
  <c r="BF136"/>
  <c r="BF164"/>
  <c r="BF181"/>
  <c r="BK187"/>
  <c r="J187"/>
  <c r="J72"/>
  <c i="7" r="BF127"/>
  <c r="BF150"/>
  <c r="BF159"/>
  <c r="BF162"/>
  <c r="BF185"/>
  <c r="BF187"/>
  <c r="BK152"/>
  <c r="J152"/>
  <c r="J78"/>
  <c i="9" r="BF82"/>
  <c r="BF87"/>
  <c i="2" r="BF113"/>
  <c r="BF125"/>
  <c r="BF132"/>
  <c r="BF199"/>
  <c r="BF254"/>
  <c r="BF258"/>
  <c r="BF274"/>
  <c r="BF285"/>
  <c r="BF290"/>
  <c r="BF293"/>
  <c r="BF296"/>
  <c r="BF297"/>
  <c r="BF335"/>
  <c r="BF349"/>
  <c r="BF378"/>
  <c r="BF380"/>
  <c r="BF389"/>
  <c r="BF396"/>
  <c i="3" r="BF148"/>
  <c r="BF164"/>
  <c r="BF169"/>
  <c r="BF211"/>
  <c r="BK201"/>
  <c r="J201"/>
  <c r="J93"/>
  <c i="4" r="BF117"/>
  <c r="BF118"/>
  <c r="BF285"/>
  <c r="BF325"/>
  <c r="BF352"/>
  <c r="BF357"/>
  <c r="BF373"/>
  <c i="5" r="BF132"/>
  <c r="BF134"/>
  <c r="BF145"/>
  <c r="BF154"/>
  <c r="BF176"/>
  <c r="BF191"/>
  <c r="BF193"/>
  <c r="BF195"/>
  <c i="6" r="BF98"/>
  <c r="BF101"/>
  <c r="BF105"/>
  <c i="7" r="BF128"/>
  <c r="BF154"/>
  <c r="BF161"/>
  <c r="BK173"/>
  <c r="J173"/>
  <c r="J86"/>
  <c r="BK177"/>
  <c r="J177"/>
  <c r="J88"/>
  <c r="BK186"/>
  <c r="J186"/>
  <c r="J92"/>
  <c i="8" r="BF108"/>
  <c r="BF116"/>
  <c r="BF146"/>
  <c r="BF169"/>
  <c r="BF178"/>
  <c i="9" r="BF85"/>
  <c i="8" r="F35"/>
  <c i="1" r="BB64"/>
  <c i="6" r="F35"/>
  <c i="1" r="AZ62"/>
  <c i="3" r="F35"/>
  <c i="1" r="AZ57"/>
  <c i="5" r="F37"/>
  <c i="1" r="BB60"/>
  <c i="4" r="F37"/>
  <c i="1" r="BB59"/>
  <c i="3" r="F37"/>
  <c i="1" r="BB57"/>
  <c i="8" r="J33"/>
  <c i="1" r="AV64"/>
  <c i="7" r="F37"/>
  <c i="1" r="BB63"/>
  <c i="7" r="F39"/>
  <c i="1" r="BD63"/>
  <c i="8" r="F37"/>
  <c i="1" r="BD64"/>
  <c i="9" r="J33"/>
  <c i="1" r="AV65"/>
  <c i="9" r="F33"/>
  <c i="1" r="AZ65"/>
  <c i="4" r="J35"/>
  <c i="1" r="AV59"/>
  <c i="2" r="F37"/>
  <c i="1" r="BB56"/>
  <c i="2" r="F35"/>
  <c i="1" r="AZ56"/>
  <c i="7" r="F38"/>
  <c i="1" r="BC63"/>
  <c i="4" r="F39"/>
  <c i="1" r="BD59"/>
  <c i="3" r="J35"/>
  <c i="1" r="AV57"/>
  <c i="2" r="F38"/>
  <c i="1" r="BC56"/>
  <c i="8" r="F33"/>
  <c i="1" r="AZ64"/>
  <c i="6" r="F39"/>
  <c i="1" r="BD62"/>
  <c i="5" r="F38"/>
  <c i="1" r="BC60"/>
  <c i="6" r="J35"/>
  <c i="1" r="AV62"/>
  <c i="6" r="F37"/>
  <c i="1" r="BB62"/>
  <c i="5" r="F39"/>
  <c i="1" r="BD60"/>
  <c i="3" r="F38"/>
  <c i="1" r="BC57"/>
  <c i="2" r="F39"/>
  <c i="1" r="BD56"/>
  <c i="2" r="J35"/>
  <c i="1" r="AV56"/>
  <c i="6" r="F38"/>
  <c i="1" r="BC62"/>
  <c i="7" r="F35"/>
  <c i="1" r="AZ63"/>
  <c i="3" r="F39"/>
  <c i="1" r="BD57"/>
  <c i="8" r="F36"/>
  <c i="1" r="BC64"/>
  <c i="7" r="J35"/>
  <c i="1" r="AV63"/>
  <c i="5" r="F35"/>
  <c i="1" r="AZ60"/>
  <c i="4" r="F38"/>
  <c i="1" r="BC59"/>
  <c r="AS54"/>
  <c i="5" r="J35"/>
  <c i="1" r="AV60"/>
  <c i="4" r="F35"/>
  <c i="1" r="AZ59"/>
  <c i="6" l="1" r="R95"/>
  <c i="3" r="T124"/>
  <c r="T123"/>
  <c r="T122"/>
  <c r="T121"/>
  <c i="2" r="R100"/>
  <c r="R99"/>
  <c i="5" r="R162"/>
  <c i="3" r="T165"/>
  <c i="5" r="R119"/>
  <c i="3" r="R124"/>
  <c i="7" r="R119"/>
  <c r="P119"/>
  <c r="P118"/>
  <c r="P117"/>
  <c r="P116"/>
  <c i="1" r="AU63"/>
  <c i="3" r="P165"/>
  <c r="P123"/>
  <c r="P122"/>
  <c r="P121"/>
  <c i="1" r="AU57"/>
  <c i="7" r="T119"/>
  <c i="5" r="T162"/>
  <c r="T118"/>
  <c r="T117"/>
  <c r="T116"/>
  <c r="P119"/>
  <c r="P118"/>
  <c r="P117"/>
  <c r="P116"/>
  <c i="1" r="AU60"/>
  <c i="3" r="R123"/>
  <c r="R122"/>
  <c r="R121"/>
  <c i="7" r="T118"/>
  <c r="T117"/>
  <c r="T116"/>
  <c r="R118"/>
  <c r="R117"/>
  <c r="R116"/>
  <c i="5" r="R118"/>
  <c r="R117"/>
  <c r="R116"/>
  <c i="2" r="BK100"/>
  <c r="J100"/>
  <c r="J65"/>
  <c i="8" r="P91"/>
  <c r="P90"/>
  <c i="6" r="R121"/>
  <c r="R94"/>
  <c i="8" r="T90"/>
  <c r="P132"/>
  <c i="2" r="P177"/>
  <c i="8" r="R91"/>
  <c r="R90"/>
  <c i="6" r="T121"/>
  <c r="T94"/>
  <c i="4" r="P177"/>
  <c i="2" r="R177"/>
  <c r="R98"/>
  <c i="8" r="T132"/>
  <c i="4" r="R177"/>
  <c r="T177"/>
  <c i="8" r="R132"/>
  <c i="2" r="P100"/>
  <c r="P99"/>
  <c r="P98"/>
  <c i="1" r="AU56"/>
  <c i="6" r="P121"/>
  <c r="P94"/>
  <c i="1" r="AU62"/>
  <c i="3" r="BK124"/>
  <c r="J124"/>
  <c r="J66"/>
  <c i="2" r="T177"/>
  <c i="4" r="R100"/>
  <c r="R99"/>
  <c r="R98"/>
  <c r="P100"/>
  <c r="P99"/>
  <c r="P98"/>
  <c i="1" r="AU59"/>
  <c i="2" r="T100"/>
  <c r="T99"/>
  <c r="T98"/>
  <c i="4" r="T98"/>
  <c i="8" r="BK91"/>
  <c r="BK90"/>
  <c i="7" r="BK169"/>
  <c r="J169"/>
  <c r="J84"/>
  <c i="3" r="BK183"/>
  <c r="J183"/>
  <c r="J84"/>
  <c i="5" r="BK180"/>
  <c r="BK179"/>
  <c r="J179"/>
  <c r="J83"/>
  <c i="3" r="BK165"/>
  <c r="J165"/>
  <c r="J78"/>
  <c r="J125"/>
  <c r="J67"/>
  <c i="7" r="BK119"/>
  <c r="J119"/>
  <c r="J66"/>
  <c i="4" r="BK100"/>
  <c r="J100"/>
  <c r="J65"/>
  <c i="2" r="J101"/>
  <c r="J66"/>
  <c i="5" r="BK119"/>
  <c r="BK118"/>
  <c r="J118"/>
  <c r="J65"/>
  <c i="8" r="J92"/>
  <c r="J62"/>
  <c i="4" r="BK177"/>
  <c r="J177"/>
  <c r="J70"/>
  <c i="2" r="BK177"/>
  <c r="J177"/>
  <c r="J70"/>
  <c i="6" r="BK121"/>
  <c r="J121"/>
  <c r="J69"/>
  <c i="9" r="BK80"/>
  <c r="J80"/>
  <c r="J59"/>
  <c i="8" r="BK132"/>
  <c r="J132"/>
  <c r="J66"/>
  <c i="6" r="BK96"/>
  <c r="J96"/>
  <c r="J65"/>
  <c i="1" r="BD55"/>
  <c i="3" r="F36"/>
  <c i="1" r="BA57"/>
  <c i="4" r="J36"/>
  <c i="1" r="AW59"/>
  <c r="AT59"/>
  <c r="AU55"/>
  <c r="BD61"/>
  <c r="AU58"/>
  <c r="AZ58"/>
  <c r="AV58"/>
  <c r="AZ61"/>
  <c r="AV61"/>
  <c i="9" r="J34"/>
  <c i="1" r="AW65"/>
  <c r="AT65"/>
  <c r="BB58"/>
  <c r="AX58"/>
  <c i="3" r="J36"/>
  <c i="1" r="AW57"/>
  <c r="AT57"/>
  <c i="8" r="J34"/>
  <c i="1" r="AW64"/>
  <c r="AT64"/>
  <c r="BB61"/>
  <c r="AX61"/>
  <c r="BB55"/>
  <c r="BB54"/>
  <c r="AX54"/>
  <c i="6" r="J36"/>
  <c i="1" r="AW62"/>
  <c r="AT62"/>
  <c r="BC55"/>
  <c r="AY55"/>
  <c r="BD58"/>
  <c r="AZ55"/>
  <c i="5" r="F36"/>
  <c i="1" r="BA60"/>
  <c i="4" r="F36"/>
  <c i="1" r="BA59"/>
  <c i="2" r="J36"/>
  <c i="1" r="AW56"/>
  <c r="AT56"/>
  <c i="9" r="F34"/>
  <c i="1" r="BA65"/>
  <c i="5" r="J36"/>
  <c i="1" r="AW60"/>
  <c r="AT60"/>
  <c i="7" r="J36"/>
  <c i="1" r="AW63"/>
  <c r="AT63"/>
  <c r="BC61"/>
  <c r="AY61"/>
  <c r="BC58"/>
  <c r="AY58"/>
  <c i="6" r="F36"/>
  <c i="1" r="BA62"/>
  <c i="7" r="F36"/>
  <c i="1" r="BA63"/>
  <c r="AU61"/>
  <c i="8" r="F34"/>
  <c i="1" r="BA64"/>
  <c i="2" r="F36"/>
  <c i="1" r="BA56"/>
  <c i="8" l="1" r="BK89"/>
  <c r="J89"/>
  <c r="J59"/>
  <c r="R89"/>
  <c r="T89"/>
  <c r="P89"/>
  <c i="1" r="AU64"/>
  <c i="2" r="BK99"/>
  <c r="J99"/>
  <c r="J64"/>
  <c i="3" r="BK123"/>
  <c r="J123"/>
  <c r="J65"/>
  <c i="5" r="BK117"/>
  <c r="BK116"/>
  <c r="J116"/>
  <c r="J180"/>
  <c r="J84"/>
  <c i="7" r="BK168"/>
  <c r="J168"/>
  <c r="J83"/>
  <c r="BK118"/>
  <c r="BK117"/>
  <c r="J117"/>
  <c r="J64"/>
  <c i="3" r="BK182"/>
  <c r="J182"/>
  <c r="J83"/>
  <c i="8" r="J90"/>
  <c r="J60"/>
  <c i="5" r="J119"/>
  <c r="J66"/>
  <c i="6" r="BK95"/>
  <c r="BK94"/>
  <c r="J94"/>
  <c r="J63"/>
  <c i="8" r="J91"/>
  <c r="J61"/>
  <c i="4" r="BK99"/>
  <c r="J99"/>
  <c r="J64"/>
  <c i="1" r="BD54"/>
  <c r="W33"/>
  <c r="BA55"/>
  <c r="AX55"/>
  <c r="AU54"/>
  <c r="AZ54"/>
  <c r="W29"/>
  <c r="AV55"/>
  <c r="BA61"/>
  <c r="AW61"/>
  <c r="AT61"/>
  <c r="BA58"/>
  <c r="AW58"/>
  <c r="AT58"/>
  <c r="BC54"/>
  <c r="AY54"/>
  <c i="5" r="J32"/>
  <c i="1" r="AG60"/>
  <c r="AN60"/>
  <c r="W31"/>
  <c i="9" r="J30"/>
  <c i="1" r="AG65"/>
  <c r="AN65"/>
  <c i="2" l="1" r="BK98"/>
  <c r="J98"/>
  <c i="3" r="BK122"/>
  <c r="J122"/>
  <c r="J64"/>
  <c i="6" r="J95"/>
  <c r="J64"/>
  <c i="5" r="J63"/>
  <c i="7" r="BK116"/>
  <c r="J116"/>
  <c i="5" r="J117"/>
  <c r="J64"/>
  <c i="4" r="BK98"/>
  <c r="J98"/>
  <c i="7" r="J118"/>
  <c r="J65"/>
  <c i="9" r="J39"/>
  <c i="5" r="J41"/>
  <c i="1" r="AV54"/>
  <c r="AK29"/>
  <c i="7" r="J32"/>
  <c i="1" r="AG63"/>
  <c r="AN63"/>
  <c i="6" r="J32"/>
  <c i="1" r="AG62"/>
  <c r="AN62"/>
  <c i="4" r="J32"/>
  <c i="1" r="AG59"/>
  <c r="AN59"/>
  <c r="W32"/>
  <c r="BA54"/>
  <c r="AW54"/>
  <c r="AK30"/>
  <c i="2" r="J32"/>
  <c i="1" r="AG56"/>
  <c r="AN56"/>
  <c r="AW55"/>
  <c r="AT55"/>
  <c i="8" r="J30"/>
  <c i="1" r="AG64"/>
  <c r="AN64"/>
  <c i="4" l="1" r="J41"/>
  <c r="J63"/>
  <c i="6" r="J41"/>
  <c i="7" r="J41"/>
  <c i="2" r="J63"/>
  <c i="7" r="J63"/>
  <c i="8" r="J39"/>
  <c i="2" r="J41"/>
  <c i="3" r="BK121"/>
  <c r="J121"/>
  <c i="1" r="AT54"/>
  <c r="AG61"/>
  <c r="AN61"/>
  <c r="AG58"/>
  <c r="AN58"/>
  <c i="3" r="J32"/>
  <c i="1" r="AG57"/>
  <c r="AN57"/>
  <c r="W30"/>
  <c i="3" l="1" r="J63"/>
  <c r="J41"/>
  <c i="1" r="AG55"/>
  <c r="AN55"/>
  <c l="1"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<sst xmlns="http://schemas.openxmlformats.org/spreadsheetml/2006/main">
  <si>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</si>
  <si>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</si>
  <si>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</si>
  <si>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</si>
  <si>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</si>
  <si>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{75bcfd25-4a42-407e-9d48-76259c02f5ee}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</si>
  <si>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</si>
  <si>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</si>
  <si>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</si>
  <si>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</si>
  <si>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</si>
  <si>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</si>
  <si>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</si>
  <si>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</si>
  <si>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2025_03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</si>
  <si>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</si>
  <si>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</si>
  <si>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DPS Za Prachárnou 1a - oprava střechy</t>
  </si>
  <si>
    <t>KSO:</t>
  </si>
  <si>
    <t/>
  </si>
  <si>
    <t>CC-CZ:</t>
  </si>
  <si>
    <t>Místo:</t>
  </si>
  <si>
    <t>Jihlava</t>
  </si>
  <si>
    <t>Datum:</t>
  </si>
  <si>
    <t>24. 3. 2025</t>
  </si>
  <si>
    <t>Zadavatel:</t>
  </si>
  <si>
    <t>IČ:</t>
  </si>
  <si>
    <t>Statutární město Jihlava</t>
  </si>
  <si>
    <t>DIČ:</t>
  </si>
  <si>
    <t>Účastník:</t>
  </si>
  <si>
    <t>Vyplň údaj</t>
  </si>
  <si>
    <t>Projektant:</t>
  </si>
  <si>
    <t>SPA spol.s r.o., Jihlava, Havlíčkova 46</t>
  </si>
  <si>
    <t>True</t>
  </si>
  <si>
    <t>Zpracovatel:</t>
  </si>
  <si>
    <t>Fr.Neuwirth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</si>
  <si>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</si>
  <si>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</si>
  <si>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</si>
  <si>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</si>
  <si>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</si>
  <si>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</si>
  <si>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</si>
  <si>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</si>
  <si>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</si>
  <si>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</si>
  <si>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</si>
  <si>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</si>
  <si>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</si>
  <si>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</si>
  <si>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</si>
  <si>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</si>
  <si>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</si>
  <si>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</si>
  <si>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</si>
  <si>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</si>
  <si>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</si>
  <si>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</si>
  <si>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</si>
  <si>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</si>
  <si>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</si>
  <si>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</si>
  <si>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</si>
  <si>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</si>
  <si>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</si>
  <si>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</si>
  <si>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</si>
  <si>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</si>
  <si>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</si>
  <si>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</si>
  <si>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</si>
  <si>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</si>
  <si>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</si>
  <si>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</si>
  <si>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</si>
  <si>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</si>
  <si>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01</t>
  </si>
  <si>
    <t>objekt A1</t>
  </si>
  <si>
    <t>STA</t>
  </si>
  <si>
    <t>1</t>
  </si>
  <si>
    <t>{527da06d-f236-4974-8787-dc9cdb4b306d}</t>
  </si>
  <si>
    <t>/</t>
  </si>
  <si>
    <t>stavební část</t>
  </si>
  <si>
    <t>Soupis</t>
  </si>
  <si>
    <t>2</t>
  </si>
  <si>
    <t>{7ab6fafb-99d1-4884-aafc-d54cecf07e70}</t>
  </si>
  <si>
    <t>02</t>
  </si>
  <si>
    <t>jímací a uzemňovací soustava</t>
  </si>
  <si>
    <t>{ffd1865d-fbd5-4e77-89ac-4ea625fa89f7}</t>
  </si>
  <si>
    <t>objekt A2</t>
  </si>
  <si>
    <t>{97cc3b3e-5755-4510-86aa-d40fca590654}</t>
  </si>
  <si>
    <t>{8192c7f5-16d4-416d-8d22-15e5c7174a3b}</t>
  </si>
  <si>
    <t>{8cc39776-ef2e-42e4-95cd-693610054dde}</t>
  </si>
  <si>
    <t>03</t>
  </si>
  <si>
    <t>objekt A3 - střecha střední část</t>
  </si>
  <si>
    <t>{7ed55a26-84c6-454e-8193-df81a650561a}</t>
  </si>
  <si>
    <t>{ecbe20e6-39ef-4d84-902e-3a1571dfcc17}</t>
  </si>
  <si>
    <t>{2bec21d4-0ab0-4260-9560-2dc3000f45b8}</t>
  </si>
  <si>
    <t>04</t>
  </si>
  <si>
    <t>objekt A4 - střecha nad vstupem</t>
  </si>
  <si>
    <t>{da2e2b51-e57c-411b-94e9-b2ddd4e63e4a}</t>
  </si>
  <si>
    <t>VON</t>
  </si>
  <si>
    <t>Vedlejší a ostatní náklady</t>
  </si>
  <si>
    <t>{5c88aab7-e365-4673-acb1-d3ea2cc754ec}</t>
  </si>
  <si>
    <t>801 39 13</t>
  </si>
  <si>
    <t>KRYCÍ LIST SOUPISU PRACÍ</t>
  </si>
  <si>
    <t>Objekt:</t>
  </si>
  <si>
    <t>01 - objekt A1</t>
  </si>
  <si>
    <t>Soupis:</t>
  </si>
  <si>
    <t>01 - stavební část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</si>
  <si>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</si>
  <si>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</si>
  <si>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</si>
  <si>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</si>
  <si>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</si>
  <si>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9 - Ostatní konstrukce a práce, bourání</t>
  </si>
  <si>
    <t xml:space="preserve">      94 - Lešení a stavební výtahy</t>
  </si>
  <si>
    <t xml:space="preserve">      95 - Dokončovací konstrukce a práce pozemních staveb</t>
  </si>
  <si>
    <t xml:space="preserve">      96 - Bourání konstrukcí</t>
  </si>
  <si>
    <t xml:space="preserve">    997 - Doprava suti a vybouraných hmot</t>
  </si>
  <si>
    <t>PSV - Práce a dodávky PSV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</si>
  <si>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</si>
  <si>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</si>
  <si>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</si>
  <si>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</si>
  <si>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783 - Dokončovací práce - nátěry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</si>
  <si>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</si>
  <si>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</si>
  <si>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</si>
  <si>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</si>
  <si>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</si>
  <si>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</si>
  <si>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</si>
  <si>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</si>
  <si>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</si>
  <si>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</si>
  <si>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</si>
  <si>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</si>
  <si>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</si>
  <si>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</si>
  <si>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</si>
  <si>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</si>
  <si>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</si>
  <si>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</si>
  <si>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</si>
  <si>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94</t>
  </si>
  <si>
    <t>Lešení a stavební výtahy</t>
  </si>
  <si>
    <t>K</t>
  </si>
  <si>
    <t>941 R_001</t>
  </si>
  <si>
    <t>Montáž, příplatek za každý den použití, demontáž - lešení řadové rámové lehké pracovní s podlahami s provozním zatížením tř. 3 do 200 kg/m2 šířky tř. SW06 do 1,0 m výšky přes 10 do 25 m ( dobu použití vyjádří dodavatel v jednotkové ceně )</t>
  </si>
  <si>
    <t>m2</t>
  </si>
  <si>
    <t>4</t>
  </si>
  <si>
    <t>3</t>
  </si>
  <si>
    <t>-362683478</t>
  </si>
  <si>
    <t>VV</t>
  </si>
  <si>
    <t>(40,95+1,00*2)*(10,90+10,25)*1/2</t>
  </si>
  <si>
    <t>1,00*2*(10,90+10,25)*1/2*3</t>
  </si>
  <si>
    <t>(40,95+1,00*2)*10,35</t>
  </si>
  <si>
    <t>1,00*2*10,35*3</t>
  </si>
  <si>
    <t>(32,85+1,00*2)*3,00</t>
  </si>
  <si>
    <t>(29,25+1,00*2)*3,00</t>
  </si>
  <si>
    <t>(16,20+1,00*2)*(10,90+10,35)*1/2</t>
  </si>
  <si>
    <t>(3,10+1,00)*(13,35+13,85)*1/2</t>
  </si>
  <si>
    <t>1,00*2*(13,25+13,65)*1/2</t>
  </si>
  <si>
    <t>Mezisoučet</t>
  </si>
  <si>
    <t>944 R_001</t>
  </si>
  <si>
    <t>Montáž, příplatek za každý den použití, demontáž - stříška záchytná zřizovaná současně s lehkým nebo těžkým lešením šířky přes 2,0 do 2,5 m ( dobu použití vyjádří dodavatel v jednotkové ceně )</t>
  </si>
  <si>
    <t>m</t>
  </si>
  <si>
    <t>-2124817238</t>
  </si>
  <si>
    <t>"vstupy" 3,50*2+2,50</t>
  </si>
  <si>
    <t>95</t>
  </si>
  <si>
    <t>Dokončovací konstrukce a práce pozemních staveb</t>
  </si>
  <si>
    <t>950 R_001</t>
  </si>
  <si>
    <t>Demontáž fototermických panelů, nosné konstrukce, propojovacího potrubí, případné vyspravení krytiny po demontáži (položka obsahuje svislý přesun, manipulaci s demontovaným materiálem, odvoz a likvidaci)</t>
  </si>
  <si>
    <t>kus</t>
  </si>
  <si>
    <t>-1395910852</t>
  </si>
  <si>
    <t>950 R_002</t>
  </si>
  <si>
    <t>Kontrola a prověření funkčnosti VZT hlavic (očištění a nítěr viz.odd.783)</t>
  </si>
  <si>
    <t>-141249431</t>
  </si>
  <si>
    <t>96</t>
  </si>
  <si>
    <t>Bourání konstrukcí</t>
  </si>
  <si>
    <t>5</t>
  </si>
  <si>
    <t>765121801</t>
  </si>
  <si>
    <t>Demontáž krytiny betonové na sucho, sklonu do 30° do suti</t>
  </si>
  <si>
    <t>CS ÚRS 2025 01</t>
  </si>
  <si>
    <t>-1879754890</t>
  </si>
  <si>
    <t>Online PSC</t>
  </si>
  <si>
    <t>https://podminky.urs.cz/item/CS_URS_2025_01/765121801</t>
  </si>
  <si>
    <t>sklon 33° cos=0,838</t>
  </si>
  <si>
    <t>(40,95*16,20-(29,00*4,50+32,60*4,50))*1/0,838*1,025</t>
  </si>
  <si>
    <t>6</t>
  </si>
  <si>
    <t>765121821</t>
  </si>
  <si>
    <t>Demontáž krytiny betonové Příplatek k cenám za sklon přes 30° do suti</t>
  </si>
  <si>
    <t>1940336923</t>
  </si>
  <si>
    <t>https://podminky.urs.cz/item/CS_URS_2025_01/765121821</t>
  </si>
  <si>
    <t>7</t>
  </si>
  <si>
    <t>765121881</t>
  </si>
  <si>
    <t>Demontáž krytiny betonové hřebenů a nároží, sklonu do 30° z hřebenáčů na sucho do suti</t>
  </si>
  <si>
    <t>-1107738368</t>
  </si>
  <si>
    <t>https://podminky.urs.cz/item/CS_URS_2025_01/765121881</t>
  </si>
  <si>
    <t>"hřeben" 36,250</t>
  </si>
  <si>
    <t>"nároží" 8,10*2</t>
  </si>
  <si>
    <t>8</t>
  </si>
  <si>
    <t>765121891</t>
  </si>
  <si>
    <t>Demontáž krytiny betonové hřebenů a nároží, Příplatek k cenám za sklon přes 30° do suti</t>
  </si>
  <si>
    <t>-1995277664</t>
  </si>
  <si>
    <t>https://podminky.urs.cz/item/CS_URS_2025_01/765121891</t>
  </si>
  <si>
    <t>765191911</t>
  </si>
  <si>
    <t>Demontáž pojistné hydroizolační fólie kladené ve sklonu přes 30°</t>
  </si>
  <si>
    <t>54077721</t>
  </si>
  <si>
    <t>https://podminky.urs.cz/item/CS_URS_2025_01/765191911</t>
  </si>
  <si>
    <t>(40,95*16,20-(29,00*4,50+32,60*4,50))*1/0,838*1,025*0,90</t>
  </si>
  <si>
    <t>10</t>
  </si>
  <si>
    <t>712600845</t>
  </si>
  <si>
    <t>Ostatní práce při odstranění krytiny střech šikmých přes 30° doplňků ventilační hlavice</t>
  </si>
  <si>
    <t>-1461520526</t>
  </si>
  <si>
    <t>https://podminky.urs.cz/item/CS_URS_2025_01/712600845</t>
  </si>
  <si>
    <t>11</t>
  </si>
  <si>
    <t>762342812</t>
  </si>
  <si>
    <t>Demontáž bednění a laťování laťování střech sklonu do 60° se všemi nadstřešními konstrukcemi, z latí průřezové plochy do 25 cm2 při osové vzdálenosti přes 0,22 do 0,50 m</t>
  </si>
  <si>
    <t>56457187</t>
  </si>
  <si>
    <t>https://podminky.urs.cz/item/CS_URS_2025_01/762342812</t>
  </si>
  <si>
    <t>764004801</t>
  </si>
  <si>
    <t>Demontáž klempířských konstrukcí žlabu podokapního do suti</t>
  </si>
  <si>
    <t>172281221</t>
  </si>
  <si>
    <t>https://podminky.urs.cz/item/CS_URS_2025_01/764004801</t>
  </si>
  <si>
    <t>"1/K" 41,15*2+16,50+32,90+29,30</t>
  </si>
  <si>
    <t>13</t>
  </si>
  <si>
    <t>764004861</t>
  </si>
  <si>
    <t>Demontáž klempířských konstrukcí svodu do suti</t>
  </si>
  <si>
    <t>459950285</t>
  </si>
  <si>
    <t>https://podminky.urs.cz/item/CS_URS_2025_01/764004861</t>
  </si>
  <si>
    <t>"2/K" 108,000</t>
  </si>
  <si>
    <t>14</t>
  </si>
  <si>
    <t>764002821</t>
  </si>
  <si>
    <t>Demontáž klempířských konstrukcí střešního výlezu do suti</t>
  </si>
  <si>
    <t>-1926107165</t>
  </si>
  <si>
    <t>https://podminky.urs.cz/item/CS_URS_2025_01/764002821</t>
  </si>
  <si>
    <t>15</t>
  </si>
  <si>
    <t>764002871</t>
  </si>
  <si>
    <t>Demontáž klempířských konstrukcí lemování zdí do suti</t>
  </si>
  <si>
    <t>-1582932335</t>
  </si>
  <si>
    <t>https://podminky.urs.cz/item/CS_URS_2025_01/764002871</t>
  </si>
  <si>
    <t>"vikýře" 5,90*2+6,80+29,25+32,85</t>
  </si>
  <si>
    <t>"krytina 33° ve styku se střední částí objektu" 3,30*2</t>
  </si>
  <si>
    <t>16</t>
  </si>
  <si>
    <t>764002881</t>
  </si>
  <si>
    <t>Demontáž klempířských konstrukcí lemování střešních prostupů do suti</t>
  </si>
  <si>
    <t>-441135989</t>
  </si>
  <si>
    <t>https://podminky.urs.cz/item/CS_URS_2025_01/764002881</t>
  </si>
  <si>
    <t>"VZT d=400 mm" 3,14*(0,40+0,80)*1/2*0,50*1,10*11</t>
  </si>
  <si>
    <t>997</t>
  </si>
  <si>
    <t>Doprava suti a vybouraných hmot</t>
  </si>
  <si>
    <t>17</t>
  </si>
  <si>
    <t>997013155</t>
  </si>
  <si>
    <t>Vnitrostaveništní doprava suti a vybouraných hmot vodorovně do 50 m s naložením s omezením mechanizace pro budovy a haly výšky přes 15 do 18 m</t>
  </si>
  <si>
    <t>t</t>
  </si>
  <si>
    <t>-7901772</t>
  </si>
  <si>
    <t>https://podminky.urs.cz/item/CS_URS_2025_01/997013155</t>
  </si>
  <si>
    <t>18</t>
  </si>
  <si>
    <t>997013501</t>
  </si>
  <si>
    <t>Odvoz suti a vybouraných hmot na skládku nebo meziskládku se složením, na vzdálenost do 1 km</t>
  </si>
  <si>
    <t>-1225852679</t>
  </si>
  <si>
    <t>https://podminky.urs.cz/item/CS_URS_2025_01/997013501</t>
  </si>
  <si>
    <t>19</t>
  </si>
  <si>
    <t>997013509</t>
  </si>
  <si>
    <t>Odvoz suti a vybouraných hmot na skládku nebo meziskládku se složením, na vzdálenost Příplatek k ceně za každý další i započatý 1 km přes 1 km</t>
  </si>
  <si>
    <t>353171200</t>
  </si>
  <si>
    <t>https://podminky.urs.cz/item/CS_URS_2025_01/997013509</t>
  </si>
  <si>
    <t>25,88*6 'Přepočtené koeficientem množství</t>
  </si>
  <si>
    <t>20</t>
  </si>
  <si>
    <t>-1229971606</t>
  </si>
  <si>
    <t>997013871</t>
  </si>
  <si>
    <t>Poplatek za uložení stavebního odpadu na recyklační skládce (skládkovné) směsného stavebního a demoličního zatříděného do Katalogu odpadů pod kódem 17 09 04 ( bude upřesněno dle skutečnosti )</t>
  </si>
  <si>
    <t>1294504396</t>
  </si>
  <si>
    <t>https://podminky.urs.cz/item/CS_URS_2025_01/997013871</t>
  </si>
  <si>
    <t>PSV</t>
  </si>
  <si>
    <t>Práce a dodávky PSV</t>
  </si>
  <si>
    <t>762</t>
  </si>
  <si>
    <t>Konstrukce tesařské</t>
  </si>
  <si>
    <t>22</t>
  </si>
  <si>
    <t>762341210</t>
  </si>
  <si>
    <t>Montáž bednění střech rovných a šikmých sklonu do 60° s vyřezáním otvorů z prken hrubých na sraz tl. do 32 mm</t>
  </si>
  <si>
    <t>1684453584</t>
  </si>
  <si>
    <t>https://podminky.urs.cz/item/CS_URS_2025_01/762341210</t>
  </si>
  <si>
    <t>23</t>
  </si>
  <si>
    <t>762342214</t>
  </si>
  <si>
    <t>Montáž laťování střech jednoduchých sklonu do 60° při osové vzdálenosti latí přes 150 do 360 mm</t>
  </si>
  <si>
    <t>1821892052</t>
  </si>
  <si>
    <t>https://podminky.urs.cz/item/CS_URS_2025_01/762342214</t>
  </si>
  <si>
    <t>sklon 33° cos=0,838 (latě 60×40 mm = dl.1600,00 m)</t>
  </si>
  <si>
    <t>24</t>
  </si>
  <si>
    <t>762342511</t>
  </si>
  <si>
    <t>Montáž laťování montáž kontralatí na podklad bez tepelné izolace</t>
  </si>
  <si>
    <t>-427276361</t>
  </si>
  <si>
    <t>https://podminky.urs.cz/item/CS_URS_2025_01/762342511</t>
  </si>
  <si>
    <t>kontralatě 60×40 mm</t>
  </si>
  <si>
    <t>472,368/0,9</t>
  </si>
  <si>
    <t>25</t>
  </si>
  <si>
    <t>762395000</t>
  </si>
  <si>
    <t>Spojovací prostředky krovů, bednění a laťování, nadstřešních konstrukcí svorníky, prkna, hřebíky, pásová ocel, vruty</t>
  </si>
  <si>
    <t>m3</t>
  </si>
  <si>
    <t>1589447932</t>
  </si>
  <si>
    <t>https://podminky.urs.cz/item/CS_URS_2025_01/762395000</t>
  </si>
  <si>
    <t>"prkna" 472,368*0,025</t>
  </si>
  <si>
    <t>"latě + kontralatě" 0,06*0,04*(1600,00+524,853)</t>
  </si>
  <si>
    <t>26</t>
  </si>
  <si>
    <t>M</t>
  </si>
  <si>
    <t>60511120</t>
  </si>
  <si>
    <t>řezivo stavební prkna prismovaná středová tl 25(32)mm dl 2-5m</t>
  </si>
  <si>
    <t>32</t>
  </si>
  <si>
    <t>1279891253</t>
  </si>
  <si>
    <t>11,809*1,1 'Přepočtené koeficientem množství</t>
  </si>
  <si>
    <t>27</t>
  </si>
  <si>
    <t>60514106</t>
  </si>
  <si>
    <t>řezivo jehličnaté lať pevnostní třída S10-13 průřez 40x60mm</t>
  </si>
  <si>
    <t>-1880595470</t>
  </si>
  <si>
    <t>5,1*1,1 'Přepočtené koeficientem množství</t>
  </si>
  <si>
    <t>28</t>
  </si>
  <si>
    <t>998762113</t>
  </si>
  <si>
    <t>Přesun hmot pro konstrukce tesařské stanovený z hmotnosti přesunovaného materiálu vodorovná dopravní vzdálenost do 50 m s omezením mechanizace v objektech výšky přes 12 do 24 m</t>
  </si>
  <si>
    <t>-3457304</t>
  </si>
  <si>
    <t>https://podminky.urs.cz/item/CS_URS_2025_01/998762113</t>
  </si>
  <si>
    <t>764</t>
  </si>
  <si>
    <t>Konstrukce klempířské</t>
  </si>
  <si>
    <t>29</t>
  </si>
  <si>
    <t>764212662</t>
  </si>
  <si>
    <t>Oplechování střešních prvků z pozinkovaného plechu s povrchovou úpravou okapu střechy rovné okapovým plechem rš do 200 mm</t>
  </si>
  <si>
    <t>-1205604707</t>
  </si>
  <si>
    <t>https://podminky.urs.cz/item/CS_URS_2025_01/764212662</t>
  </si>
  <si>
    <t>okapnička pro odvod kondenzátu z mezistřešního prostoru</t>
  </si>
  <si>
    <t>40,95*2+16,20</t>
  </si>
  <si>
    <t>30</t>
  </si>
  <si>
    <t>764311615</t>
  </si>
  <si>
    <t>Lemování zdí z pozinkovaného plechu s povrchovou úpravou boční nebo horní rovné, střech s krytinou skládanou mimo prejzovou rš do 400 mm</t>
  </si>
  <si>
    <t>-1395074318</t>
  </si>
  <si>
    <t>https://podminky.urs.cz/item/CS_URS_2025_01/764311615</t>
  </si>
  <si>
    <t>"vikýře" 5,90*2</t>
  </si>
  <si>
    <t>31</t>
  </si>
  <si>
    <t>764312615</t>
  </si>
  <si>
    <t>Lemování zdí z pozinkovaného plechu s povrchovou úpravou spodní s formováním do tvaru krytiny rovných, střech s krytinou skládanou mimo prejzovou rš do 400 mm</t>
  </si>
  <si>
    <t>-8370829</t>
  </si>
  <si>
    <t>https://podminky.urs.cz/item/CS_URS_2025_01/764312615</t>
  </si>
  <si>
    <t>"vikýře" 6,80+29,25+32,85</t>
  </si>
  <si>
    <t>764314612</t>
  </si>
  <si>
    <t>Lemování prostupů z pozinkovaného plechu s povrchovou úpravou bez lišty, střech s krytinou skládanou nebo z plechu</t>
  </si>
  <si>
    <t>1643844405</t>
  </si>
  <si>
    <t>https://podminky.urs.cz/item/CS_URS_2025_01/764314612</t>
  </si>
  <si>
    <t>33</t>
  </si>
  <si>
    <t>764511602</t>
  </si>
  <si>
    <t>Žlab podokapní z pozinkovaného plechu s povrchovou úpravou včetně háků a čel půlkruhový rš 330 mm</t>
  </si>
  <si>
    <t>-2093235914</t>
  </si>
  <si>
    <t>https://podminky.urs.cz/item/CS_URS_2025_01/764511602</t>
  </si>
  <si>
    <t>34</t>
  </si>
  <si>
    <t>764511622</t>
  </si>
  <si>
    <t>Žlab podokapní z pozinkovaného plechu s povrchovou úpravou roh nebo kout, žlabu půlkruhového rš 330 mm</t>
  </si>
  <si>
    <t>-65298378</t>
  </si>
  <si>
    <t>https://podminky.urs.cz/item/CS_URS_2025_01/764511622</t>
  </si>
  <si>
    <t>35</t>
  </si>
  <si>
    <t>764511642</t>
  </si>
  <si>
    <t>Žlab podokapní z pozinkovaného plechu s povrchovou úpravou kotlík oválný (trychtýřový), rš žlabu/průměr svodu 330/100 mm</t>
  </si>
  <si>
    <t>-1911725931</t>
  </si>
  <si>
    <t>https://podminky.urs.cz/item/CS_URS_2025_01/764511642</t>
  </si>
  <si>
    <t>36</t>
  </si>
  <si>
    <t>764518622</t>
  </si>
  <si>
    <t>Svod z pozinkovaného plechu s upraveným povrchem včetně objímek, kolen a odskoků kruhový, průměru 100 mm</t>
  </si>
  <si>
    <t>-563038297</t>
  </si>
  <si>
    <t>https://podminky.urs.cz/item/CS_URS_2025_01/764518622</t>
  </si>
  <si>
    <t>37</t>
  </si>
  <si>
    <t>998764113</t>
  </si>
  <si>
    <t>Přesun hmot pro konstrukce klempířské stanovený z hmotnosti přesunovaného materiálu vodorovná dopravní vzdálenost do 50 m s omezením mechanizace v objektech výšky přes 12 do 24 m</t>
  </si>
  <si>
    <t>1126635465</t>
  </si>
  <si>
    <t>https://podminky.urs.cz/item/CS_URS_2025_01/998764113</t>
  </si>
  <si>
    <t>765</t>
  </si>
  <si>
    <t>Krytina skládaná</t>
  </si>
  <si>
    <t>38</t>
  </si>
  <si>
    <t>765123013</t>
  </si>
  <si>
    <t>Krytina betonová s povrchovou úpravou se zvýšenou ochranou ( protector plus ) barva cihlová skládaná na sucho sklonu do 30°_x000d_
- vrstva vysoce probarveného jemnozrnného betonu_x000d_
- vysoká odolnost proti usazovaání mechů a nečistot_x000d_
- dlouhodobá stabilita barevnosti_x000d_
- rozměr 330×420 mm</t>
  </si>
  <si>
    <t>369207157</t>
  </si>
  <si>
    <t>https://podminky.urs.cz/item/CS_URS_2025_01/765123013</t>
  </si>
  <si>
    <t>39</t>
  </si>
  <si>
    <t>765123122</t>
  </si>
  <si>
    <t>Krytina betonová drážková skládaná na sucho sklonu střechy do 30° prvky okapové hrany větrací mřížka univerzální</t>
  </si>
  <si>
    <t>1318511067</t>
  </si>
  <si>
    <t>https://podminky.urs.cz/item/CS_URS_2025_01/765123122</t>
  </si>
  <si>
    <t>40</t>
  </si>
  <si>
    <t>765123213</t>
  </si>
  <si>
    <t>Krytina betonová drážková skládaná na sucho sklonu střechy do 30° nárožní hrana provětrávaná z hřebenáčů s povrchovou úpravou se zvýšenou ochranou</t>
  </si>
  <si>
    <t>120686736</t>
  </si>
  <si>
    <t>https://podminky.urs.cz/item/CS_URS_2025_01/765123213</t>
  </si>
  <si>
    <t>8,10*2</t>
  </si>
  <si>
    <t>41</t>
  </si>
  <si>
    <t>765123313</t>
  </si>
  <si>
    <t>Krytina betonová drážková skládaná na sucho sklonu střechy do 30° hřeben provětrávaný z hřebenáčů s povrchovou úpravou se zvýšenou ochranou</t>
  </si>
  <si>
    <t>1944209398</t>
  </si>
  <si>
    <t>https://podminky.urs.cz/item/CS_URS_2025_01/765123313</t>
  </si>
  <si>
    <t>42</t>
  </si>
  <si>
    <t>765123513</t>
  </si>
  <si>
    <t>Krytina betonová drážková skládaná na sucho sklonu střechy do 30° štítová hrana z okrajových tašek s povrchovou úpravou se zvýšenou ochranou</t>
  </si>
  <si>
    <t>140242268</t>
  </si>
  <si>
    <t>https://podminky.urs.cz/item/CS_URS_2025_01/765123513</t>
  </si>
  <si>
    <t>4,20*2+2,70+1,00</t>
  </si>
  <si>
    <t>43</t>
  </si>
  <si>
    <t>765123711</t>
  </si>
  <si>
    <t>Krytina betonová drážková skládaná na sucho sklonu střechy do 30° lemování prostupů těsnicím pásem plochy jednotlivě do 0,25 m2</t>
  </si>
  <si>
    <t>268660494</t>
  </si>
  <si>
    <t>https://podminky.urs.cz/item/CS_URS_2025_01/765123711</t>
  </si>
  <si>
    <t>"VZT d=400 mm" 11</t>
  </si>
  <si>
    <t>44</t>
  </si>
  <si>
    <t>765123712</t>
  </si>
  <si>
    <t>Krytina betonová drážková skládaná na sucho sklonu střechy do 30° lemování prostupů těsnicím pásem plochy jednotlivě přes 0,25 do 0,5 m2</t>
  </si>
  <si>
    <t>-2019959987</t>
  </si>
  <si>
    <t>https://podminky.urs.cz/item/CS_URS_2025_01/765123712</t>
  </si>
  <si>
    <t>"střešní výlezy" 11</t>
  </si>
  <si>
    <t>45</t>
  </si>
  <si>
    <t>765123714</t>
  </si>
  <si>
    <t>Krytina betonová drážková skládaná na sucho sklonu střechy do 30° lemování prostupů těsnicím pásem plochy jednotlivě přes 1 m2</t>
  </si>
  <si>
    <t>757920880</t>
  </si>
  <si>
    <t>https://podminky.urs.cz/item/CS_URS_2025_01/765123714</t>
  </si>
  <si>
    <t>"vikýře" 6,00*2</t>
  </si>
  <si>
    <t>46</t>
  </si>
  <si>
    <t>765123911</t>
  </si>
  <si>
    <t>Krytina betonová drážková skládaná na sucho sklonu střechy do 30° Příplatek cenám za sklon přes 30° do 40°</t>
  </si>
  <si>
    <t>-802866306</t>
  </si>
  <si>
    <t>https://podminky.urs.cz/item/CS_URS_2025_01/765123911</t>
  </si>
  <si>
    <t>47</t>
  </si>
  <si>
    <t>765125011</t>
  </si>
  <si>
    <t>Montáž střešních doplňků krytiny betonové speciálních tašek na sucho větracích, protisněhových, prosvětlovacích, hromosvodových, prostupových, nosných pro stoupací plošinu drážkových</t>
  </si>
  <si>
    <t>2012414302</t>
  </si>
  <si>
    <t>https://podminky.urs.cz/item/CS_URS_2025_01/765125011</t>
  </si>
  <si>
    <t>48</t>
  </si>
  <si>
    <t>59244054</t>
  </si>
  <si>
    <t>taška betonová základní velmi hladká s povrchovou úpravou se zvýšenou ochranou ( ODPOČET )</t>
  </si>
  <si>
    <t>-1665765126</t>
  </si>
  <si>
    <t>49</t>
  </si>
  <si>
    <t>59244057</t>
  </si>
  <si>
    <t>taška betonová větrací velmi hladká s povrchovou úpravou se zvýšenou ochranou</t>
  </si>
  <si>
    <t>-2038307716</t>
  </si>
  <si>
    <t>80*1,03 'Přepočtené koeficientem množství</t>
  </si>
  <si>
    <t>50</t>
  </si>
  <si>
    <t>59244427</t>
  </si>
  <si>
    <t>taška betonová anténní velmi hladká s povrchovou úpravou se zvýšenou ochranou</t>
  </si>
  <si>
    <t>-802948472</t>
  </si>
  <si>
    <t>1*1,03 'Přepočtené koeficientem množství</t>
  </si>
  <si>
    <t>51</t>
  </si>
  <si>
    <t>59244428</t>
  </si>
  <si>
    <t>taška betonová protisněhová velmi hladká s povrchovou úpravou se zvýšenou ochranou ( 2 ks/m2 )</t>
  </si>
  <si>
    <t>-883698422</t>
  </si>
  <si>
    <t>944*1,03 'Přepočtené koeficientem množství</t>
  </si>
  <si>
    <t>52</t>
  </si>
  <si>
    <t>59244410</t>
  </si>
  <si>
    <t>taška betonová nosná stoupací plošiny bez držáku velmi hladká s povrchovou úpravou se zvýšenou ochranou</t>
  </si>
  <si>
    <t>-215004554</t>
  </si>
  <si>
    <t>22*1,03 'Přepočtené koeficientem množství</t>
  </si>
  <si>
    <t>53</t>
  </si>
  <si>
    <t>59245122</t>
  </si>
  <si>
    <t>taška plastová průchozí pro tašku betonovou velmi hladkou s povrchovou úpravou se zvýšenou ochranou</t>
  </si>
  <si>
    <t>-796276079</t>
  </si>
  <si>
    <t>8*1,03 'Přepočtené koeficientem množství</t>
  </si>
  <si>
    <t>54</t>
  </si>
  <si>
    <t>59244445</t>
  </si>
  <si>
    <t>taška betonová bezpečnostního háku velmi hladká s povrchovou úpravou se zvýšenou ochranou</t>
  </si>
  <si>
    <t>725495989</t>
  </si>
  <si>
    <t>11*1,03 'Přepočtené koeficientem množství</t>
  </si>
  <si>
    <t>55</t>
  </si>
  <si>
    <t>765125121</t>
  </si>
  <si>
    <t>Montáž střešních doplňků krytiny betonové doplňků hřebene a nároží uzávěry hřebene</t>
  </si>
  <si>
    <t>-636488264</t>
  </si>
  <si>
    <t>https://podminky.urs.cz/item/CS_URS_2025_01/765125121</t>
  </si>
  <si>
    <t>56</t>
  </si>
  <si>
    <t>59244236</t>
  </si>
  <si>
    <t>hřebenový těsnící prvek plastový pro krytinu betonovou</t>
  </si>
  <si>
    <t>-1909088421</t>
  </si>
  <si>
    <t>57</t>
  </si>
  <si>
    <t>765125201</t>
  </si>
  <si>
    <t>Montáž střešních doplňků krytiny betonové nástavce pro anténu</t>
  </si>
  <si>
    <t>1443372444</t>
  </si>
  <si>
    <t>https://podminky.urs.cz/item/CS_URS_2025_01/765125201</t>
  </si>
  <si>
    <t>58</t>
  </si>
  <si>
    <t>59245123</t>
  </si>
  <si>
    <t>anténní nástavec pro tašku betonovou</t>
  </si>
  <si>
    <t>-213650786</t>
  </si>
  <si>
    <t>59</t>
  </si>
  <si>
    <t>765125202</t>
  </si>
  <si>
    <t>Montáž střešních doplňků krytiny betonové nástavce pro odvětrání kanalizace</t>
  </si>
  <si>
    <t>-958578301</t>
  </si>
  <si>
    <t>https://podminky.urs.cz/item/CS_URS_2025_01/765125202</t>
  </si>
  <si>
    <t>60</t>
  </si>
  <si>
    <t>28654054</t>
  </si>
  <si>
    <t>nástavec sanitárního odvětrání krytinou z betonových tašek</t>
  </si>
  <si>
    <t>-242059887</t>
  </si>
  <si>
    <t>61</t>
  </si>
  <si>
    <t>28654052</t>
  </si>
  <si>
    <t>napojovací trubka pro odvětrání kanalizace krytinou z betonových tašek</t>
  </si>
  <si>
    <t>-1626194908</t>
  </si>
  <si>
    <t>62</t>
  </si>
  <si>
    <t>28654053</t>
  </si>
  <si>
    <t>kryt nástavce sanitárního odvětrání krytinou z betonových tašek</t>
  </si>
  <si>
    <t>-1352138333</t>
  </si>
  <si>
    <t>63</t>
  </si>
  <si>
    <t>765125302</t>
  </si>
  <si>
    <t>Montáž střešních doplňků krytiny betonové střešního výlezu plochy jednotlivě přes 0,25 m2</t>
  </si>
  <si>
    <t>1301770770</t>
  </si>
  <si>
    <t>https://podminky.urs.cz/item/CS_URS_2025_01/765125302</t>
  </si>
  <si>
    <t>64</t>
  </si>
  <si>
    <t>61124002</t>
  </si>
  <si>
    <t>okno střešní výstupní Al otvor 600x600mm</t>
  </si>
  <si>
    <t>-1362556667</t>
  </si>
  <si>
    <t>65</t>
  </si>
  <si>
    <t>765125421</t>
  </si>
  <si>
    <t>Montáž střešních doplňků krytiny betonové bezpečnostního háku</t>
  </si>
  <si>
    <t>1120250870</t>
  </si>
  <si>
    <t>https://podminky.urs.cz/item/CS_URS_2025_01/765125421</t>
  </si>
  <si>
    <t>66</t>
  </si>
  <si>
    <t>59244014</t>
  </si>
  <si>
    <t>sada bezpečnostního háku včetně připevňovacího profilu a kotevního materiálu</t>
  </si>
  <si>
    <t>sada</t>
  </si>
  <si>
    <t>-1107094516</t>
  </si>
  <si>
    <t>67</t>
  </si>
  <si>
    <t>765191013</t>
  </si>
  <si>
    <t>Montáž pojistné hydroizolační nebo parotěsné fólie kladené ve sklonu přes 20° volně na bednění nebo tepelnou izolaci</t>
  </si>
  <si>
    <t>-1419884423</t>
  </si>
  <si>
    <t>https://podminky.urs.cz/item/CS_URS_2025_01/765191013</t>
  </si>
  <si>
    <t>68</t>
  </si>
  <si>
    <t>28329036</t>
  </si>
  <si>
    <t>fólie kontaktní difuzně propustná pro doplňkovou hydroizolační vrstvu, třívrstvá mikroporézní PP 150g/m2 s integrovanou samolepící páskou</t>
  </si>
  <si>
    <t>554150201</t>
  </si>
  <si>
    <t>472,368*1,1 'Přepočtené koeficientem množství</t>
  </si>
  <si>
    <t>69</t>
  </si>
  <si>
    <t>765191041</t>
  </si>
  <si>
    <t>Montáž pojistné hydroizolační nebo parotěsné fólie v místech střešních prostupů průměru do 150 mm</t>
  </si>
  <si>
    <t>169526178</t>
  </si>
  <si>
    <t>https://podminky.urs.cz/item/CS_URS_2025_01/765191041</t>
  </si>
  <si>
    <t>70</t>
  </si>
  <si>
    <t>765191043</t>
  </si>
  <si>
    <t>Montáž pojistné hydroizolační nebo parotěsné fólie v místech střešních prostupů plochy jednotlivě do 1 m2</t>
  </si>
  <si>
    <t>1473320996</t>
  </si>
  <si>
    <t>https://podminky.urs.cz/item/CS_URS_2025_01/765191043</t>
  </si>
  <si>
    <t>71</t>
  </si>
  <si>
    <t>765191051</t>
  </si>
  <si>
    <t>Montáž pojistné hydroizolační nebo parotěsné fólie hřebene nebo nároží, střechy větrané</t>
  </si>
  <si>
    <t>1129194221</t>
  </si>
  <si>
    <t>https://podminky.urs.cz/item/CS_URS_2025_01/765191051</t>
  </si>
  <si>
    <t>72</t>
  </si>
  <si>
    <t>765191071</t>
  </si>
  <si>
    <t>Montáž pojistné hydroizolační nebo parotěsné fólie okapu přesahem na okapnici</t>
  </si>
  <si>
    <t>1667324641</t>
  </si>
  <si>
    <t>https://podminky.urs.cz/item/CS_URS_2025_01/765191071</t>
  </si>
  <si>
    <t>73</t>
  </si>
  <si>
    <t>767851104</t>
  </si>
  <si>
    <t>Montáž komínových lávek kompletní celé lávky</t>
  </si>
  <si>
    <t>-1579369604</t>
  </si>
  <si>
    <t>https://podminky.urs.cz/item/CS_URS_2025_01/767851104</t>
  </si>
  <si>
    <t>1,00*11</t>
  </si>
  <si>
    <t>74</t>
  </si>
  <si>
    <t>BRM.32199</t>
  </si>
  <si>
    <t>Komínová lávka UNI100 s př.zábradlím červenohnědá</t>
  </si>
  <si>
    <t>-2056045162</t>
  </si>
  <si>
    <t>75</t>
  </si>
  <si>
    <t>998765113</t>
  </si>
  <si>
    <t>Přesun hmot pro krytiny skládané stanovený z hmotnosti přesunovaného materiálu vodorovná dopravní vzdálenost do 50 m s omezením mechanizace na objektech výšky přes 12 do 24 m</t>
  </si>
  <si>
    <t>513865657</t>
  </si>
  <si>
    <t>https://podminky.urs.cz/item/CS_URS_2025_01/998765113</t>
  </si>
  <si>
    <t>766</t>
  </si>
  <si>
    <t>Konstrukce truhlářské</t>
  </si>
  <si>
    <t>76</t>
  </si>
  <si>
    <t>766 R_001</t>
  </si>
  <si>
    <t>Oprava podbíjení římsy z palubek - částečná výměna cca z 20% plochy (demontáž, montáž a dodávka) napuštění proti dřevokaznému hmyzu nových palubek_x000d_
- poznámka : výměra = 100% plochy; jednotková cena = 20%</t>
  </si>
  <si>
    <t>908147575</t>
  </si>
  <si>
    <t>dřevěné římsy v úrovni +11,250</t>
  </si>
  <si>
    <t>(0,90+0,25)*(40,95*2+16,20)</t>
  </si>
  <si>
    <t>dřevěvé římsy v úrovni +14,000</t>
  </si>
  <si>
    <t>(0,30+0,20)*(32,85+29,25+5,00*2)</t>
  </si>
  <si>
    <t>77</t>
  </si>
  <si>
    <t>998766113</t>
  </si>
  <si>
    <t>Přesun hmot pro konstrukce truhlářské stanovený z hmotnosti přesunovaného materiálu vodorovná dopravní vzdálenost do 50 m s omezením mechanizace v objektech výšky přes 12 do 24 m</t>
  </si>
  <si>
    <t>811362963</t>
  </si>
  <si>
    <t>https://podminky.urs.cz/item/CS_URS_2025_01/998766113</t>
  </si>
  <si>
    <t>783</t>
  </si>
  <si>
    <t>Dokončovací práce - nátěry</t>
  </si>
  <si>
    <t>78</t>
  </si>
  <si>
    <t>783213021</t>
  </si>
  <si>
    <t>Preventivní napouštěcí nátěr tesařských prvků proti dřevokazným houbám, hmyzu a plísním nezabudovaných do konstrukce dvojnásobný syntetický</t>
  </si>
  <si>
    <t>1725434146</t>
  </si>
  <si>
    <t>https://podminky.urs.cz/item/CS_URS_2025_01/783213021</t>
  </si>
  <si>
    <t>"prkna" 472,368*2+0,025*3149,120*2</t>
  </si>
  <si>
    <t>"latě + kontralatě" (0,06+0,04)*2*(1600,00+524,853)</t>
  </si>
  <si>
    <t>79</t>
  </si>
  <si>
    <t>783106801</t>
  </si>
  <si>
    <t>Odstranění nátěrů z truhlářských konstrukcí obroušením</t>
  </si>
  <si>
    <t>-164939820</t>
  </si>
  <si>
    <t>https://podminky.urs.cz/item/CS_URS_2025_01/783106801</t>
  </si>
  <si>
    <t>80</t>
  </si>
  <si>
    <t>783101203</t>
  </si>
  <si>
    <t>Příprava podkladu truhlářských konstrukcí před provedením nátěru broušení smirkovým papírem nebo plátnem jemné</t>
  </si>
  <si>
    <t>-63664411</t>
  </si>
  <si>
    <t>https://podminky.urs.cz/item/CS_URS_2025_01/783101203</t>
  </si>
  <si>
    <t>81</t>
  </si>
  <si>
    <t>783101403</t>
  </si>
  <si>
    <t>Příprava podkladu truhlářských konstrukcí před provedením nátěru oprášení</t>
  </si>
  <si>
    <t>-554804803</t>
  </si>
  <si>
    <t>https://podminky.urs.cz/item/CS_URS_2025_01/783101403</t>
  </si>
  <si>
    <t>82</t>
  </si>
  <si>
    <t>783118211</t>
  </si>
  <si>
    <t>Lakovací nátěr truhlářských konstrukcí dvojnásobný s mezibroušením syntetický</t>
  </si>
  <si>
    <t>37573641</t>
  </si>
  <si>
    <t>https://podminky.urs.cz/item/CS_URS_2025_01/783118211</t>
  </si>
  <si>
    <t>83</t>
  </si>
  <si>
    <t>783406801</t>
  </si>
  <si>
    <t>Odstranění nátěrů z klempířských konstrukcí obroušením</t>
  </si>
  <si>
    <t>198716981</t>
  </si>
  <si>
    <t>https://podminky.urs.cz/item/CS_URS_2025_01/783406801</t>
  </si>
  <si>
    <t>stávající závětrné lišty na vikýřích</t>
  </si>
  <si>
    <t>0,330*(5,00*2+3,50+1,20)</t>
  </si>
  <si>
    <t>lemování - krytina na vikýřích</t>
  </si>
  <si>
    <t>0,330*(2,10+4,70)</t>
  </si>
  <si>
    <t>ventilační hlavice VZT</t>
  </si>
  <si>
    <t>1,50*11</t>
  </si>
  <si>
    <t>84</t>
  </si>
  <si>
    <t>783401401</t>
  </si>
  <si>
    <t>Příprava podkladu klempířských konstrukcí před provedením nátěru ometením</t>
  </si>
  <si>
    <t>-951664961</t>
  </si>
  <si>
    <t>https://podminky.urs.cz/item/CS_URS_2025_01/783401401</t>
  </si>
  <si>
    <t>85</t>
  </si>
  <si>
    <t>783414203</t>
  </si>
  <si>
    <t>Základní antikorozní nátěr klempířských konstrukcí jednonásobný syntetický samozákladující</t>
  </si>
  <si>
    <t>956742123</t>
  </si>
  <si>
    <t>https://podminky.urs.cz/item/CS_URS_2025_01/783414203</t>
  </si>
  <si>
    <t>86</t>
  </si>
  <si>
    <t>783415101</t>
  </si>
  <si>
    <t>Mezinátěr klempířských konstrukcí jednonásobný syntetický standardní</t>
  </si>
  <si>
    <t>997327360</t>
  </si>
  <si>
    <t>https://podminky.urs.cz/item/CS_URS_2025_01/783415101</t>
  </si>
  <si>
    <t>87</t>
  </si>
  <si>
    <t>783417101</t>
  </si>
  <si>
    <t>Krycí nátěr (email) klempířských konstrukcí jednonásobný syntetický standardní</t>
  </si>
  <si>
    <t>-346561733</t>
  </si>
  <si>
    <t>https://podminky.urs.cz/item/CS_URS_2025_01/783417101</t>
  </si>
  <si>
    <t>88</t>
  </si>
  <si>
    <t>783501401</t>
  </si>
  <si>
    <t>Příprava podkladu krytiny před provedením nátěru sklonu do 10° ometením</t>
  </si>
  <si>
    <t>-1949163792</t>
  </si>
  <si>
    <t>https://podminky.urs.cz/item/CS_URS_2025_01/783501401</t>
  </si>
  <si>
    <t>stávající plechová krytina na vikýřích</t>
  </si>
  <si>
    <t>32,85*(5,00+0,25)+29,25*(5,00+0,25)</t>
  </si>
  <si>
    <t>89</t>
  </si>
  <si>
    <t>783506801</t>
  </si>
  <si>
    <t>Odstranění nátěrů z krytiny sklonu do 10° obroušením</t>
  </si>
  <si>
    <t>-520743236</t>
  </si>
  <si>
    <t>https://podminky.urs.cz/item/CS_URS_2025_01/783506801</t>
  </si>
  <si>
    <t>90</t>
  </si>
  <si>
    <t>783513003</t>
  </si>
  <si>
    <t>Základní (napouštěcí ) nátěr krytiny krytiny plechové sklonu střechy do 10° jednonásobný syntetický samozákladující</t>
  </si>
  <si>
    <t>-2099404151</t>
  </si>
  <si>
    <t>https://podminky.urs.cz/item/CS_URS_2025_01/783513003</t>
  </si>
  <si>
    <t>91</t>
  </si>
  <si>
    <t>783517001</t>
  </si>
  <si>
    <t>Krycí nátěr (email) krytiny krytiny plechové sklonu střechy do 10° jednonásobný syntetický standardní</t>
  </si>
  <si>
    <t>434567805</t>
  </si>
  <si>
    <t>https://podminky.urs.cz/item/CS_URS_2025_01/783517001</t>
  </si>
  <si>
    <t>326,025*2 'Přepočtené koeficientem množství</t>
  </si>
  <si>
    <t>HZS</t>
  </si>
  <si>
    <t>Hodinové zúčtovací sazby</t>
  </si>
  <si>
    <t>92</t>
  </si>
  <si>
    <t>HZS2492</t>
  </si>
  <si>
    <t>Hodinové zúčtovací sazby profesí HSV a PSV provádění stavebních konstrukcí - práce při opravách, které nejsou patrny z PD ( počet hodin je odhad; skutečný počet hodin bude upřesněn a odsouhlasen TDS )</t>
  </si>
  <si>
    <t>hod</t>
  </si>
  <si>
    <t>512</t>
  </si>
  <si>
    <t>-943797897</t>
  </si>
  <si>
    <t>https://podminky.urs.cz/item/CS_URS_2025_01/HZS2492</t>
  </si>
  <si>
    <t>93</t>
  </si>
  <si>
    <t>HZS2112</t>
  </si>
  <si>
    <t>Hodinové zúčtovací sazby profesí PSV provádění stavebních konstrukcí tesař odborný - kontrola stavu konstrukce krovu, případná oprava poškozených míst, případný rozsah oprav bude upřesněn ( počet hodin je odhad; skutečný počet hodin bude upřesněn a odsouhlasen TDS )</t>
  </si>
  <si>
    <t>-897747087</t>
  </si>
  <si>
    <t>https://podminky.urs.cz/item/CS_URS_2025_01/HZS2112</t>
  </si>
  <si>
    <t>605 R_001</t>
  </si>
  <si>
    <t>řezivo stavební (hranoly, prkna) množství bude upřesněno dle skutečné potřeby pro provedení lokální opravy</t>
  </si>
  <si>
    <t>-2006673431</t>
  </si>
  <si>
    <t>02 - jímací a uzemňovací soustava</t>
  </si>
  <si>
    <t>Ing.Michal Nestrojil (import do KROS4)</t>
  </si>
  <si>
    <t>Rozpočet a výkaz výměr zpracován v SW ASTRA Zlín - rozpočtování v oboru elektro, aktuální cenová úroveň (2025). Import do KROS4.</t>
  </si>
  <si>
    <t>D1 - Jímací a uzemňovací soustava</t>
  </si>
  <si>
    <t xml:space="preserve">    D2 - Elektromontáže</t>
  </si>
  <si>
    <t xml:space="preserve">      D3 - Bleskosvod</t>
  </si>
  <si>
    <t xml:space="preserve">        D4 - NEREZOVÝ ZEMNÍ PÁSEK</t>
  </si>
  <si>
    <t xml:space="preserve">        D5 - AlMgSi jímací vedení</t>
  </si>
  <si>
    <t xml:space="preserve">        D6 - OCELOVÝ DRÁT POZINKOVANÝ</t>
  </si>
  <si>
    <t xml:space="preserve">        D7 - Svorky min 150 kA</t>
  </si>
  <si>
    <t xml:space="preserve">        D8 - Svorky 100kA</t>
  </si>
  <si>
    <t xml:space="preserve">        D9 - PODPĚRA VEDENÍ</t>
  </si>
  <si>
    <t xml:space="preserve">        D10 - Jímací tyč</t>
  </si>
  <si>
    <t xml:space="preserve">        D11 - OCHRANNÁ STŘÍŠKA</t>
  </si>
  <si>
    <t xml:space="preserve">        D12 - Ochranný úhelník</t>
  </si>
  <si>
    <t xml:space="preserve">        D13 - Ochrana proti korozi</t>
  </si>
  <si>
    <t xml:space="preserve">        D14 - Označovací štítky PVC</t>
  </si>
  <si>
    <t xml:space="preserve">      D15 - Koordinace, uvedení zařízení do provozu a ostatní práce spojené s montáží</t>
  </si>
  <si>
    <t xml:space="preserve">        D16 - Měření zemních odporů, zemnící sítě délky pásu</t>
  </si>
  <si>
    <t xml:space="preserve">        D17 - KOORDINACE POSTUPU PRACI</t>
  </si>
  <si>
    <t xml:space="preserve">        D18 - PROVEDENI REVIZNICH ZKOUSEK¨DLE ČSN 331500</t>
  </si>
  <si>
    <t xml:space="preserve">    D19 - Poplatky spojené s recyklací materiálů</t>
  </si>
  <si>
    <t xml:space="preserve">    D20 - Zemní práce</t>
  </si>
  <si>
    <t xml:space="preserve">      D21 - VYTÝČENÍ TRATI</t>
  </si>
  <si>
    <t xml:space="preserve">        D22 - SEJMUTÍ DRNU</t>
  </si>
  <si>
    <t xml:space="preserve">        D23 - SEJMUTÍ ORNICE</t>
  </si>
  <si>
    <t xml:space="preserve">        D24 - VYTRHÁNÍ DLAŽBY</t>
  </si>
  <si>
    <t xml:space="preserve">        D25 - ŘEZÁNÍ SPÁRY</t>
  </si>
  <si>
    <t xml:space="preserve">        D26 - BOURANÍ ŽIVIČNÝCH POVRCHŮ</t>
  </si>
  <si>
    <t xml:space="preserve">        D27 - VYTRHÁNÍ OBRUBY</t>
  </si>
  <si>
    <t xml:space="preserve">        D28 - JEDNOVRSTVOVÁ VOZOVKA Z BETONU</t>
  </si>
  <si>
    <t xml:space="preserve">        D29 - HLOUBENÍ KABELOVÉ RÝHY</t>
  </si>
  <si>
    <t xml:space="preserve">        D30 - ZŘÍZENÍ KABELOVÉHO LOŽE</t>
  </si>
  <si>
    <t xml:space="preserve">        D31 - ZÁHOZ KABELOVÉ RÝHY</t>
  </si>
  <si>
    <t xml:space="preserve">        D32 - ÚPRAVA POVRCHU</t>
  </si>
  <si>
    <t xml:space="preserve">        D33 - PODKLADOVÁ VRSTVA TLOUŠŤKY DO 10 cm</t>
  </si>
  <si>
    <t xml:space="preserve">        D34 - POKLÁDKA DLAŽBY</t>
  </si>
  <si>
    <t xml:space="preserve">    D35 - Ostatní náklady</t>
  </si>
  <si>
    <t>D1</t>
  </si>
  <si>
    <t>Jímací a uzemňovací soustava</t>
  </si>
  <si>
    <t>D2</t>
  </si>
  <si>
    <t>Elektromontáže</t>
  </si>
  <si>
    <t>D3</t>
  </si>
  <si>
    <t>Bleskosvod</t>
  </si>
  <si>
    <t>D4</t>
  </si>
  <si>
    <t>NEREZOVÝ ZEMNÍ PÁSEK</t>
  </si>
  <si>
    <t>Pol1</t>
  </si>
  <si>
    <t>30x3,5 V4A (0,84 kg/m), pevně</t>
  </si>
  <si>
    <t>D5</t>
  </si>
  <si>
    <t>AlMgSi jímací vedení</t>
  </si>
  <si>
    <t>Pol2</t>
  </si>
  <si>
    <t>Drát 8 AlMgSi drát Ø 8 mm (0,135kg/m)</t>
  </si>
  <si>
    <t>Pol3</t>
  </si>
  <si>
    <t>Dilatační propojka AlMgSi 8</t>
  </si>
  <si>
    <t>ks</t>
  </si>
  <si>
    <t>D6</t>
  </si>
  <si>
    <t>OCELOVÝ DRÁT POZINKOVANÝ</t>
  </si>
  <si>
    <t>Pol4</t>
  </si>
  <si>
    <t>FeZn/PVC-D10/13 (0,695kg/m), pevně</t>
  </si>
  <si>
    <t>D7</t>
  </si>
  <si>
    <t>Svorky min 150 kA</t>
  </si>
  <si>
    <t>Pol5</t>
  </si>
  <si>
    <t>Svorka spojovací SS 200kA</t>
  </si>
  <si>
    <t>Pol6</t>
  </si>
  <si>
    <t>Svorka k jímací tyči SJ01b 200kA</t>
  </si>
  <si>
    <t>D8</t>
  </si>
  <si>
    <t>Svorky 100kA</t>
  </si>
  <si>
    <t>Pol7</t>
  </si>
  <si>
    <t>Svorka zkušební SZ</t>
  </si>
  <si>
    <t>Pol8</t>
  </si>
  <si>
    <t>Svorka pro připojení zemnící pásek - drát SR03</t>
  </si>
  <si>
    <t>Pol9</t>
  </si>
  <si>
    <t>Svorka pro připojení zemnící pásek - zemnící pásek SR02</t>
  </si>
  <si>
    <t>Pol10</t>
  </si>
  <si>
    <t>Svorka okapová SO</t>
  </si>
  <si>
    <t>D9</t>
  </si>
  <si>
    <t>PODPĚRA VEDENÍ</t>
  </si>
  <si>
    <t>Pol11</t>
  </si>
  <si>
    <t>Podpěra vedemé do zdiva, prodloužená do zateplení ( zateplení min 120 mm) délka podpěry od zdi 100 mm včetně hmoždinky</t>
  </si>
  <si>
    <t>Pol12</t>
  </si>
  <si>
    <t>Podpěra vedení pod krytinu na svahu, výška umístění drátu nad krytinou 100 mm</t>
  </si>
  <si>
    <t>Pol13</t>
  </si>
  <si>
    <t>Podpěra vedení na hřebenáče, výška umístění drátu nad hřebenem 100 mm</t>
  </si>
  <si>
    <t>Pol14</t>
  </si>
  <si>
    <t>Podpěra na plechovou střechu</t>
  </si>
  <si>
    <t>D10</t>
  </si>
  <si>
    <t>Jímací tyč</t>
  </si>
  <si>
    <t>Pol15</t>
  </si>
  <si>
    <t>Jímací tyč na hřebenáče 1m včetně hřebenáče</t>
  </si>
  <si>
    <t>Pol16</t>
  </si>
  <si>
    <t>Jímací tyč 4,0m AlMgSi</t>
  </si>
  <si>
    <t>Pol17</t>
  </si>
  <si>
    <t>Jímací tyč 5,0m AlMgSi</t>
  </si>
  <si>
    <t>Pol18</t>
  </si>
  <si>
    <t>Držák jímací tyče na střešní krov</t>
  </si>
  <si>
    <t>Pol19</t>
  </si>
  <si>
    <t>Držák izolační tyče na anténní stožár</t>
  </si>
  <si>
    <t>Pol20</t>
  </si>
  <si>
    <t>Izolační tyč pro vodiče délka 68 cm</t>
  </si>
  <si>
    <t>D11</t>
  </si>
  <si>
    <t>OCHRANNÁ STŘÍŠKA</t>
  </si>
  <si>
    <t>Pol21</t>
  </si>
  <si>
    <t>Ochranná stříška dolní</t>
  </si>
  <si>
    <t>Pol22</t>
  </si>
  <si>
    <t>Ochranná stříška,horní</t>
  </si>
  <si>
    <t>Pol23</t>
  </si>
  <si>
    <t>ochrana proti zatékání v místě instalace jímací tyče</t>
  </si>
  <si>
    <t>D12</t>
  </si>
  <si>
    <t>Ochranný úhelník</t>
  </si>
  <si>
    <t>Pol24</t>
  </si>
  <si>
    <t>OU 1,7 m (30x30x3) ochranný úhelník 1,7 m</t>
  </si>
  <si>
    <t>Pol25</t>
  </si>
  <si>
    <t>DOU (L-150 mm) držák do zdiva</t>
  </si>
  <si>
    <t>D13</t>
  </si>
  <si>
    <t>Ochrana proti korozi</t>
  </si>
  <si>
    <t>Pol26</t>
  </si>
  <si>
    <t>protikorozní ochrana vodivých spojů v zemi</t>
  </si>
  <si>
    <t>sbr</t>
  </si>
  <si>
    <t>Pol27</t>
  </si>
  <si>
    <t>protikorozní ochrana svodů</t>
  </si>
  <si>
    <t>D14</t>
  </si>
  <si>
    <t>Označovací štítky PVC</t>
  </si>
  <si>
    <t>Pol28</t>
  </si>
  <si>
    <t>č. 0-9</t>
  </si>
  <si>
    <t>Pol29</t>
  </si>
  <si>
    <t>výstražná tabulka hromosvod</t>
  </si>
  <si>
    <t>D15</t>
  </si>
  <si>
    <t>Koordinace, uvedení zařízení do provozu a ostatní práce spojené s montáží</t>
  </si>
  <si>
    <t>Pol30</t>
  </si>
  <si>
    <t>Demontaz stavajiciho jímacího vedení</t>
  </si>
  <si>
    <t>Pol31</t>
  </si>
  <si>
    <t>Přesun hmot do 24 m bez použití mechanizace</t>
  </si>
  <si>
    <t>Pol32</t>
  </si>
  <si>
    <t>Zabezpečení pracoviště</t>
  </si>
  <si>
    <t>Pol33</t>
  </si>
  <si>
    <t>Napojení na stávající uzemňovací soustavu v místě stávajících svodů včetně materiálu</t>
  </si>
  <si>
    <t>Pol34</t>
  </si>
  <si>
    <t>Napojení na stávající jímací soustavu včetně matriálu</t>
  </si>
  <si>
    <t>Pol35</t>
  </si>
  <si>
    <t>Záznam vedení trasy nového uzemňovacího pásku do digitální podoby</t>
  </si>
  <si>
    <t>D16</t>
  </si>
  <si>
    <t>Měření zemních odporů, zemnící sítě délky pásu</t>
  </si>
  <si>
    <t>Pol36</t>
  </si>
  <si>
    <t>přes 100 do 200 m</t>
  </si>
  <si>
    <t>D17</t>
  </si>
  <si>
    <t>KOORDINACE POSTUPU PRACI</t>
  </si>
  <si>
    <t>Pol37</t>
  </si>
  <si>
    <t>S ostatními profesemi</t>
  </si>
  <si>
    <t>Pol38</t>
  </si>
  <si>
    <t>S provozovately sítí při práci v blíkosti jeho vedení</t>
  </si>
  <si>
    <t>D18</t>
  </si>
  <si>
    <t>PROVEDENI REVIZNICH ZKOUSEK¨DLE ČSN 331500</t>
  </si>
  <si>
    <t>Pol39</t>
  </si>
  <si>
    <t>Revizni technik</t>
  </si>
  <si>
    <t>Pol40</t>
  </si>
  <si>
    <t>Spoluprace s reviz.technikem</t>
  </si>
  <si>
    <t>D19</t>
  </si>
  <si>
    <t>Poplatky spojené s recyklací materiálů</t>
  </si>
  <si>
    <t>Pol41</t>
  </si>
  <si>
    <t>Likvidace elektromateriálu dle platných předpisů vč naložení a dopravy</t>
  </si>
  <si>
    <t>D20</t>
  </si>
  <si>
    <t>Zemní práce</t>
  </si>
  <si>
    <t>D21</t>
  </si>
  <si>
    <t>VYTÝČENÍ TRATI</t>
  </si>
  <si>
    <t>Pol42</t>
  </si>
  <si>
    <t>Kabelové vedení v zastaveném prostoru</t>
  </si>
  <si>
    <t>km</t>
  </si>
  <si>
    <t>D22</t>
  </si>
  <si>
    <t>SEJMUTÍ DRNU</t>
  </si>
  <si>
    <t>Pol43</t>
  </si>
  <si>
    <t>Nářez drnu,naložení,odvoz</t>
  </si>
  <si>
    <t>D23</t>
  </si>
  <si>
    <t>SEJMUTÍ ORNICE</t>
  </si>
  <si>
    <t>Pol44</t>
  </si>
  <si>
    <t>Vrstva pres 15cm,zemina tř.1</t>
  </si>
  <si>
    <t>D24</t>
  </si>
  <si>
    <t>VYTRHÁNÍ DLAŽBY</t>
  </si>
  <si>
    <t>Pol45</t>
  </si>
  <si>
    <t>Betonové dlaždice,spáry zalité</t>
  </si>
  <si>
    <t>D25</t>
  </si>
  <si>
    <t>ŘEZÁNÍ SPÁRY</t>
  </si>
  <si>
    <t>Pol46</t>
  </si>
  <si>
    <t>V asfaltu nebo betonu</t>
  </si>
  <si>
    <t>D26</t>
  </si>
  <si>
    <t>BOURANÍ ŽIVIČNÝCH POVRCHŮ</t>
  </si>
  <si>
    <t>Pol47</t>
  </si>
  <si>
    <t>Síla vrstvy 15cm včetně nakládky a odvozu na skládku a poplatku za uložení</t>
  </si>
  <si>
    <t>D27</t>
  </si>
  <si>
    <t>VYTRHÁNÍ OBRUBY</t>
  </si>
  <si>
    <t>Pol48</t>
  </si>
  <si>
    <t>Stojaté kladené do betonu</t>
  </si>
  <si>
    <t>D28</t>
  </si>
  <si>
    <t>JEDNOVRSTVOVÁ VOZOVKA Z BETONU</t>
  </si>
  <si>
    <t>Pol49</t>
  </si>
  <si>
    <t>Vrstva betonu 15cm</t>
  </si>
  <si>
    <t>98</t>
  </si>
  <si>
    <t>D29</t>
  </si>
  <si>
    <t>HLOUBENÍ KABELOVÉ RÝHY</t>
  </si>
  <si>
    <t>Pol50</t>
  </si>
  <si>
    <t>Zemina třídy 3, šíře 350mm,hloubka 650mm</t>
  </si>
  <si>
    <t>100</t>
  </si>
  <si>
    <t>D30</t>
  </si>
  <si>
    <t>ZŘÍZENÍ KABELOVÉHO LOŽE</t>
  </si>
  <si>
    <t>Pol51</t>
  </si>
  <si>
    <t>Z prosáté zeminy, bez zakrytí, šíře do 65cm,tloušťka 5cm</t>
  </si>
  <si>
    <t>102</t>
  </si>
  <si>
    <t>D31</t>
  </si>
  <si>
    <t>ZÁHOZ KABELOVÉ RÝHY</t>
  </si>
  <si>
    <t>Pol52</t>
  </si>
  <si>
    <t>Zemina třídy 3, šíře 350mm,hloubka 750mm</t>
  </si>
  <si>
    <t>104</t>
  </si>
  <si>
    <t>D32</t>
  </si>
  <si>
    <t>ÚPRAVA POVRCHU</t>
  </si>
  <si>
    <t>Pol53</t>
  </si>
  <si>
    <t>Položeni drnu</t>
  </si>
  <si>
    <t>106</t>
  </si>
  <si>
    <t>Pol54</t>
  </si>
  <si>
    <t>Osetí povrchu travou</t>
  </si>
  <si>
    <t>108</t>
  </si>
  <si>
    <t>D33</t>
  </si>
  <si>
    <t>PODKLADOVÁ VRSTVA TLOUŠŤKY DO 10 cm</t>
  </si>
  <si>
    <t>Pol55</t>
  </si>
  <si>
    <t>Z kameniva drceného vč. zhutnění</t>
  </si>
  <si>
    <t>110</t>
  </si>
  <si>
    <t>D34</t>
  </si>
  <si>
    <t>POKLÁDKA DLAŽBY</t>
  </si>
  <si>
    <t>Pol56</t>
  </si>
  <si>
    <t>Opětovná pokládka betonové dlaždice</t>
  </si>
  <si>
    <t>112</t>
  </si>
  <si>
    <t>Pol57</t>
  </si>
  <si>
    <t>Vrstva asfaltu 15cm</t>
  </si>
  <si>
    <t>114</t>
  </si>
  <si>
    <t>D35</t>
  </si>
  <si>
    <t>Ostatní náklady</t>
  </si>
  <si>
    <t>Pol58</t>
  </si>
  <si>
    <t>PPV</t>
  </si>
  <si>
    <t>116</t>
  </si>
  <si>
    <t>Pol59</t>
  </si>
  <si>
    <t>Podružný materiál</t>
  </si>
  <si>
    <t>118</t>
  </si>
  <si>
    <t>02 - objekt A2</t>
  </si>
  <si>
    <t>(37,35+1,00*2)*(10,30+1,25)*1/2</t>
  </si>
  <si>
    <t>1,00*2*(10,30+10,25)*1/2*3</t>
  </si>
  <si>
    <t>(37,35+1,00*2)*10,35</t>
  </si>
  <si>
    <t>(22,05+1,00*2)*3,00</t>
  </si>
  <si>
    <t>(16,20+1,00*2)*(10,35+10,30)*1/2</t>
  </si>
  <si>
    <t>"vstup" 3,50*1</t>
  </si>
  <si>
    <t>-782266459</t>
  </si>
  <si>
    <t>-353695153</t>
  </si>
  <si>
    <t>(37,35*16,20-(29,00*4,50+21,80*4,50))*1/0,838*1,025</t>
  </si>
  <si>
    <t>"hřeben" 32,650</t>
  </si>
  <si>
    <t>(37,35*16,20-(29,00*4,50+21,80*4,50))*1/0,838*1,025*0,90</t>
  </si>
  <si>
    <t>"1/K" 37,55*2+16,50+29,30+22,10</t>
  </si>
  <si>
    <t>"2/K" 80,000</t>
  </si>
  <si>
    <t>"vikýře" 5,90*2+6,80+22,05+29,25</t>
  </si>
  <si>
    <t>-1141670329</t>
  </si>
  <si>
    <t>"VZT d=400 mm" 3,14*(0,40+0,80)*1/2*0,50*1,10*6</t>
  </si>
  <si>
    <t>24,981*6 'Přepočtené koeficientem množství</t>
  </si>
  <si>
    <t>sklon 33° cos=0,838 (latě 60×40 mm = dl.1560,00 m)</t>
  </si>
  <si>
    <t>460,479/0,9</t>
  </si>
  <si>
    <t>"prkna" 460,479*0,025</t>
  </si>
  <si>
    <t>"latě + kontralatě" 0,06*0,04*(1560,00+511,643)</t>
  </si>
  <si>
    <t>11,512*1,1 'Přepočtené koeficientem množství</t>
  </si>
  <si>
    <t>4,972*1,1 'Přepočtené koeficientem množství</t>
  </si>
  <si>
    <t>37,35*2+16,20</t>
  </si>
  <si>
    <t>"vikýře" 6,80+22,05+29,25</t>
  </si>
  <si>
    <t>-1622183964</t>
  </si>
  <si>
    <t>"VZT d=400 mm" 6</t>
  </si>
  <si>
    <t>"střešní výlezy" 6</t>
  </si>
  <si>
    <t>74*1,03 'Přepočtené koeficientem množství</t>
  </si>
  <si>
    <t>920*1,03 'Přepočtené koeficientem množství</t>
  </si>
  <si>
    <t>6*1,03 'Přepočtené koeficientem množství</t>
  </si>
  <si>
    <t>7*1,03 'Přepočtené koeficientem množství</t>
  </si>
  <si>
    <t>765125351</t>
  </si>
  <si>
    <t>Montáž střešních doplňků krytiny betonové stoupací plošiny délky do 450 mm</t>
  </si>
  <si>
    <t>819653934</t>
  </si>
  <si>
    <t>https://podminky.urs.cz/item/CS_URS_2025_01/765125351</t>
  </si>
  <si>
    <t>"ke stožáru STA" 3</t>
  </si>
  <si>
    <t>59244028</t>
  </si>
  <si>
    <t>plošina stoupací kovová š 250mm d 410mm</t>
  </si>
  <si>
    <t>661302914</t>
  </si>
  <si>
    <t>59244096</t>
  </si>
  <si>
    <t>držák stoupací plošiny</t>
  </si>
  <si>
    <t>995622107</t>
  </si>
  <si>
    <t>13890008</t>
  </si>
  <si>
    <t>vzpěra Pz stoupací plošiny ( bez závěsného háku)</t>
  </si>
  <si>
    <t>-1159660512</t>
  </si>
  <si>
    <t>460,479*1,1 'Přepočtené koeficientem množství</t>
  </si>
  <si>
    <t>"VZT" 6</t>
  </si>
  <si>
    <t>"STA" 2</t>
  </si>
  <si>
    <t>(0,90+0,25)*(37,35*2+16,20)</t>
  </si>
  <si>
    <t>(0,30+0,20)*(29,25+22,05+5,00*2)</t>
  </si>
  <si>
    <t>"prkna" 460,479*2+0,025*3069,860</t>
  </si>
  <si>
    <t>"latě + kontralatě" (0,06+0,04)*2*(1560,00+511,643)</t>
  </si>
  <si>
    <t>783306807</t>
  </si>
  <si>
    <t>Odstranění nátěrů ze zámečnických konstrukcí odstraňovačem nátěrů s obroušením</t>
  </si>
  <si>
    <t>-1588293144</t>
  </si>
  <si>
    <t>https://podminky.urs.cz/item/CS_URS_2025_01/783306807</t>
  </si>
  <si>
    <t>stávající anténní stožár vč.konzoly</t>
  </si>
  <si>
    <t>2,00+1,30</t>
  </si>
  <si>
    <t>783301313</t>
  </si>
  <si>
    <t>Příprava podkladu zámečnických konstrukcí před provedením nátěru odmaštění odmašťovačem ředidlovým</t>
  </si>
  <si>
    <t>-217655211</t>
  </si>
  <si>
    <t>https://podminky.urs.cz/item/CS_URS_2025_01/783301313</t>
  </si>
  <si>
    <t>783314203</t>
  </si>
  <si>
    <t>Základní antikorozní nátěr zámečnických konstrukcí jednonásobný syntetický samozákladující</t>
  </si>
  <si>
    <t>1105093141</t>
  </si>
  <si>
    <t>https://podminky.urs.cz/item/CS_URS_2025_01/783314203</t>
  </si>
  <si>
    <t>783315101</t>
  </si>
  <si>
    <t>Mezinátěr zámečnických konstrukcí jednonásobný syntetický standardní</t>
  </si>
  <si>
    <t>-27299287</t>
  </si>
  <si>
    <t>https://podminky.urs.cz/item/CS_URS_2025_01/783315101</t>
  </si>
  <si>
    <t>783317101</t>
  </si>
  <si>
    <t>Krycí nátěr (email) zámečnických konstrukcí jednonásobný syntetický standardní</t>
  </si>
  <si>
    <t>200357072</t>
  </si>
  <si>
    <t>https://podminky.urs.cz/item/CS_URS_2025_01/783317101</t>
  </si>
  <si>
    <t>1,50*6</t>
  </si>
  <si>
    <t>97</t>
  </si>
  <si>
    <t>29,25*(5,00+0,25)+22,05*(5,00+0,25)</t>
  </si>
  <si>
    <t>99</t>
  </si>
  <si>
    <t>269,325*2 'Přepočtené koeficientem množství</t>
  </si>
  <si>
    <t>101</t>
  </si>
  <si>
    <t>-1138187375</t>
  </si>
  <si>
    <t>356293145</t>
  </si>
  <si>
    <t>103</t>
  </si>
  <si>
    <t xml:space="preserve">        D25 - HLOUBENÍ KABELOVÉ RÝHY</t>
  </si>
  <si>
    <t xml:space="preserve">        D26 - ZŘÍZENÍ KABELOVÉHO LOŽE</t>
  </si>
  <si>
    <t xml:space="preserve">        D27 - ZÁHOZ KABELOVÉ RÝHY</t>
  </si>
  <si>
    <t xml:space="preserve">        D28 - ÚPRAVA POVRCHU</t>
  </si>
  <si>
    <t xml:space="preserve">        D29 - PODKLADOVÁ VRSTVA TLOUŠŤKY DO 10 cm</t>
  </si>
  <si>
    <t xml:space="preserve">        D30 - POKLÁDKA DLAŽBY</t>
  </si>
  <si>
    <t xml:space="preserve">    D31 - Ostatní náklady</t>
  </si>
  <si>
    <t>Pol60</t>
  </si>
  <si>
    <t>Jímací tyč 6,0m AlMgSi</t>
  </si>
  <si>
    <t>Pol61</t>
  </si>
  <si>
    <t>izolační tyč pro jímací tyč 93 cm</t>
  </si>
  <si>
    <t>Pol62</t>
  </si>
  <si>
    <t>Pol63</t>
  </si>
  <si>
    <t>03 - objekt A3 - střecha střední část</t>
  </si>
  <si>
    <t>945421110</t>
  </si>
  <si>
    <t>Hydraulická zvedací plošina včetně obsluhy instalovaná na automobilovém podvozku, výšky zdvihu do 18 m</t>
  </si>
  <si>
    <t>-245258597</t>
  </si>
  <si>
    <t>https://podminky.urs.cz/item/CS_URS_2025_01/945421110</t>
  </si>
  <si>
    <t>-1133067133</t>
  </si>
  <si>
    <t>"1/K" 8,000</t>
  </si>
  <si>
    <t>119841378</t>
  </si>
  <si>
    <t>"2/K" 10,000</t>
  </si>
  <si>
    <t>-1059234965</t>
  </si>
  <si>
    <t>-2116853198</t>
  </si>
  <si>
    <t>836482756</t>
  </si>
  <si>
    <t>0,06*6 'Přepočtené koeficientem množství</t>
  </si>
  <si>
    <t>-1252719807</t>
  </si>
  <si>
    <t>-1264863968</t>
  </si>
  <si>
    <t>798303627</t>
  </si>
  <si>
    <t>-1322192858</t>
  </si>
  <si>
    <t>96400682</t>
  </si>
  <si>
    <t>-1409750907</t>
  </si>
  <si>
    <t>-1694306933</t>
  </si>
  <si>
    <t>stávající atiky</t>
  </si>
  <si>
    <t>(7,40+4,80)*2*0,40+7,80*0,50+3,60*0,70+2,35*2*0,35</t>
  </si>
  <si>
    <t>493000993</t>
  </si>
  <si>
    <t>-633948062</t>
  </si>
  <si>
    <t>-1941769429</t>
  </si>
  <si>
    <t>31695074</t>
  </si>
  <si>
    <t>-906471926</t>
  </si>
  <si>
    <t>stávající plechová krytina ve sklonu 5°</t>
  </si>
  <si>
    <t>(5,00+0,10)*7,20+4,50*(0,20+0,60)*1/2*2</t>
  </si>
  <si>
    <t>801700317</t>
  </si>
  <si>
    <t>783506821</t>
  </si>
  <si>
    <t>Odstranění nátěrů z krytiny sklonu přes 30° do 60° obroušením</t>
  </si>
  <si>
    <t>1332693580</t>
  </si>
  <si>
    <t>https://podminky.urs.cz/item/CS_URS_2025_01/783506821</t>
  </si>
  <si>
    <t>stávající plechová krytina ve sklonu 35°</t>
  </si>
  <si>
    <t>(6,70+0,10)*7,20+(7,30*0,20+0,60*0,30*1/2)*2</t>
  </si>
  <si>
    <t>783501421</t>
  </si>
  <si>
    <t>Příprava podkladu krytiny před provedením nátěru sklonu přes 30° do 60° ometením</t>
  </si>
  <si>
    <t>349216508</t>
  </si>
  <si>
    <t>https://podminky.urs.cz/item/CS_URS_2025_01/783501421</t>
  </si>
  <si>
    <t>1859494165</t>
  </si>
  <si>
    <t>Krycí nátěr (email) krytiny krytiny plechové sklonu střechy do 10° jednonásobný syntetický standardní (dvojnásobný nátěr - plocha 2×)</t>
  </si>
  <si>
    <t>1122100237</t>
  </si>
  <si>
    <t>92,38*2 'Přepočtené koeficientem množství</t>
  </si>
  <si>
    <t>783591103</t>
  </si>
  <si>
    <t>Příplatek k ceně nátěru krytiny jednonásobného, za provedení ve sklonu střechy přes 30 do 60°</t>
  </si>
  <si>
    <t>1005016047</t>
  </si>
  <si>
    <t>https://podminky.urs.cz/item/CS_URS_2025_01/783591103</t>
  </si>
  <si>
    <t>základní nátěr 1×</t>
  </si>
  <si>
    <t>783591113</t>
  </si>
  <si>
    <t>Příplatek k ceně nátěru krytiny dvojnásobného, za provedení ve sklonu střechy přes 30 do 60°</t>
  </si>
  <si>
    <t>-854169519</t>
  </si>
  <si>
    <t>https://podminky.urs.cz/item/CS_URS_2025_01/783591113</t>
  </si>
  <si>
    <t>krycí nátěr 2×</t>
  </si>
  <si>
    <t>-2005307222</t>
  </si>
  <si>
    <t>Pol64</t>
  </si>
  <si>
    <t>Podpěra na plechovou atiku</t>
  </si>
  <si>
    <t>Pol65</t>
  </si>
  <si>
    <t>Jímací tyč 3,0m AlMgSi</t>
  </si>
  <si>
    <t>Pol66</t>
  </si>
  <si>
    <t>Jímací tyč 2,0m AlMgSi</t>
  </si>
  <si>
    <t>Pol67</t>
  </si>
  <si>
    <t>Držák jímací tyče na stěnu atiky</t>
  </si>
  <si>
    <t>Pol68</t>
  </si>
  <si>
    <t>Pol69</t>
  </si>
  <si>
    <t>Pol70</t>
  </si>
  <si>
    <t>Pol71</t>
  </si>
  <si>
    <t>do 100 m</t>
  </si>
  <si>
    <t>Pol72</t>
  </si>
  <si>
    <t>Pol73</t>
  </si>
  <si>
    <t>04 - objekt A4 - střecha nad vstupem</t>
  </si>
  <si>
    <t xml:space="preserve">    767 - Konstrukce zámečnické</t>
  </si>
  <si>
    <t>Montáž, příplatek za každý den použití, demontáž - stříška záchytná zřizovaná současně s lehkým nebo těžkým lešením šířky přes 2,5 m ( dobu použití vyjádří dodavatel v jednotkové ceně )</t>
  </si>
  <si>
    <t>830321768</t>
  </si>
  <si>
    <t>"vstupy" 7,500</t>
  </si>
  <si>
    <t>949 R_001</t>
  </si>
  <si>
    <t>Montáž, příplatek za každý další den použití, demontáž - lešení lehkého kozového dílcového o výšce lešeňové podlahy do 1,90 m ( dobu použití vyjádří dodavatel v jednotkové ceně )</t>
  </si>
  <si>
    <t>1639606844</t>
  </si>
  <si>
    <t>Oprava stávajícího poškozeného zateplení (pod spodní, oknem schodišťového prostoru - rozsah bude upřesněn dle skutečnosti)</t>
  </si>
  <si>
    <t>1246279482</t>
  </si>
  <si>
    <t>767392802</t>
  </si>
  <si>
    <t>Demontáž krytin střech z plechů šroubovaných do suti</t>
  </si>
  <si>
    <t>-188764286</t>
  </si>
  <si>
    <t>https://podminky.urs.cz/item/CS_URS_2025_01/767392802</t>
  </si>
  <si>
    <t>7,50*5,10</t>
  </si>
  <si>
    <t>764002801</t>
  </si>
  <si>
    <t>Demontáž klempířských konstrukcí závětrné lišty do suti</t>
  </si>
  <si>
    <t>-2111035863</t>
  </si>
  <si>
    <t>https://podminky.urs.cz/item/CS_URS_2025_01/764002801</t>
  </si>
  <si>
    <t>2,60*2</t>
  </si>
  <si>
    <t>2052695991</t>
  </si>
  <si>
    <t>7,50+2,60*2</t>
  </si>
  <si>
    <t>2122404290</t>
  </si>
  <si>
    <t>-1747946227</t>
  </si>
  <si>
    <t>"2/K" 3,000</t>
  </si>
  <si>
    <t>997013151</t>
  </si>
  <si>
    <t>Vnitrostaveništní doprava suti a vybouraných hmot vodorovně do 50 m s naložením s omezením mechanizace pro budovy a haly výšky do 6 m</t>
  </si>
  <si>
    <t>-858945340</t>
  </si>
  <si>
    <t>https://podminky.urs.cz/item/CS_URS_2025_01/997013151</t>
  </si>
  <si>
    <t>1344103919</t>
  </si>
  <si>
    <t>1264778068</t>
  </si>
  <si>
    <t>0,331*6 'Přepočtené koeficientem množství</t>
  </si>
  <si>
    <t>-602420125</t>
  </si>
  <si>
    <t>-1977619552</t>
  </si>
  <si>
    <t>764212634</t>
  </si>
  <si>
    <t>Oplechování střešních prvků z pozinkovaného plechu s povrchovou úpravou štítu závětrnou lištou rš 330 mm</t>
  </si>
  <si>
    <t>1747687810</t>
  </si>
  <si>
    <t>https://podminky.urs.cz/item/CS_URS_2025_01/764212634</t>
  </si>
  <si>
    <t>764311614</t>
  </si>
  <si>
    <t>Lemování zdí z pozinkovaného plechu s povrchovou úpravou boční nebo horní rovné, střech s krytinou skládanou mimo prejzovou rš 330 mm</t>
  </si>
  <si>
    <t>293275415</t>
  </si>
  <si>
    <t>https://podminky.urs.cz/item/CS_URS_2025_01/764311614</t>
  </si>
  <si>
    <t>-1876820260</t>
  </si>
  <si>
    <t>-819644750</t>
  </si>
  <si>
    <t>1850073283</t>
  </si>
  <si>
    <t>998764111</t>
  </si>
  <si>
    <t>Přesun hmot pro konstrukce klempířské stanovený z hmotnosti přesunovaného materiálu vodorovná dopravní vzdálenost do 50 m s omezením mechanizace v objektech výšky do 6 m</t>
  </si>
  <si>
    <t>-290202461</t>
  </si>
  <si>
    <t>https://podminky.urs.cz/item/CS_URS_2025_01/998764111</t>
  </si>
  <si>
    <t>767</t>
  </si>
  <si>
    <t>Konstrukce zámečnické</t>
  </si>
  <si>
    <t>767391112</t>
  </si>
  <si>
    <t>Montáž krytiny z tvarovaných plechů trapézových nebo vlnitých, uchycených šroubováním</t>
  </si>
  <si>
    <t>824589946</t>
  </si>
  <si>
    <t>https://podminky.urs.cz/item/CS_URS_2025_01/767391112</t>
  </si>
  <si>
    <t>"skladba S4n" 7,50*5,10</t>
  </si>
  <si>
    <t>15484311</t>
  </si>
  <si>
    <t>plech trapézový 40/160 PES 25µm tl.0,50 mm</t>
  </si>
  <si>
    <t>1099250235</t>
  </si>
  <si>
    <t>38,25*1,133 'Přepočtené koeficientem množství</t>
  </si>
  <si>
    <t>998767111</t>
  </si>
  <si>
    <t>Přesun hmot pro zámečnické konstrukce stanovený z hmotnosti přesunovaného materiálu vodorovná dopravní vzdálenost do 50 m s omezením mechanizace v objektech výšky do 6 m</t>
  </si>
  <si>
    <t>811838455</t>
  </si>
  <si>
    <t>https://podminky.urs.cz/item/CS_URS_2025_01/998767111</t>
  </si>
  <si>
    <t>368581121</t>
  </si>
  <si>
    <t>oplechování přesahu</t>
  </si>
  <si>
    <t>7,50*(0,40+0,20)</t>
  </si>
  <si>
    <t>598014890</t>
  </si>
  <si>
    <t>-917344327</t>
  </si>
  <si>
    <t>6067294</t>
  </si>
  <si>
    <t>-392447843</t>
  </si>
  <si>
    <t>VON - Vedlejší a ostatní náklady</t>
  </si>
  <si>
    <t>D1 - VON - vedlejší a ostatní náklady</t>
  </si>
  <si>
    <t>VON - vedlejší a ostatní náklady</t>
  </si>
  <si>
    <t>002-004.1</t>
  </si>
  <si>
    <t>Zařízení staveniště, vč. BOZP / Veškeré činnosti dle vyhl. 230/2012Sb. §9 odst. 2 související s vybudováním, provozem a likvidací staveniště, vč. úklidu objektu před předáním stavby._x000d_
Standardní prvky BOZP (mobilní oplocení, výstražné značení, přechody výkopů vč. oplocení, zábradlí, atd - vč. jejich dodávky, montáže, údržby a demontáže, resp. likvidace) a povinosti vyplívající z plánu BOZP vč. připomínek příslušných úřadů.</t>
  </si>
  <si>
    <t>kpl</t>
  </si>
  <si>
    <t>1024</t>
  </si>
  <si>
    <t>-545105092</t>
  </si>
  <si>
    <t>002-006</t>
  </si>
  <si>
    <t>Poskytnutí zařízení staveniště (jeho části) pro umožnění činnosti TDS, AD, SÚ, BOZP na stavbě / Pro zástupce objednatele (TDS, technici, AD, SÚ, koordinátor BOZP, .... ) bude v rámci zařízení staveniště zpřístupněna jedna kancelář (kontejnerového typu - zateplená, se sociálním zázemím včetně úklidových prostředků a potřeb), vybavená stoly, židlemi pro 6 osob, věšáky, s úložnými uzamykatelnými prostorami připojená na el. en., vodu a zabezpečená (před buňkou čistící zóna). _x000d_
Kancelářská buňka bude sloužit jako pracoviště výše uvedených pracovníků objednavatele a orgánů DOSS na stavbě.</t>
  </si>
  <si>
    <t>1410090024</t>
  </si>
  <si>
    <t>002-101</t>
  </si>
  <si>
    <t>Vytýčení stávajících inženýrských sítí</t>
  </si>
  <si>
    <t>-1441869959</t>
  </si>
  <si>
    <t>002-201.1</t>
  </si>
  <si>
    <t>Projektová dokumentace skutečného provedení / Projektová dokumentace skutečného provedení dle vyhl. č. 230/2012Sb. §10 odst. 2 - 4x tištěně a 1x elektronicky na CD nosiči</t>
  </si>
  <si>
    <t>930280916</t>
  </si>
  <si>
    <t>002-301.1</t>
  </si>
  <si>
    <t>Kompletace atestů, certifikátů, revizních zpráv a ostatních dokladů / Kompletace atestů, certifikátů, revizních zpráv, protokolů o kotrolách, dokladů o vlastnostech materiálů, dokladů o likvidaci odpadu a ostatních dokladů potřebných k předání a kolaudaci stavby - 3x tištěně a 1x tištěně na CD nosiči.</t>
  </si>
  <si>
    <t>-822702967</t>
  </si>
  <si>
    <t>002-302</t>
  </si>
  <si>
    <t>Zpracování a předložení harmonogramů. Náklady na vyhotovení a předložení finančního a časového harmonogramu prací</t>
  </si>
  <si>
    <t>-1901970718</t>
  </si>
  <si>
    <t>041403000</t>
  </si>
  <si>
    <t>Inženýrská činnost dozory koordinátor BOZP na staveništi</t>
  </si>
  <si>
    <t>-1618826112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</si>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</sst>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800080"/>
      <name val="Arial CE"/>
    </font>
    <font>
      <i/>
      <sz val="8"/>
      <color rgb="FF003366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9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4" fillId="0" borderId="13" xfId="0" applyNumberFormat="1" applyFont="1" applyBorder="1" applyAlignment="1" applyProtection="1"/>
    <xf numFmtId="166" fontId="34" fillId="0" borderId="14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0" xfId="0" applyFont="1" applyAlignment="1" applyProtection="1">
      <alignment horizontal="left" vertical="center"/>
    </xf>
    <xf numFmtId="0" fontId="38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39" fillId="2" borderId="20" xfId="0" applyFont="1" applyFill="1" applyBorder="1" applyAlignment="1" applyProtection="1">
      <alignment horizontal="left" vertical="center"/>
      <protection locked="0"/>
    </xf>
    <xf numFmtId="0" fontId="39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12" fillId="0" borderId="4" xfId="0" applyFont="1" applyBorder="1" applyAlignment="1" applyProtection="1"/>
    <xf numFmtId="0" fontId="12" fillId="0" borderId="0" xfId="0" applyFont="1" applyAlignment="1" applyProtection="1"/>
    <xf numFmtId="0" fontId="12" fillId="0" borderId="0" xfId="0" applyFont="1" applyAlignment="1" applyProtection="1">
      <alignment horizontal="left"/>
    </xf>
    <xf numFmtId="0" fontId="12" fillId="0" borderId="0" xfId="0" applyFont="1" applyAlignment="1" applyProtection="1">
      <protection locked="0"/>
    </xf>
    <xf numFmtId="4" fontId="12" fillId="0" borderId="0" xfId="0" applyNumberFormat="1" applyFont="1" applyAlignment="1" applyProtection="1"/>
    <xf numFmtId="0" fontId="12" fillId="0" borderId="4" xfId="0" applyFont="1" applyBorder="1" applyAlignment="1"/>
    <xf numFmtId="0" fontId="12" fillId="0" borderId="15" xfId="0" applyFont="1" applyBorder="1" applyAlignment="1" applyProtection="1"/>
    <xf numFmtId="0" fontId="12" fillId="0" borderId="0" xfId="0" applyFont="1" applyBorder="1" applyAlignment="1" applyProtection="1"/>
    <xf numFmtId="166" fontId="12" fillId="0" borderId="0" xfId="0" applyNumberFormat="1" applyFont="1" applyBorder="1" applyAlignment="1" applyProtection="1"/>
    <xf numFmtId="166" fontId="12" fillId="0" borderId="16" xfId="0" applyNumberFormat="1" applyFont="1" applyBorder="1" applyAlignment="1" applyProtection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4" fontId="12" fillId="0" borderId="0" xfId="0" applyNumberFormat="1" applyFont="1" applyAlignment="1">
      <alignment vertical="center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styles" Target="styles.xml" /><Relationship Id="rId12" Type="http://schemas.openxmlformats.org/officeDocument/2006/relationships/theme" Target="theme/theme1.xml" /><Relationship Id="rId13" Type="http://schemas.openxmlformats.org/officeDocument/2006/relationships/calcChain" Target="calcChain.xml" /><Relationship Id="rId14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65121801" TargetMode="External" /><Relationship Id="rId2" Type="http://schemas.openxmlformats.org/officeDocument/2006/relationships/hyperlink" Target="https://podminky.urs.cz/item/CS_URS_2025_01/765121821" TargetMode="External" /><Relationship Id="rId3" Type="http://schemas.openxmlformats.org/officeDocument/2006/relationships/hyperlink" Target="https://podminky.urs.cz/item/CS_URS_2025_01/765121881" TargetMode="External" /><Relationship Id="rId4" Type="http://schemas.openxmlformats.org/officeDocument/2006/relationships/hyperlink" Target="https://podminky.urs.cz/item/CS_URS_2025_01/765121891" TargetMode="External" /><Relationship Id="rId5" Type="http://schemas.openxmlformats.org/officeDocument/2006/relationships/hyperlink" Target="https://podminky.urs.cz/item/CS_URS_2025_01/765191911" TargetMode="External" /><Relationship Id="rId6" Type="http://schemas.openxmlformats.org/officeDocument/2006/relationships/hyperlink" Target="https://podminky.urs.cz/item/CS_URS_2025_01/712600845" TargetMode="External" /><Relationship Id="rId7" Type="http://schemas.openxmlformats.org/officeDocument/2006/relationships/hyperlink" Target="https://podminky.urs.cz/item/CS_URS_2025_01/762342812" TargetMode="External" /><Relationship Id="rId8" Type="http://schemas.openxmlformats.org/officeDocument/2006/relationships/hyperlink" Target="https://podminky.urs.cz/item/CS_URS_2025_01/764004801" TargetMode="External" /><Relationship Id="rId9" Type="http://schemas.openxmlformats.org/officeDocument/2006/relationships/hyperlink" Target="https://podminky.urs.cz/item/CS_URS_2025_01/764004861" TargetMode="External" /><Relationship Id="rId10" Type="http://schemas.openxmlformats.org/officeDocument/2006/relationships/hyperlink" Target="https://podminky.urs.cz/item/CS_URS_2025_01/764002821" TargetMode="External" /><Relationship Id="rId11" Type="http://schemas.openxmlformats.org/officeDocument/2006/relationships/hyperlink" Target="https://podminky.urs.cz/item/CS_URS_2025_01/764002871" TargetMode="External" /><Relationship Id="rId12" Type="http://schemas.openxmlformats.org/officeDocument/2006/relationships/hyperlink" Target="https://podminky.urs.cz/item/CS_URS_2025_01/764002881" TargetMode="External" /><Relationship Id="rId13" Type="http://schemas.openxmlformats.org/officeDocument/2006/relationships/hyperlink" Target="https://podminky.urs.cz/item/CS_URS_2025_01/997013155" TargetMode="External" /><Relationship Id="rId14" Type="http://schemas.openxmlformats.org/officeDocument/2006/relationships/hyperlink" Target="https://podminky.urs.cz/item/CS_URS_2025_01/997013501" TargetMode="External" /><Relationship Id="rId15" Type="http://schemas.openxmlformats.org/officeDocument/2006/relationships/hyperlink" Target="https://podminky.urs.cz/item/CS_URS_2025_01/997013509" TargetMode="External" /><Relationship Id="rId16" Type="http://schemas.openxmlformats.org/officeDocument/2006/relationships/hyperlink" Target="https://podminky.urs.cz/item/CS_URS_2025_01/997013509" TargetMode="External" /><Relationship Id="rId17" Type="http://schemas.openxmlformats.org/officeDocument/2006/relationships/hyperlink" Target="https://podminky.urs.cz/item/CS_URS_2025_01/997013871" TargetMode="External" /><Relationship Id="rId18" Type="http://schemas.openxmlformats.org/officeDocument/2006/relationships/hyperlink" Target="https://podminky.urs.cz/item/CS_URS_2025_01/762341210" TargetMode="External" /><Relationship Id="rId19" Type="http://schemas.openxmlformats.org/officeDocument/2006/relationships/hyperlink" Target="https://podminky.urs.cz/item/CS_URS_2025_01/762342214" TargetMode="External" /><Relationship Id="rId20" Type="http://schemas.openxmlformats.org/officeDocument/2006/relationships/hyperlink" Target="https://podminky.urs.cz/item/CS_URS_2025_01/762342511" TargetMode="External" /><Relationship Id="rId21" Type="http://schemas.openxmlformats.org/officeDocument/2006/relationships/hyperlink" Target="https://podminky.urs.cz/item/CS_URS_2025_01/762395000" TargetMode="External" /><Relationship Id="rId22" Type="http://schemas.openxmlformats.org/officeDocument/2006/relationships/hyperlink" Target="https://podminky.urs.cz/item/CS_URS_2025_01/998762113" TargetMode="External" /><Relationship Id="rId23" Type="http://schemas.openxmlformats.org/officeDocument/2006/relationships/hyperlink" Target="https://podminky.urs.cz/item/CS_URS_2025_01/764212662" TargetMode="External" /><Relationship Id="rId24" Type="http://schemas.openxmlformats.org/officeDocument/2006/relationships/hyperlink" Target="https://podminky.urs.cz/item/CS_URS_2025_01/764311615" TargetMode="External" /><Relationship Id="rId25" Type="http://schemas.openxmlformats.org/officeDocument/2006/relationships/hyperlink" Target="https://podminky.urs.cz/item/CS_URS_2025_01/764312615" TargetMode="External" /><Relationship Id="rId26" Type="http://schemas.openxmlformats.org/officeDocument/2006/relationships/hyperlink" Target="https://podminky.urs.cz/item/CS_URS_2025_01/764314612" TargetMode="External" /><Relationship Id="rId27" Type="http://schemas.openxmlformats.org/officeDocument/2006/relationships/hyperlink" Target="https://podminky.urs.cz/item/CS_URS_2025_01/764511602" TargetMode="External" /><Relationship Id="rId28" Type="http://schemas.openxmlformats.org/officeDocument/2006/relationships/hyperlink" Target="https://podminky.urs.cz/item/CS_URS_2025_01/764511622" TargetMode="External" /><Relationship Id="rId29" Type="http://schemas.openxmlformats.org/officeDocument/2006/relationships/hyperlink" Target="https://podminky.urs.cz/item/CS_URS_2025_01/764511642" TargetMode="External" /><Relationship Id="rId30" Type="http://schemas.openxmlformats.org/officeDocument/2006/relationships/hyperlink" Target="https://podminky.urs.cz/item/CS_URS_2025_01/764518622" TargetMode="External" /><Relationship Id="rId31" Type="http://schemas.openxmlformats.org/officeDocument/2006/relationships/hyperlink" Target="https://podminky.urs.cz/item/CS_URS_2025_01/998764113" TargetMode="External" /><Relationship Id="rId32" Type="http://schemas.openxmlformats.org/officeDocument/2006/relationships/hyperlink" Target="https://podminky.urs.cz/item/CS_URS_2025_01/765123013" TargetMode="External" /><Relationship Id="rId33" Type="http://schemas.openxmlformats.org/officeDocument/2006/relationships/hyperlink" Target="https://podminky.urs.cz/item/CS_URS_2025_01/765123122" TargetMode="External" /><Relationship Id="rId34" Type="http://schemas.openxmlformats.org/officeDocument/2006/relationships/hyperlink" Target="https://podminky.urs.cz/item/CS_URS_2025_01/765123213" TargetMode="External" /><Relationship Id="rId35" Type="http://schemas.openxmlformats.org/officeDocument/2006/relationships/hyperlink" Target="https://podminky.urs.cz/item/CS_URS_2025_01/765123313" TargetMode="External" /><Relationship Id="rId36" Type="http://schemas.openxmlformats.org/officeDocument/2006/relationships/hyperlink" Target="https://podminky.urs.cz/item/CS_URS_2025_01/765123513" TargetMode="External" /><Relationship Id="rId37" Type="http://schemas.openxmlformats.org/officeDocument/2006/relationships/hyperlink" Target="https://podminky.urs.cz/item/CS_URS_2025_01/765123711" TargetMode="External" /><Relationship Id="rId38" Type="http://schemas.openxmlformats.org/officeDocument/2006/relationships/hyperlink" Target="https://podminky.urs.cz/item/CS_URS_2025_01/765123712" TargetMode="External" /><Relationship Id="rId39" Type="http://schemas.openxmlformats.org/officeDocument/2006/relationships/hyperlink" Target="https://podminky.urs.cz/item/CS_URS_2025_01/765123714" TargetMode="External" /><Relationship Id="rId40" Type="http://schemas.openxmlformats.org/officeDocument/2006/relationships/hyperlink" Target="https://podminky.urs.cz/item/CS_URS_2025_01/765123911" TargetMode="External" /><Relationship Id="rId41" Type="http://schemas.openxmlformats.org/officeDocument/2006/relationships/hyperlink" Target="https://podminky.urs.cz/item/CS_URS_2025_01/765125011" TargetMode="External" /><Relationship Id="rId42" Type="http://schemas.openxmlformats.org/officeDocument/2006/relationships/hyperlink" Target="https://podminky.urs.cz/item/CS_URS_2025_01/765125121" TargetMode="External" /><Relationship Id="rId43" Type="http://schemas.openxmlformats.org/officeDocument/2006/relationships/hyperlink" Target="https://podminky.urs.cz/item/CS_URS_2025_01/765125201" TargetMode="External" /><Relationship Id="rId44" Type="http://schemas.openxmlformats.org/officeDocument/2006/relationships/hyperlink" Target="https://podminky.urs.cz/item/CS_URS_2025_01/765125202" TargetMode="External" /><Relationship Id="rId45" Type="http://schemas.openxmlformats.org/officeDocument/2006/relationships/hyperlink" Target="https://podminky.urs.cz/item/CS_URS_2025_01/765125302" TargetMode="External" /><Relationship Id="rId46" Type="http://schemas.openxmlformats.org/officeDocument/2006/relationships/hyperlink" Target="https://podminky.urs.cz/item/CS_URS_2025_01/765125421" TargetMode="External" /><Relationship Id="rId47" Type="http://schemas.openxmlformats.org/officeDocument/2006/relationships/hyperlink" Target="https://podminky.urs.cz/item/CS_URS_2025_01/765191013" TargetMode="External" /><Relationship Id="rId48" Type="http://schemas.openxmlformats.org/officeDocument/2006/relationships/hyperlink" Target="https://podminky.urs.cz/item/CS_URS_2025_01/765191041" TargetMode="External" /><Relationship Id="rId49" Type="http://schemas.openxmlformats.org/officeDocument/2006/relationships/hyperlink" Target="https://podminky.urs.cz/item/CS_URS_2025_01/765191043" TargetMode="External" /><Relationship Id="rId50" Type="http://schemas.openxmlformats.org/officeDocument/2006/relationships/hyperlink" Target="https://podminky.urs.cz/item/CS_URS_2025_01/765191051" TargetMode="External" /><Relationship Id="rId51" Type="http://schemas.openxmlformats.org/officeDocument/2006/relationships/hyperlink" Target="https://podminky.urs.cz/item/CS_URS_2025_01/765191071" TargetMode="External" /><Relationship Id="rId52" Type="http://schemas.openxmlformats.org/officeDocument/2006/relationships/hyperlink" Target="https://podminky.urs.cz/item/CS_URS_2025_01/767851104" TargetMode="External" /><Relationship Id="rId53" Type="http://schemas.openxmlformats.org/officeDocument/2006/relationships/hyperlink" Target="https://podminky.urs.cz/item/CS_URS_2025_01/998765113" TargetMode="External" /><Relationship Id="rId54" Type="http://schemas.openxmlformats.org/officeDocument/2006/relationships/hyperlink" Target="https://podminky.urs.cz/item/CS_URS_2025_01/998766113" TargetMode="External" /><Relationship Id="rId55" Type="http://schemas.openxmlformats.org/officeDocument/2006/relationships/hyperlink" Target="https://podminky.urs.cz/item/CS_URS_2025_01/783213021" TargetMode="External" /><Relationship Id="rId56" Type="http://schemas.openxmlformats.org/officeDocument/2006/relationships/hyperlink" Target="https://podminky.urs.cz/item/CS_URS_2025_01/783106801" TargetMode="External" /><Relationship Id="rId57" Type="http://schemas.openxmlformats.org/officeDocument/2006/relationships/hyperlink" Target="https://podminky.urs.cz/item/CS_URS_2025_01/783101203" TargetMode="External" /><Relationship Id="rId58" Type="http://schemas.openxmlformats.org/officeDocument/2006/relationships/hyperlink" Target="https://podminky.urs.cz/item/CS_URS_2025_01/783101403" TargetMode="External" /><Relationship Id="rId59" Type="http://schemas.openxmlformats.org/officeDocument/2006/relationships/hyperlink" Target="https://podminky.urs.cz/item/CS_URS_2025_01/783118211" TargetMode="External" /><Relationship Id="rId60" Type="http://schemas.openxmlformats.org/officeDocument/2006/relationships/hyperlink" Target="https://podminky.urs.cz/item/CS_URS_2025_01/783406801" TargetMode="External" /><Relationship Id="rId61" Type="http://schemas.openxmlformats.org/officeDocument/2006/relationships/hyperlink" Target="https://podminky.urs.cz/item/CS_URS_2025_01/783401401" TargetMode="External" /><Relationship Id="rId62" Type="http://schemas.openxmlformats.org/officeDocument/2006/relationships/hyperlink" Target="https://podminky.urs.cz/item/CS_URS_2025_01/783414203" TargetMode="External" /><Relationship Id="rId63" Type="http://schemas.openxmlformats.org/officeDocument/2006/relationships/hyperlink" Target="https://podminky.urs.cz/item/CS_URS_2025_01/783415101" TargetMode="External" /><Relationship Id="rId64" Type="http://schemas.openxmlformats.org/officeDocument/2006/relationships/hyperlink" Target="https://podminky.urs.cz/item/CS_URS_2025_01/783417101" TargetMode="External" /><Relationship Id="rId65" Type="http://schemas.openxmlformats.org/officeDocument/2006/relationships/hyperlink" Target="https://podminky.urs.cz/item/CS_URS_2025_01/783501401" TargetMode="External" /><Relationship Id="rId66" Type="http://schemas.openxmlformats.org/officeDocument/2006/relationships/hyperlink" Target="https://podminky.urs.cz/item/CS_URS_2025_01/783506801" TargetMode="External" /><Relationship Id="rId67" Type="http://schemas.openxmlformats.org/officeDocument/2006/relationships/hyperlink" Target="https://podminky.urs.cz/item/CS_URS_2025_01/783513003" TargetMode="External" /><Relationship Id="rId68" Type="http://schemas.openxmlformats.org/officeDocument/2006/relationships/hyperlink" Target="https://podminky.urs.cz/item/CS_URS_2025_01/783517001" TargetMode="External" /><Relationship Id="rId69" Type="http://schemas.openxmlformats.org/officeDocument/2006/relationships/hyperlink" Target="https://podminky.urs.cz/item/CS_URS_2025_01/HZS2492" TargetMode="External" /><Relationship Id="rId70" Type="http://schemas.openxmlformats.org/officeDocument/2006/relationships/hyperlink" Target="https://podminky.urs.cz/item/CS_URS_2025_01/HZS2112" TargetMode="External" /><Relationship Id="rId7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65121801" TargetMode="External" /><Relationship Id="rId2" Type="http://schemas.openxmlformats.org/officeDocument/2006/relationships/hyperlink" Target="https://podminky.urs.cz/item/CS_URS_2025_01/765121821" TargetMode="External" /><Relationship Id="rId3" Type="http://schemas.openxmlformats.org/officeDocument/2006/relationships/hyperlink" Target="https://podminky.urs.cz/item/CS_URS_2025_01/765121881" TargetMode="External" /><Relationship Id="rId4" Type="http://schemas.openxmlformats.org/officeDocument/2006/relationships/hyperlink" Target="https://podminky.urs.cz/item/CS_URS_2025_01/765121891" TargetMode="External" /><Relationship Id="rId5" Type="http://schemas.openxmlformats.org/officeDocument/2006/relationships/hyperlink" Target="https://podminky.urs.cz/item/CS_URS_2025_01/765191911" TargetMode="External" /><Relationship Id="rId6" Type="http://schemas.openxmlformats.org/officeDocument/2006/relationships/hyperlink" Target="https://podminky.urs.cz/item/CS_URS_2025_01/712600845" TargetMode="External" /><Relationship Id="rId7" Type="http://schemas.openxmlformats.org/officeDocument/2006/relationships/hyperlink" Target="https://podminky.urs.cz/item/CS_URS_2025_01/762342812" TargetMode="External" /><Relationship Id="rId8" Type="http://schemas.openxmlformats.org/officeDocument/2006/relationships/hyperlink" Target="https://podminky.urs.cz/item/CS_URS_2025_01/764004801" TargetMode="External" /><Relationship Id="rId9" Type="http://schemas.openxmlformats.org/officeDocument/2006/relationships/hyperlink" Target="https://podminky.urs.cz/item/CS_URS_2025_01/764004861" TargetMode="External" /><Relationship Id="rId10" Type="http://schemas.openxmlformats.org/officeDocument/2006/relationships/hyperlink" Target="https://podminky.urs.cz/item/CS_URS_2025_01/764002821" TargetMode="External" /><Relationship Id="rId11" Type="http://schemas.openxmlformats.org/officeDocument/2006/relationships/hyperlink" Target="https://podminky.urs.cz/item/CS_URS_2025_01/764002871" TargetMode="External" /><Relationship Id="rId12" Type="http://schemas.openxmlformats.org/officeDocument/2006/relationships/hyperlink" Target="https://podminky.urs.cz/item/CS_URS_2025_01/764002881" TargetMode="External" /><Relationship Id="rId13" Type="http://schemas.openxmlformats.org/officeDocument/2006/relationships/hyperlink" Target="https://podminky.urs.cz/item/CS_URS_2025_01/997013155" TargetMode="External" /><Relationship Id="rId14" Type="http://schemas.openxmlformats.org/officeDocument/2006/relationships/hyperlink" Target="https://podminky.urs.cz/item/CS_URS_2025_01/997013501" TargetMode="External" /><Relationship Id="rId15" Type="http://schemas.openxmlformats.org/officeDocument/2006/relationships/hyperlink" Target="https://podminky.urs.cz/item/CS_URS_2025_01/997013509" TargetMode="External" /><Relationship Id="rId16" Type="http://schemas.openxmlformats.org/officeDocument/2006/relationships/hyperlink" Target="https://podminky.urs.cz/item/CS_URS_2025_01/997013509" TargetMode="External" /><Relationship Id="rId17" Type="http://schemas.openxmlformats.org/officeDocument/2006/relationships/hyperlink" Target="https://podminky.urs.cz/item/CS_URS_2025_01/997013871" TargetMode="External" /><Relationship Id="rId18" Type="http://schemas.openxmlformats.org/officeDocument/2006/relationships/hyperlink" Target="https://podminky.urs.cz/item/CS_URS_2025_01/762341210" TargetMode="External" /><Relationship Id="rId19" Type="http://schemas.openxmlformats.org/officeDocument/2006/relationships/hyperlink" Target="https://podminky.urs.cz/item/CS_URS_2025_01/762342214" TargetMode="External" /><Relationship Id="rId20" Type="http://schemas.openxmlformats.org/officeDocument/2006/relationships/hyperlink" Target="https://podminky.urs.cz/item/CS_URS_2025_01/762342511" TargetMode="External" /><Relationship Id="rId21" Type="http://schemas.openxmlformats.org/officeDocument/2006/relationships/hyperlink" Target="https://podminky.urs.cz/item/CS_URS_2025_01/762395000" TargetMode="External" /><Relationship Id="rId22" Type="http://schemas.openxmlformats.org/officeDocument/2006/relationships/hyperlink" Target="https://podminky.urs.cz/item/CS_URS_2025_01/998762113" TargetMode="External" /><Relationship Id="rId23" Type="http://schemas.openxmlformats.org/officeDocument/2006/relationships/hyperlink" Target="https://podminky.urs.cz/item/CS_URS_2025_01/764212662" TargetMode="External" /><Relationship Id="rId24" Type="http://schemas.openxmlformats.org/officeDocument/2006/relationships/hyperlink" Target="https://podminky.urs.cz/item/CS_URS_2025_01/764311615" TargetMode="External" /><Relationship Id="rId25" Type="http://schemas.openxmlformats.org/officeDocument/2006/relationships/hyperlink" Target="https://podminky.urs.cz/item/CS_URS_2025_01/764312615" TargetMode="External" /><Relationship Id="rId26" Type="http://schemas.openxmlformats.org/officeDocument/2006/relationships/hyperlink" Target="https://podminky.urs.cz/item/CS_URS_2025_01/764314612" TargetMode="External" /><Relationship Id="rId27" Type="http://schemas.openxmlformats.org/officeDocument/2006/relationships/hyperlink" Target="https://podminky.urs.cz/item/CS_URS_2025_01/764511602" TargetMode="External" /><Relationship Id="rId28" Type="http://schemas.openxmlformats.org/officeDocument/2006/relationships/hyperlink" Target="https://podminky.urs.cz/item/CS_URS_2025_01/764511622" TargetMode="External" /><Relationship Id="rId29" Type="http://schemas.openxmlformats.org/officeDocument/2006/relationships/hyperlink" Target="https://podminky.urs.cz/item/CS_URS_2025_01/764511642" TargetMode="External" /><Relationship Id="rId30" Type="http://schemas.openxmlformats.org/officeDocument/2006/relationships/hyperlink" Target="https://podminky.urs.cz/item/CS_URS_2025_01/764518622" TargetMode="External" /><Relationship Id="rId31" Type="http://schemas.openxmlformats.org/officeDocument/2006/relationships/hyperlink" Target="https://podminky.urs.cz/item/CS_URS_2025_01/998764113" TargetMode="External" /><Relationship Id="rId32" Type="http://schemas.openxmlformats.org/officeDocument/2006/relationships/hyperlink" Target="https://podminky.urs.cz/item/CS_URS_2025_01/765123013" TargetMode="External" /><Relationship Id="rId33" Type="http://schemas.openxmlformats.org/officeDocument/2006/relationships/hyperlink" Target="https://podminky.urs.cz/item/CS_URS_2025_01/765123122" TargetMode="External" /><Relationship Id="rId34" Type="http://schemas.openxmlformats.org/officeDocument/2006/relationships/hyperlink" Target="https://podminky.urs.cz/item/CS_URS_2025_01/765123213" TargetMode="External" /><Relationship Id="rId35" Type="http://schemas.openxmlformats.org/officeDocument/2006/relationships/hyperlink" Target="https://podminky.urs.cz/item/CS_URS_2025_01/765123313" TargetMode="External" /><Relationship Id="rId36" Type="http://schemas.openxmlformats.org/officeDocument/2006/relationships/hyperlink" Target="https://podminky.urs.cz/item/CS_URS_2025_01/765123513" TargetMode="External" /><Relationship Id="rId37" Type="http://schemas.openxmlformats.org/officeDocument/2006/relationships/hyperlink" Target="https://podminky.urs.cz/item/CS_URS_2025_01/765123711" TargetMode="External" /><Relationship Id="rId38" Type="http://schemas.openxmlformats.org/officeDocument/2006/relationships/hyperlink" Target="https://podminky.urs.cz/item/CS_URS_2025_01/765123712" TargetMode="External" /><Relationship Id="rId39" Type="http://schemas.openxmlformats.org/officeDocument/2006/relationships/hyperlink" Target="https://podminky.urs.cz/item/CS_URS_2025_01/765123714" TargetMode="External" /><Relationship Id="rId40" Type="http://schemas.openxmlformats.org/officeDocument/2006/relationships/hyperlink" Target="https://podminky.urs.cz/item/CS_URS_2025_01/765123911" TargetMode="External" /><Relationship Id="rId41" Type="http://schemas.openxmlformats.org/officeDocument/2006/relationships/hyperlink" Target="https://podminky.urs.cz/item/CS_URS_2025_01/765125011" TargetMode="External" /><Relationship Id="rId42" Type="http://schemas.openxmlformats.org/officeDocument/2006/relationships/hyperlink" Target="https://podminky.urs.cz/item/CS_URS_2025_01/765125121" TargetMode="External" /><Relationship Id="rId43" Type="http://schemas.openxmlformats.org/officeDocument/2006/relationships/hyperlink" Target="https://podminky.urs.cz/item/CS_URS_2025_01/765125201" TargetMode="External" /><Relationship Id="rId44" Type="http://schemas.openxmlformats.org/officeDocument/2006/relationships/hyperlink" Target="https://podminky.urs.cz/item/CS_URS_2025_01/765125202" TargetMode="External" /><Relationship Id="rId45" Type="http://schemas.openxmlformats.org/officeDocument/2006/relationships/hyperlink" Target="https://podminky.urs.cz/item/CS_URS_2025_01/765125302" TargetMode="External" /><Relationship Id="rId46" Type="http://schemas.openxmlformats.org/officeDocument/2006/relationships/hyperlink" Target="https://podminky.urs.cz/item/CS_URS_2025_01/765125351" TargetMode="External" /><Relationship Id="rId47" Type="http://schemas.openxmlformats.org/officeDocument/2006/relationships/hyperlink" Target="https://podminky.urs.cz/item/CS_URS_2025_01/765125421" TargetMode="External" /><Relationship Id="rId48" Type="http://schemas.openxmlformats.org/officeDocument/2006/relationships/hyperlink" Target="https://podminky.urs.cz/item/CS_URS_2025_01/765191013" TargetMode="External" /><Relationship Id="rId49" Type="http://schemas.openxmlformats.org/officeDocument/2006/relationships/hyperlink" Target="https://podminky.urs.cz/item/CS_URS_2025_01/765191041" TargetMode="External" /><Relationship Id="rId50" Type="http://schemas.openxmlformats.org/officeDocument/2006/relationships/hyperlink" Target="https://podminky.urs.cz/item/CS_URS_2025_01/765191043" TargetMode="External" /><Relationship Id="rId51" Type="http://schemas.openxmlformats.org/officeDocument/2006/relationships/hyperlink" Target="https://podminky.urs.cz/item/CS_URS_2025_01/765191051" TargetMode="External" /><Relationship Id="rId52" Type="http://schemas.openxmlformats.org/officeDocument/2006/relationships/hyperlink" Target="https://podminky.urs.cz/item/CS_URS_2025_01/765191071" TargetMode="External" /><Relationship Id="rId53" Type="http://schemas.openxmlformats.org/officeDocument/2006/relationships/hyperlink" Target="https://podminky.urs.cz/item/CS_URS_2025_01/767851104" TargetMode="External" /><Relationship Id="rId54" Type="http://schemas.openxmlformats.org/officeDocument/2006/relationships/hyperlink" Target="https://podminky.urs.cz/item/CS_URS_2025_01/998765113" TargetMode="External" /><Relationship Id="rId55" Type="http://schemas.openxmlformats.org/officeDocument/2006/relationships/hyperlink" Target="https://podminky.urs.cz/item/CS_URS_2025_01/998766113" TargetMode="External" /><Relationship Id="rId56" Type="http://schemas.openxmlformats.org/officeDocument/2006/relationships/hyperlink" Target="https://podminky.urs.cz/item/CS_URS_2025_01/783213021" TargetMode="External" /><Relationship Id="rId57" Type="http://schemas.openxmlformats.org/officeDocument/2006/relationships/hyperlink" Target="https://podminky.urs.cz/item/CS_URS_2025_01/783106801" TargetMode="External" /><Relationship Id="rId58" Type="http://schemas.openxmlformats.org/officeDocument/2006/relationships/hyperlink" Target="https://podminky.urs.cz/item/CS_URS_2025_01/783101203" TargetMode="External" /><Relationship Id="rId59" Type="http://schemas.openxmlformats.org/officeDocument/2006/relationships/hyperlink" Target="https://podminky.urs.cz/item/CS_URS_2025_01/783101403" TargetMode="External" /><Relationship Id="rId60" Type="http://schemas.openxmlformats.org/officeDocument/2006/relationships/hyperlink" Target="https://podminky.urs.cz/item/CS_URS_2025_01/783118211" TargetMode="External" /><Relationship Id="rId61" Type="http://schemas.openxmlformats.org/officeDocument/2006/relationships/hyperlink" Target="https://podminky.urs.cz/item/CS_URS_2025_01/783306807" TargetMode="External" /><Relationship Id="rId62" Type="http://schemas.openxmlformats.org/officeDocument/2006/relationships/hyperlink" Target="https://podminky.urs.cz/item/CS_URS_2025_01/783301313" TargetMode="External" /><Relationship Id="rId63" Type="http://schemas.openxmlformats.org/officeDocument/2006/relationships/hyperlink" Target="https://podminky.urs.cz/item/CS_URS_2025_01/783314203" TargetMode="External" /><Relationship Id="rId64" Type="http://schemas.openxmlformats.org/officeDocument/2006/relationships/hyperlink" Target="https://podminky.urs.cz/item/CS_URS_2025_01/783315101" TargetMode="External" /><Relationship Id="rId65" Type="http://schemas.openxmlformats.org/officeDocument/2006/relationships/hyperlink" Target="https://podminky.urs.cz/item/CS_URS_2025_01/783317101" TargetMode="External" /><Relationship Id="rId66" Type="http://schemas.openxmlformats.org/officeDocument/2006/relationships/hyperlink" Target="https://podminky.urs.cz/item/CS_URS_2025_01/783406801" TargetMode="External" /><Relationship Id="rId67" Type="http://schemas.openxmlformats.org/officeDocument/2006/relationships/hyperlink" Target="https://podminky.urs.cz/item/CS_URS_2025_01/783401401" TargetMode="External" /><Relationship Id="rId68" Type="http://schemas.openxmlformats.org/officeDocument/2006/relationships/hyperlink" Target="https://podminky.urs.cz/item/CS_URS_2025_01/783414203" TargetMode="External" /><Relationship Id="rId69" Type="http://schemas.openxmlformats.org/officeDocument/2006/relationships/hyperlink" Target="https://podminky.urs.cz/item/CS_URS_2025_01/783415101" TargetMode="External" /><Relationship Id="rId70" Type="http://schemas.openxmlformats.org/officeDocument/2006/relationships/hyperlink" Target="https://podminky.urs.cz/item/CS_URS_2025_01/783417101" TargetMode="External" /><Relationship Id="rId71" Type="http://schemas.openxmlformats.org/officeDocument/2006/relationships/hyperlink" Target="https://podminky.urs.cz/item/CS_URS_2025_01/783501401" TargetMode="External" /><Relationship Id="rId72" Type="http://schemas.openxmlformats.org/officeDocument/2006/relationships/hyperlink" Target="https://podminky.urs.cz/item/CS_URS_2025_01/783506801" TargetMode="External" /><Relationship Id="rId73" Type="http://schemas.openxmlformats.org/officeDocument/2006/relationships/hyperlink" Target="https://podminky.urs.cz/item/CS_URS_2025_01/783513003" TargetMode="External" /><Relationship Id="rId74" Type="http://schemas.openxmlformats.org/officeDocument/2006/relationships/hyperlink" Target="https://podminky.urs.cz/item/CS_URS_2025_01/783517001" TargetMode="External" /><Relationship Id="rId75" Type="http://schemas.openxmlformats.org/officeDocument/2006/relationships/hyperlink" Target="https://podminky.urs.cz/item/CS_URS_2025_01/HZS2112" TargetMode="External" /><Relationship Id="rId76" Type="http://schemas.openxmlformats.org/officeDocument/2006/relationships/hyperlink" Target="https://podminky.urs.cz/item/CS_URS_2025_01/HZS2492" TargetMode="External" /><Relationship Id="rId77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945421110" TargetMode="External" /><Relationship Id="rId2" Type="http://schemas.openxmlformats.org/officeDocument/2006/relationships/hyperlink" Target="https://podminky.urs.cz/item/CS_URS_2025_01/764004801" TargetMode="External" /><Relationship Id="rId3" Type="http://schemas.openxmlformats.org/officeDocument/2006/relationships/hyperlink" Target="https://podminky.urs.cz/item/CS_URS_2025_01/764004861" TargetMode="External" /><Relationship Id="rId4" Type="http://schemas.openxmlformats.org/officeDocument/2006/relationships/hyperlink" Target="https://podminky.urs.cz/item/CS_URS_2025_01/997013155" TargetMode="External" /><Relationship Id="rId5" Type="http://schemas.openxmlformats.org/officeDocument/2006/relationships/hyperlink" Target="https://podminky.urs.cz/item/CS_URS_2025_01/997013501" TargetMode="External" /><Relationship Id="rId6" Type="http://schemas.openxmlformats.org/officeDocument/2006/relationships/hyperlink" Target="https://podminky.urs.cz/item/CS_URS_2025_01/997013509" TargetMode="External" /><Relationship Id="rId7" Type="http://schemas.openxmlformats.org/officeDocument/2006/relationships/hyperlink" Target="https://podminky.urs.cz/item/CS_URS_2025_01/997013509" TargetMode="External" /><Relationship Id="rId8" Type="http://schemas.openxmlformats.org/officeDocument/2006/relationships/hyperlink" Target="https://podminky.urs.cz/item/CS_URS_2025_01/997013871" TargetMode="External" /><Relationship Id="rId9" Type="http://schemas.openxmlformats.org/officeDocument/2006/relationships/hyperlink" Target="https://podminky.urs.cz/item/CS_URS_2025_01/764511602" TargetMode="External" /><Relationship Id="rId10" Type="http://schemas.openxmlformats.org/officeDocument/2006/relationships/hyperlink" Target="https://podminky.urs.cz/item/CS_URS_2025_01/764511642" TargetMode="External" /><Relationship Id="rId11" Type="http://schemas.openxmlformats.org/officeDocument/2006/relationships/hyperlink" Target="https://podminky.urs.cz/item/CS_URS_2025_01/764518622" TargetMode="External" /><Relationship Id="rId12" Type="http://schemas.openxmlformats.org/officeDocument/2006/relationships/hyperlink" Target="https://podminky.urs.cz/item/CS_URS_2025_01/998764113" TargetMode="External" /><Relationship Id="rId13" Type="http://schemas.openxmlformats.org/officeDocument/2006/relationships/hyperlink" Target="https://podminky.urs.cz/item/CS_URS_2025_01/783406801" TargetMode="External" /><Relationship Id="rId14" Type="http://schemas.openxmlformats.org/officeDocument/2006/relationships/hyperlink" Target="https://podminky.urs.cz/item/CS_URS_2025_01/783401401" TargetMode="External" /><Relationship Id="rId15" Type="http://schemas.openxmlformats.org/officeDocument/2006/relationships/hyperlink" Target="https://podminky.urs.cz/item/CS_URS_2025_01/783414203" TargetMode="External" /><Relationship Id="rId16" Type="http://schemas.openxmlformats.org/officeDocument/2006/relationships/hyperlink" Target="https://podminky.urs.cz/item/CS_URS_2025_01/783415101" TargetMode="External" /><Relationship Id="rId17" Type="http://schemas.openxmlformats.org/officeDocument/2006/relationships/hyperlink" Target="https://podminky.urs.cz/item/CS_URS_2025_01/783417101" TargetMode="External" /><Relationship Id="rId18" Type="http://schemas.openxmlformats.org/officeDocument/2006/relationships/hyperlink" Target="https://podminky.urs.cz/item/CS_URS_2025_01/783506801" TargetMode="External" /><Relationship Id="rId19" Type="http://schemas.openxmlformats.org/officeDocument/2006/relationships/hyperlink" Target="https://podminky.urs.cz/item/CS_URS_2025_01/783501401" TargetMode="External" /><Relationship Id="rId20" Type="http://schemas.openxmlformats.org/officeDocument/2006/relationships/hyperlink" Target="https://podminky.urs.cz/item/CS_URS_2025_01/783506821" TargetMode="External" /><Relationship Id="rId21" Type="http://schemas.openxmlformats.org/officeDocument/2006/relationships/hyperlink" Target="https://podminky.urs.cz/item/CS_URS_2025_01/783501421" TargetMode="External" /><Relationship Id="rId22" Type="http://schemas.openxmlformats.org/officeDocument/2006/relationships/hyperlink" Target="https://podminky.urs.cz/item/CS_URS_2025_01/783513003" TargetMode="External" /><Relationship Id="rId23" Type="http://schemas.openxmlformats.org/officeDocument/2006/relationships/hyperlink" Target="https://podminky.urs.cz/item/CS_URS_2025_01/783517001" TargetMode="External" /><Relationship Id="rId24" Type="http://schemas.openxmlformats.org/officeDocument/2006/relationships/hyperlink" Target="https://podminky.urs.cz/item/CS_URS_2025_01/783591103" TargetMode="External" /><Relationship Id="rId25" Type="http://schemas.openxmlformats.org/officeDocument/2006/relationships/hyperlink" Target="https://podminky.urs.cz/item/CS_URS_2025_01/783591113" TargetMode="External" /><Relationship Id="rId26" Type="http://schemas.openxmlformats.org/officeDocument/2006/relationships/hyperlink" Target="https://podminky.urs.cz/item/CS_URS_2025_01/HZS2492" TargetMode="External" /><Relationship Id="rId27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67392802" TargetMode="External" /><Relationship Id="rId2" Type="http://schemas.openxmlformats.org/officeDocument/2006/relationships/hyperlink" Target="https://podminky.urs.cz/item/CS_URS_2025_01/764002801" TargetMode="External" /><Relationship Id="rId3" Type="http://schemas.openxmlformats.org/officeDocument/2006/relationships/hyperlink" Target="https://podminky.urs.cz/item/CS_URS_2025_01/764002871" TargetMode="External" /><Relationship Id="rId4" Type="http://schemas.openxmlformats.org/officeDocument/2006/relationships/hyperlink" Target="https://podminky.urs.cz/item/CS_URS_2025_01/764004801" TargetMode="External" /><Relationship Id="rId5" Type="http://schemas.openxmlformats.org/officeDocument/2006/relationships/hyperlink" Target="https://podminky.urs.cz/item/CS_URS_2025_01/764004861" TargetMode="External" /><Relationship Id="rId6" Type="http://schemas.openxmlformats.org/officeDocument/2006/relationships/hyperlink" Target="https://podminky.urs.cz/item/CS_URS_2025_01/997013151" TargetMode="External" /><Relationship Id="rId7" Type="http://schemas.openxmlformats.org/officeDocument/2006/relationships/hyperlink" Target="https://podminky.urs.cz/item/CS_URS_2025_01/997013501" TargetMode="External" /><Relationship Id="rId8" Type="http://schemas.openxmlformats.org/officeDocument/2006/relationships/hyperlink" Target="https://podminky.urs.cz/item/CS_URS_2025_01/997013509" TargetMode="External" /><Relationship Id="rId9" Type="http://schemas.openxmlformats.org/officeDocument/2006/relationships/hyperlink" Target="https://podminky.urs.cz/item/CS_URS_2025_01/997013509" TargetMode="External" /><Relationship Id="rId10" Type="http://schemas.openxmlformats.org/officeDocument/2006/relationships/hyperlink" Target="https://podminky.urs.cz/item/CS_URS_2025_01/997013871" TargetMode="External" /><Relationship Id="rId11" Type="http://schemas.openxmlformats.org/officeDocument/2006/relationships/hyperlink" Target="https://podminky.urs.cz/item/CS_URS_2025_01/764212634" TargetMode="External" /><Relationship Id="rId12" Type="http://schemas.openxmlformats.org/officeDocument/2006/relationships/hyperlink" Target="https://podminky.urs.cz/item/CS_URS_2025_01/764311614" TargetMode="External" /><Relationship Id="rId13" Type="http://schemas.openxmlformats.org/officeDocument/2006/relationships/hyperlink" Target="https://podminky.urs.cz/item/CS_URS_2025_01/764511602" TargetMode="External" /><Relationship Id="rId14" Type="http://schemas.openxmlformats.org/officeDocument/2006/relationships/hyperlink" Target="https://podminky.urs.cz/item/CS_URS_2025_01/764511642" TargetMode="External" /><Relationship Id="rId15" Type="http://schemas.openxmlformats.org/officeDocument/2006/relationships/hyperlink" Target="https://podminky.urs.cz/item/CS_URS_2025_01/764518622" TargetMode="External" /><Relationship Id="rId16" Type="http://schemas.openxmlformats.org/officeDocument/2006/relationships/hyperlink" Target="https://podminky.urs.cz/item/CS_URS_2025_01/998764111" TargetMode="External" /><Relationship Id="rId17" Type="http://schemas.openxmlformats.org/officeDocument/2006/relationships/hyperlink" Target="https://podminky.urs.cz/item/CS_URS_2025_01/767391112" TargetMode="External" /><Relationship Id="rId18" Type="http://schemas.openxmlformats.org/officeDocument/2006/relationships/hyperlink" Target="https://podminky.urs.cz/item/CS_URS_2025_01/998767111" TargetMode="External" /><Relationship Id="rId19" Type="http://schemas.openxmlformats.org/officeDocument/2006/relationships/hyperlink" Target="https://podminky.urs.cz/item/CS_URS_2025_01/783406801" TargetMode="External" /><Relationship Id="rId20" Type="http://schemas.openxmlformats.org/officeDocument/2006/relationships/hyperlink" Target="https://podminky.urs.cz/item/CS_URS_2025_01/783401401" TargetMode="External" /><Relationship Id="rId21" Type="http://schemas.openxmlformats.org/officeDocument/2006/relationships/hyperlink" Target="https://podminky.urs.cz/item/CS_URS_2025_01/783414203" TargetMode="External" /><Relationship Id="rId22" Type="http://schemas.openxmlformats.org/officeDocument/2006/relationships/hyperlink" Target="https://podminky.urs.cz/item/CS_URS_2025_01/783415101" TargetMode="External" /><Relationship Id="rId23" Type="http://schemas.openxmlformats.org/officeDocument/2006/relationships/hyperlink" Target="https://podminky.urs.cz/item/CS_URS_2025_01/783417101" TargetMode="External" /><Relationship Id="rId24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19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27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28</v>
      </c>
      <c r="AL11" s="25"/>
      <c r="AM11" s="25"/>
      <c r="AN11" s="30" t="s">
        <v>19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29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30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30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28</v>
      </c>
      <c r="AL14" s="25"/>
      <c r="AM14" s="25"/>
      <c r="AN14" s="37" t="s">
        <v>30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31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19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32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28</v>
      </c>
      <c r="AL17" s="25"/>
      <c r="AM17" s="25"/>
      <c r="AN17" s="30" t="s">
        <v>19</v>
      </c>
      <c r="AO17" s="25"/>
      <c r="AP17" s="25"/>
      <c r="AQ17" s="25"/>
      <c r="AR17" s="23"/>
      <c r="BE17" s="34"/>
      <c r="BS17" s="20" t="s">
        <v>33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34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19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35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28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36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37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38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39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40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41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42</v>
      </c>
      <c r="E29" s="50"/>
      <c r="F29" s="35" t="s">
        <v>43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44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45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46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47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48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49</v>
      </c>
      <c r="U35" s="57"/>
      <c r="V35" s="57"/>
      <c r="W35" s="57"/>
      <c r="X35" s="59" t="s">
        <v>50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51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2025_03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DPS Za Prachárnou 1a - oprava střechy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Jihlava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24. 3. 2025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25.6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Statutární město Jihlava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31</v>
      </c>
      <c r="AJ49" s="43"/>
      <c r="AK49" s="43"/>
      <c r="AL49" s="43"/>
      <c r="AM49" s="76" t="str">
        <f>IF(E17="","",E17)</f>
        <v>SPA spol.s r.o., Jihlava, Havlíčkova 46</v>
      </c>
      <c r="AN49" s="67"/>
      <c r="AO49" s="67"/>
      <c r="AP49" s="67"/>
      <c r="AQ49" s="43"/>
      <c r="AR49" s="47"/>
      <c r="AS49" s="77" t="s">
        <v>52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29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34</v>
      </c>
      <c r="AJ50" s="43"/>
      <c r="AK50" s="43"/>
      <c r="AL50" s="43"/>
      <c r="AM50" s="76" t="str">
        <f>IF(E20="","",E20)</f>
        <v>Fr.Neuwirth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53</v>
      </c>
      <c r="D52" s="90"/>
      <c r="E52" s="90"/>
      <c r="F52" s="90"/>
      <c r="G52" s="90"/>
      <c r="H52" s="91"/>
      <c r="I52" s="92" t="s">
        <v>54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55</v>
      </c>
      <c r="AH52" s="90"/>
      <c r="AI52" s="90"/>
      <c r="AJ52" s="90"/>
      <c r="AK52" s="90"/>
      <c r="AL52" s="90"/>
      <c r="AM52" s="90"/>
      <c r="AN52" s="92" t="s">
        <v>56</v>
      </c>
      <c r="AO52" s="90"/>
      <c r="AP52" s="90"/>
      <c r="AQ52" s="94" t="s">
        <v>57</v>
      </c>
      <c r="AR52" s="47"/>
      <c r="AS52" s="95" t="s">
        <v>58</v>
      </c>
      <c r="AT52" s="96" t="s">
        <v>59</v>
      </c>
      <c r="AU52" s="96" t="s">
        <v>60</v>
      </c>
      <c r="AV52" s="96" t="s">
        <v>61</v>
      </c>
      <c r="AW52" s="96" t="s">
        <v>62</v>
      </c>
      <c r="AX52" s="96" t="s">
        <v>63</v>
      </c>
      <c r="AY52" s="96" t="s">
        <v>64</v>
      </c>
      <c r="AZ52" s="96" t="s">
        <v>65</v>
      </c>
      <c r="BA52" s="96" t="s">
        <v>66</v>
      </c>
      <c r="BB52" s="96" t="s">
        <v>67</v>
      </c>
      <c r="BC52" s="96" t="s">
        <v>68</v>
      </c>
      <c r="BD52" s="97" t="s">
        <v>69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70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ROUND(AG55+AG58+AG61+AG64+AG65,2)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ROUND(AS55+AS58+AS61+AS64+AS65,2)</f>
        <v>0</v>
      </c>
      <c r="AT54" s="109">
        <f>ROUND(SUM(AV54:AW54),2)</f>
        <v>0</v>
      </c>
      <c r="AU54" s="110">
        <f>ROUND(AU55+AU58+AU61+AU64+AU65,5)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ROUND(AZ55+AZ58+AZ61+AZ64+AZ65,2)</f>
        <v>0</v>
      </c>
      <c r="BA54" s="109">
        <f>ROUND(BA55+BA58+BA61+BA64+BA65,2)</f>
        <v>0</v>
      </c>
      <c r="BB54" s="109">
        <f>ROUND(BB55+BB58+BB61+BB64+BB65,2)</f>
        <v>0</v>
      </c>
      <c r="BC54" s="109">
        <f>ROUND(BC55+BC58+BC61+BC64+BC65,2)</f>
        <v>0</v>
      </c>
      <c r="BD54" s="111">
        <f>ROUND(BD55+BD58+BD61+BD64+BD65,2)</f>
        <v>0</v>
      </c>
      <c r="BE54" s="6"/>
      <c r="BS54" s="112" t="s">
        <v>71</v>
      </c>
      <c r="BT54" s="112" t="s">
        <v>72</v>
      </c>
      <c r="BU54" s="113" t="s">
        <v>73</v>
      </c>
      <c r="BV54" s="112" t="s">
        <v>74</v>
      </c>
      <c r="BW54" s="112" t="s">
        <v>5</v>
      </c>
      <c r="BX54" s="112" t="s">
        <v>75</v>
      </c>
      <c r="CL54" s="112" t="s">
        <v>19</v>
      </c>
    </row>
    <row r="55" s="7" customFormat="1" ht="16.5" customHeight="1">
      <c r="A55" s="7"/>
      <c r="B55" s="114"/>
      <c r="C55" s="115"/>
      <c r="D55" s="116" t="s">
        <v>76</v>
      </c>
      <c r="E55" s="116"/>
      <c r="F55" s="116"/>
      <c r="G55" s="116"/>
      <c r="H55" s="116"/>
      <c r="I55" s="117"/>
      <c r="J55" s="116" t="s">
        <v>77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ROUND(SUM(AG56:AG57),2)</f>
        <v>0</v>
      </c>
      <c r="AH55" s="117"/>
      <c r="AI55" s="117"/>
      <c r="AJ55" s="117"/>
      <c r="AK55" s="117"/>
      <c r="AL55" s="117"/>
      <c r="AM55" s="117"/>
      <c r="AN55" s="119">
        <f>SUM(AG55,AT55)</f>
        <v>0</v>
      </c>
      <c r="AO55" s="117"/>
      <c r="AP55" s="117"/>
      <c r="AQ55" s="120" t="s">
        <v>78</v>
      </c>
      <c r="AR55" s="121"/>
      <c r="AS55" s="122">
        <f>ROUND(SUM(AS56:AS57),2)</f>
        <v>0</v>
      </c>
      <c r="AT55" s="123">
        <f>ROUND(SUM(AV55:AW55),2)</f>
        <v>0</v>
      </c>
      <c r="AU55" s="124">
        <f>ROUND(SUM(AU56:AU57),5)</f>
        <v>0</v>
      </c>
      <c r="AV55" s="123">
        <f>ROUND(AZ55*L29,2)</f>
        <v>0</v>
      </c>
      <c r="AW55" s="123">
        <f>ROUND(BA55*L30,2)</f>
        <v>0</v>
      </c>
      <c r="AX55" s="123">
        <f>ROUND(BB55*L29,2)</f>
        <v>0</v>
      </c>
      <c r="AY55" s="123">
        <f>ROUND(BC55*L30,2)</f>
        <v>0</v>
      </c>
      <c r="AZ55" s="123">
        <f>ROUND(SUM(AZ56:AZ57),2)</f>
        <v>0</v>
      </c>
      <c r="BA55" s="123">
        <f>ROUND(SUM(BA56:BA57),2)</f>
        <v>0</v>
      </c>
      <c r="BB55" s="123">
        <f>ROUND(SUM(BB56:BB57),2)</f>
        <v>0</v>
      </c>
      <c r="BC55" s="123">
        <f>ROUND(SUM(BC56:BC57),2)</f>
        <v>0</v>
      </c>
      <c r="BD55" s="125">
        <f>ROUND(SUM(BD56:BD57),2)</f>
        <v>0</v>
      </c>
      <c r="BE55" s="7"/>
      <c r="BS55" s="126" t="s">
        <v>71</v>
      </c>
      <c r="BT55" s="126" t="s">
        <v>79</v>
      </c>
      <c r="BU55" s="126" t="s">
        <v>73</v>
      </c>
      <c r="BV55" s="126" t="s">
        <v>74</v>
      </c>
      <c r="BW55" s="126" t="s">
        <v>80</v>
      </c>
      <c r="BX55" s="126" t="s">
        <v>5</v>
      </c>
      <c r="CL55" s="126" t="s">
        <v>19</v>
      </c>
      <c r="CM55" s="126" t="s">
        <v>79</v>
      </c>
    </row>
    <row r="56" s="4" customFormat="1" ht="16.5" customHeight="1">
      <c r="A56" s="127" t="s">
        <v>81</v>
      </c>
      <c r="B56" s="66"/>
      <c r="C56" s="128"/>
      <c r="D56" s="128"/>
      <c r="E56" s="129" t="s">
        <v>76</v>
      </c>
      <c r="F56" s="129"/>
      <c r="G56" s="129"/>
      <c r="H56" s="129"/>
      <c r="I56" s="129"/>
      <c r="J56" s="128"/>
      <c r="K56" s="129" t="s">
        <v>82</v>
      </c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AG56" s="130">
        <f>'01 - stavební část'!J32</f>
        <v>0</v>
      </c>
      <c r="AH56" s="128"/>
      <c r="AI56" s="128"/>
      <c r="AJ56" s="128"/>
      <c r="AK56" s="128"/>
      <c r="AL56" s="128"/>
      <c r="AM56" s="128"/>
      <c r="AN56" s="130">
        <f>SUM(AG56,AT56)</f>
        <v>0</v>
      </c>
      <c r="AO56" s="128"/>
      <c r="AP56" s="128"/>
      <c r="AQ56" s="131" t="s">
        <v>83</v>
      </c>
      <c r="AR56" s="68"/>
      <c r="AS56" s="132">
        <v>0</v>
      </c>
      <c r="AT56" s="133">
        <f>ROUND(SUM(AV56:AW56),2)</f>
        <v>0</v>
      </c>
      <c r="AU56" s="134">
        <f>'01 - stavební část'!P98</f>
        <v>0</v>
      </c>
      <c r="AV56" s="133">
        <f>'01 - stavební část'!J35</f>
        <v>0</v>
      </c>
      <c r="AW56" s="133">
        <f>'01 - stavební část'!J36</f>
        <v>0</v>
      </c>
      <c r="AX56" s="133">
        <f>'01 - stavební část'!J37</f>
        <v>0</v>
      </c>
      <c r="AY56" s="133">
        <f>'01 - stavební část'!J38</f>
        <v>0</v>
      </c>
      <c r="AZ56" s="133">
        <f>'01 - stavební část'!F35</f>
        <v>0</v>
      </c>
      <c r="BA56" s="133">
        <f>'01 - stavební část'!F36</f>
        <v>0</v>
      </c>
      <c r="BB56" s="133">
        <f>'01 - stavební část'!F37</f>
        <v>0</v>
      </c>
      <c r="BC56" s="133">
        <f>'01 - stavební část'!F38</f>
        <v>0</v>
      </c>
      <c r="BD56" s="135">
        <f>'01 - stavební část'!F39</f>
        <v>0</v>
      </c>
      <c r="BE56" s="4"/>
      <c r="BT56" s="136" t="s">
        <v>84</v>
      </c>
      <c r="BV56" s="136" t="s">
        <v>74</v>
      </c>
      <c r="BW56" s="136" t="s">
        <v>85</v>
      </c>
      <c r="BX56" s="136" t="s">
        <v>80</v>
      </c>
      <c r="CL56" s="136" t="s">
        <v>19</v>
      </c>
    </row>
    <row r="57" s="4" customFormat="1" ht="16.5" customHeight="1">
      <c r="A57" s="127" t="s">
        <v>81</v>
      </c>
      <c r="B57" s="66"/>
      <c r="C57" s="128"/>
      <c r="D57" s="128"/>
      <c r="E57" s="129" t="s">
        <v>86</v>
      </c>
      <c r="F57" s="129"/>
      <c r="G57" s="129"/>
      <c r="H57" s="129"/>
      <c r="I57" s="129"/>
      <c r="J57" s="128"/>
      <c r="K57" s="129" t="s">
        <v>87</v>
      </c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30">
        <f>'02 - jímací a uzemňovací ...'!J32</f>
        <v>0</v>
      </c>
      <c r="AH57" s="128"/>
      <c r="AI57" s="128"/>
      <c r="AJ57" s="128"/>
      <c r="AK57" s="128"/>
      <c r="AL57" s="128"/>
      <c r="AM57" s="128"/>
      <c r="AN57" s="130">
        <f>SUM(AG57,AT57)</f>
        <v>0</v>
      </c>
      <c r="AO57" s="128"/>
      <c r="AP57" s="128"/>
      <c r="AQ57" s="131" t="s">
        <v>83</v>
      </c>
      <c r="AR57" s="68"/>
      <c r="AS57" s="132">
        <v>0</v>
      </c>
      <c r="AT57" s="133">
        <f>ROUND(SUM(AV57:AW57),2)</f>
        <v>0</v>
      </c>
      <c r="AU57" s="134">
        <f>'02 - jímací a uzemňovací ...'!P121</f>
        <v>0</v>
      </c>
      <c r="AV57" s="133">
        <f>'02 - jímací a uzemňovací ...'!J35</f>
        <v>0</v>
      </c>
      <c r="AW57" s="133">
        <f>'02 - jímací a uzemňovací ...'!J36</f>
        <v>0</v>
      </c>
      <c r="AX57" s="133">
        <f>'02 - jímací a uzemňovací ...'!J37</f>
        <v>0</v>
      </c>
      <c r="AY57" s="133">
        <f>'02 - jímací a uzemňovací ...'!J38</f>
        <v>0</v>
      </c>
      <c r="AZ57" s="133">
        <f>'02 - jímací a uzemňovací ...'!F35</f>
        <v>0</v>
      </c>
      <c r="BA57" s="133">
        <f>'02 - jímací a uzemňovací ...'!F36</f>
        <v>0</v>
      </c>
      <c r="BB57" s="133">
        <f>'02 - jímací a uzemňovací ...'!F37</f>
        <v>0</v>
      </c>
      <c r="BC57" s="133">
        <f>'02 - jímací a uzemňovací ...'!F38</f>
        <v>0</v>
      </c>
      <c r="BD57" s="135">
        <f>'02 - jímací a uzemňovací ...'!F39</f>
        <v>0</v>
      </c>
      <c r="BE57" s="4"/>
      <c r="BT57" s="136" t="s">
        <v>84</v>
      </c>
      <c r="BV57" s="136" t="s">
        <v>74</v>
      </c>
      <c r="BW57" s="136" t="s">
        <v>88</v>
      </c>
      <c r="BX57" s="136" t="s">
        <v>80</v>
      </c>
      <c r="CL57" s="136" t="s">
        <v>19</v>
      </c>
    </row>
    <row r="58" s="7" customFormat="1" ht="16.5" customHeight="1">
      <c r="A58" s="7"/>
      <c r="B58" s="114"/>
      <c r="C58" s="115"/>
      <c r="D58" s="116" t="s">
        <v>86</v>
      </c>
      <c r="E58" s="116"/>
      <c r="F58" s="116"/>
      <c r="G58" s="116"/>
      <c r="H58" s="116"/>
      <c r="I58" s="117"/>
      <c r="J58" s="116" t="s">
        <v>89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8">
        <f>ROUND(SUM(AG59:AG60),2)</f>
        <v>0</v>
      </c>
      <c r="AH58" s="117"/>
      <c r="AI58" s="117"/>
      <c r="AJ58" s="117"/>
      <c r="AK58" s="117"/>
      <c r="AL58" s="117"/>
      <c r="AM58" s="117"/>
      <c r="AN58" s="119">
        <f>SUM(AG58,AT58)</f>
        <v>0</v>
      </c>
      <c r="AO58" s="117"/>
      <c r="AP58" s="117"/>
      <c r="AQ58" s="120" t="s">
        <v>78</v>
      </c>
      <c r="AR58" s="121"/>
      <c r="AS58" s="122">
        <f>ROUND(SUM(AS59:AS60),2)</f>
        <v>0</v>
      </c>
      <c r="AT58" s="123">
        <f>ROUND(SUM(AV58:AW58),2)</f>
        <v>0</v>
      </c>
      <c r="AU58" s="124">
        <f>ROUND(SUM(AU59:AU60),5)</f>
        <v>0</v>
      </c>
      <c r="AV58" s="123">
        <f>ROUND(AZ58*L29,2)</f>
        <v>0</v>
      </c>
      <c r="AW58" s="123">
        <f>ROUND(BA58*L30,2)</f>
        <v>0</v>
      </c>
      <c r="AX58" s="123">
        <f>ROUND(BB58*L29,2)</f>
        <v>0</v>
      </c>
      <c r="AY58" s="123">
        <f>ROUND(BC58*L30,2)</f>
        <v>0</v>
      </c>
      <c r="AZ58" s="123">
        <f>ROUND(SUM(AZ59:AZ60),2)</f>
        <v>0</v>
      </c>
      <c r="BA58" s="123">
        <f>ROUND(SUM(BA59:BA60),2)</f>
        <v>0</v>
      </c>
      <c r="BB58" s="123">
        <f>ROUND(SUM(BB59:BB60),2)</f>
        <v>0</v>
      </c>
      <c r="BC58" s="123">
        <f>ROUND(SUM(BC59:BC60),2)</f>
        <v>0</v>
      </c>
      <c r="BD58" s="125">
        <f>ROUND(SUM(BD59:BD60),2)</f>
        <v>0</v>
      </c>
      <c r="BE58" s="7"/>
      <c r="BS58" s="126" t="s">
        <v>71</v>
      </c>
      <c r="BT58" s="126" t="s">
        <v>79</v>
      </c>
      <c r="BU58" s="126" t="s">
        <v>73</v>
      </c>
      <c r="BV58" s="126" t="s">
        <v>74</v>
      </c>
      <c r="BW58" s="126" t="s">
        <v>90</v>
      </c>
      <c r="BX58" s="126" t="s">
        <v>5</v>
      </c>
      <c r="CL58" s="126" t="s">
        <v>19</v>
      </c>
      <c r="CM58" s="126" t="s">
        <v>79</v>
      </c>
    </row>
    <row r="59" s="4" customFormat="1" ht="16.5" customHeight="1">
      <c r="A59" s="127" t="s">
        <v>81</v>
      </c>
      <c r="B59" s="66"/>
      <c r="C59" s="128"/>
      <c r="D59" s="128"/>
      <c r="E59" s="129" t="s">
        <v>76</v>
      </c>
      <c r="F59" s="129"/>
      <c r="G59" s="129"/>
      <c r="H59" s="129"/>
      <c r="I59" s="129"/>
      <c r="J59" s="128"/>
      <c r="K59" s="129" t="s">
        <v>82</v>
      </c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29"/>
      <c r="AD59" s="129"/>
      <c r="AE59" s="129"/>
      <c r="AF59" s="129"/>
      <c r="AG59" s="130">
        <f>'01 - stavební část_01'!J32</f>
        <v>0</v>
      </c>
      <c r="AH59" s="128"/>
      <c r="AI59" s="128"/>
      <c r="AJ59" s="128"/>
      <c r="AK59" s="128"/>
      <c r="AL59" s="128"/>
      <c r="AM59" s="128"/>
      <c r="AN59" s="130">
        <f>SUM(AG59,AT59)</f>
        <v>0</v>
      </c>
      <c r="AO59" s="128"/>
      <c r="AP59" s="128"/>
      <c r="AQ59" s="131" t="s">
        <v>83</v>
      </c>
      <c r="AR59" s="68"/>
      <c r="AS59" s="132">
        <v>0</v>
      </c>
      <c r="AT59" s="133">
        <f>ROUND(SUM(AV59:AW59),2)</f>
        <v>0</v>
      </c>
      <c r="AU59" s="134">
        <f>'01 - stavební část_01'!P98</f>
        <v>0</v>
      </c>
      <c r="AV59" s="133">
        <f>'01 - stavební část_01'!J35</f>
        <v>0</v>
      </c>
      <c r="AW59" s="133">
        <f>'01 - stavební část_01'!J36</f>
        <v>0</v>
      </c>
      <c r="AX59" s="133">
        <f>'01 - stavební část_01'!J37</f>
        <v>0</v>
      </c>
      <c r="AY59" s="133">
        <f>'01 - stavební část_01'!J38</f>
        <v>0</v>
      </c>
      <c r="AZ59" s="133">
        <f>'01 - stavební část_01'!F35</f>
        <v>0</v>
      </c>
      <c r="BA59" s="133">
        <f>'01 - stavební část_01'!F36</f>
        <v>0</v>
      </c>
      <c r="BB59" s="133">
        <f>'01 - stavební část_01'!F37</f>
        <v>0</v>
      </c>
      <c r="BC59" s="133">
        <f>'01 - stavební část_01'!F38</f>
        <v>0</v>
      </c>
      <c r="BD59" s="135">
        <f>'01 - stavební část_01'!F39</f>
        <v>0</v>
      </c>
      <c r="BE59" s="4"/>
      <c r="BT59" s="136" t="s">
        <v>84</v>
      </c>
      <c r="BV59" s="136" t="s">
        <v>74</v>
      </c>
      <c r="BW59" s="136" t="s">
        <v>91</v>
      </c>
      <c r="BX59" s="136" t="s">
        <v>90</v>
      </c>
      <c r="CL59" s="136" t="s">
        <v>19</v>
      </c>
    </row>
    <row r="60" s="4" customFormat="1" ht="16.5" customHeight="1">
      <c r="A60" s="127" t="s">
        <v>81</v>
      </c>
      <c r="B60" s="66"/>
      <c r="C60" s="128"/>
      <c r="D60" s="128"/>
      <c r="E60" s="129" t="s">
        <v>86</v>
      </c>
      <c r="F60" s="129"/>
      <c r="G60" s="129"/>
      <c r="H60" s="129"/>
      <c r="I60" s="129"/>
      <c r="J60" s="128"/>
      <c r="K60" s="129" t="s">
        <v>87</v>
      </c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  <c r="AG60" s="130">
        <f>'02 - jímací a uzemňovací ..._01'!J32</f>
        <v>0</v>
      </c>
      <c r="AH60" s="128"/>
      <c r="AI60" s="128"/>
      <c r="AJ60" s="128"/>
      <c r="AK60" s="128"/>
      <c r="AL60" s="128"/>
      <c r="AM60" s="128"/>
      <c r="AN60" s="130">
        <f>SUM(AG60,AT60)</f>
        <v>0</v>
      </c>
      <c r="AO60" s="128"/>
      <c r="AP60" s="128"/>
      <c r="AQ60" s="131" t="s">
        <v>83</v>
      </c>
      <c r="AR60" s="68"/>
      <c r="AS60" s="132">
        <v>0</v>
      </c>
      <c r="AT60" s="133">
        <f>ROUND(SUM(AV60:AW60),2)</f>
        <v>0</v>
      </c>
      <c r="AU60" s="134">
        <f>'02 - jímací a uzemňovací ..._01'!P116</f>
        <v>0</v>
      </c>
      <c r="AV60" s="133">
        <f>'02 - jímací a uzemňovací ..._01'!J35</f>
        <v>0</v>
      </c>
      <c r="AW60" s="133">
        <f>'02 - jímací a uzemňovací ..._01'!J36</f>
        <v>0</v>
      </c>
      <c r="AX60" s="133">
        <f>'02 - jímací a uzemňovací ..._01'!J37</f>
        <v>0</v>
      </c>
      <c r="AY60" s="133">
        <f>'02 - jímací a uzemňovací ..._01'!J38</f>
        <v>0</v>
      </c>
      <c r="AZ60" s="133">
        <f>'02 - jímací a uzemňovací ..._01'!F35</f>
        <v>0</v>
      </c>
      <c r="BA60" s="133">
        <f>'02 - jímací a uzemňovací ..._01'!F36</f>
        <v>0</v>
      </c>
      <c r="BB60" s="133">
        <f>'02 - jímací a uzemňovací ..._01'!F37</f>
        <v>0</v>
      </c>
      <c r="BC60" s="133">
        <f>'02 - jímací a uzemňovací ..._01'!F38</f>
        <v>0</v>
      </c>
      <c r="BD60" s="135">
        <f>'02 - jímací a uzemňovací ..._01'!F39</f>
        <v>0</v>
      </c>
      <c r="BE60" s="4"/>
      <c r="BT60" s="136" t="s">
        <v>84</v>
      </c>
      <c r="BV60" s="136" t="s">
        <v>74</v>
      </c>
      <c r="BW60" s="136" t="s">
        <v>92</v>
      </c>
      <c r="BX60" s="136" t="s">
        <v>90</v>
      </c>
      <c r="CL60" s="136" t="s">
        <v>19</v>
      </c>
    </row>
    <row r="61" s="7" customFormat="1" ht="16.5" customHeight="1">
      <c r="A61" s="7"/>
      <c r="B61" s="114"/>
      <c r="C61" s="115"/>
      <c r="D61" s="116" t="s">
        <v>93</v>
      </c>
      <c r="E61" s="116"/>
      <c r="F61" s="116"/>
      <c r="G61" s="116"/>
      <c r="H61" s="116"/>
      <c r="I61" s="117"/>
      <c r="J61" s="116" t="s">
        <v>94</v>
      </c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8">
        <f>ROUND(SUM(AG62:AG63),2)</f>
        <v>0</v>
      </c>
      <c r="AH61" s="117"/>
      <c r="AI61" s="117"/>
      <c r="AJ61" s="117"/>
      <c r="AK61" s="117"/>
      <c r="AL61" s="117"/>
      <c r="AM61" s="117"/>
      <c r="AN61" s="119">
        <f>SUM(AG61,AT61)</f>
        <v>0</v>
      </c>
      <c r="AO61" s="117"/>
      <c r="AP61" s="117"/>
      <c r="AQ61" s="120" t="s">
        <v>78</v>
      </c>
      <c r="AR61" s="121"/>
      <c r="AS61" s="122">
        <f>ROUND(SUM(AS62:AS63),2)</f>
        <v>0</v>
      </c>
      <c r="AT61" s="123">
        <f>ROUND(SUM(AV61:AW61),2)</f>
        <v>0</v>
      </c>
      <c r="AU61" s="124">
        <f>ROUND(SUM(AU62:AU63),5)</f>
        <v>0</v>
      </c>
      <c r="AV61" s="123">
        <f>ROUND(AZ61*L29,2)</f>
        <v>0</v>
      </c>
      <c r="AW61" s="123">
        <f>ROUND(BA61*L30,2)</f>
        <v>0</v>
      </c>
      <c r="AX61" s="123">
        <f>ROUND(BB61*L29,2)</f>
        <v>0</v>
      </c>
      <c r="AY61" s="123">
        <f>ROUND(BC61*L30,2)</f>
        <v>0</v>
      </c>
      <c r="AZ61" s="123">
        <f>ROUND(SUM(AZ62:AZ63),2)</f>
        <v>0</v>
      </c>
      <c r="BA61" s="123">
        <f>ROUND(SUM(BA62:BA63),2)</f>
        <v>0</v>
      </c>
      <c r="BB61" s="123">
        <f>ROUND(SUM(BB62:BB63),2)</f>
        <v>0</v>
      </c>
      <c r="BC61" s="123">
        <f>ROUND(SUM(BC62:BC63),2)</f>
        <v>0</v>
      </c>
      <c r="BD61" s="125">
        <f>ROUND(SUM(BD62:BD63),2)</f>
        <v>0</v>
      </c>
      <c r="BE61" s="7"/>
      <c r="BS61" s="126" t="s">
        <v>71</v>
      </c>
      <c r="BT61" s="126" t="s">
        <v>79</v>
      </c>
      <c r="BU61" s="126" t="s">
        <v>73</v>
      </c>
      <c r="BV61" s="126" t="s">
        <v>74</v>
      </c>
      <c r="BW61" s="126" t="s">
        <v>95</v>
      </c>
      <c r="BX61" s="126" t="s">
        <v>5</v>
      </c>
      <c r="CL61" s="126" t="s">
        <v>19</v>
      </c>
      <c r="CM61" s="126" t="s">
        <v>79</v>
      </c>
    </row>
    <row r="62" s="4" customFormat="1" ht="16.5" customHeight="1">
      <c r="A62" s="127" t="s">
        <v>81</v>
      </c>
      <c r="B62" s="66"/>
      <c r="C62" s="128"/>
      <c r="D62" s="128"/>
      <c r="E62" s="129" t="s">
        <v>76</v>
      </c>
      <c r="F62" s="129"/>
      <c r="G62" s="129"/>
      <c r="H62" s="129"/>
      <c r="I62" s="129"/>
      <c r="J62" s="128"/>
      <c r="K62" s="129" t="s">
        <v>82</v>
      </c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30">
        <f>'01 - stavební část_02'!J32</f>
        <v>0</v>
      </c>
      <c r="AH62" s="128"/>
      <c r="AI62" s="128"/>
      <c r="AJ62" s="128"/>
      <c r="AK62" s="128"/>
      <c r="AL62" s="128"/>
      <c r="AM62" s="128"/>
      <c r="AN62" s="130">
        <f>SUM(AG62,AT62)</f>
        <v>0</v>
      </c>
      <c r="AO62" s="128"/>
      <c r="AP62" s="128"/>
      <c r="AQ62" s="131" t="s">
        <v>83</v>
      </c>
      <c r="AR62" s="68"/>
      <c r="AS62" s="132">
        <v>0</v>
      </c>
      <c r="AT62" s="133">
        <f>ROUND(SUM(AV62:AW62),2)</f>
        <v>0</v>
      </c>
      <c r="AU62" s="134">
        <f>'01 - stavební část_02'!P94</f>
        <v>0</v>
      </c>
      <c r="AV62" s="133">
        <f>'01 - stavební část_02'!J35</f>
        <v>0</v>
      </c>
      <c r="AW62" s="133">
        <f>'01 - stavební část_02'!J36</f>
        <v>0</v>
      </c>
      <c r="AX62" s="133">
        <f>'01 - stavební část_02'!J37</f>
        <v>0</v>
      </c>
      <c r="AY62" s="133">
        <f>'01 - stavební část_02'!J38</f>
        <v>0</v>
      </c>
      <c r="AZ62" s="133">
        <f>'01 - stavební část_02'!F35</f>
        <v>0</v>
      </c>
      <c r="BA62" s="133">
        <f>'01 - stavební část_02'!F36</f>
        <v>0</v>
      </c>
      <c r="BB62" s="133">
        <f>'01 - stavební část_02'!F37</f>
        <v>0</v>
      </c>
      <c r="BC62" s="133">
        <f>'01 - stavební část_02'!F38</f>
        <v>0</v>
      </c>
      <c r="BD62" s="135">
        <f>'01 - stavební část_02'!F39</f>
        <v>0</v>
      </c>
      <c r="BE62" s="4"/>
      <c r="BT62" s="136" t="s">
        <v>84</v>
      </c>
      <c r="BV62" s="136" t="s">
        <v>74</v>
      </c>
      <c r="BW62" s="136" t="s">
        <v>96</v>
      </c>
      <c r="BX62" s="136" t="s">
        <v>95</v>
      </c>
      <c r="CL62" s="136" t="s">
        <v>19</v>
      </c>
    </row>
    <row r="63" s="4" customFormat="1" ht="16.5" customHeight="1">
      <c r="A63" s="127" t="s">
        <v>81</v>
      </c>
      <c r="B63" s="66"/>
      <c r="C63" s="128"/>
      <c r="D63" s="128"/>
      <c r="E63" s="129" t="s">
        <v>86</v>
      </c>
      <c r="F63" s="129"/>
      <c r="G63" s="129"/>
      <c r="H63" s="129"/>
      <c r="I63" s="129"/>
      <c r="J63" s="128"/>
      <c r="K63" s="129" t="s">
        <v>87</v>
      </c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  <c r="AA63" s="129"/>
      <c r="AB63" s="129"/>
      <c r="AC63" s="129"/>
      <c r="AD63" s="129"/>
      <c r="AE63" s="129"/>
      <c r="AF63" s="129"/>
      <c r="AG63" s="130">
        <f>'02 - jímací a uzemňovací ..._02'!J32</f>
        <v>0</v>
      </c>
      <c r="AH63" s="128"/>
      <c r="AI63" s="128"/>
      <c r="AJ63" s="128"/>
      <c r="AK63" s="128"/>
      <c r="AL63" s="128"/>
      <c r="AM63" s="128"/>
      <c r="AN63" s="130">
        <f>SUM(AG63,AT63)</f>
        <v>0</v>
      </c>
      <c r="AO63" s="128"/>
      <c r="AP63" s="128"/>
      <c r="AQ63" s="131" t="s">
        <v>83</v>
      </c>
      <c r="AR63" s="68"/>
      <c r="AS63" s="132">
        <v>0</v>
      </c>
      <c r="AT63" s="133">
        <f>ROUND(SUM(AV63:AW63),2)</f>
        <v>0</v>
      </c>
      <c r="AU63" s="134">
        <f>'02 - jímací a uzemňovací ..._02'!P116</f>
        <v>0</v>
      </c>
      <c r="AV63" s="133">
        <f>'02 - jímací a uzemňovací ..._02'!J35</f>
        <v>0</v>
      </c>
      <c r="AW63" s="133">
        <f>'02 - jímací a uzemňovací ..._02'!J36</f>
        <v>0</v>
      </c>
      <c r="AX63" s="133">
        <f>'02 - jímací a uzemňovací ..._02'!J37</f>
        <v>0</v>
      </c>
      <c r="AY63" s="133">
        <f>'02 - jímací a uzemňovací ..._02'!J38</f>
        <v>0</v>
      </c>
      <c r="AZ63" s="133">
        <f>'02 - jímací a uzemňovací ..._02'!F35</f>
        <v>0</v>
      </c>
      <c r="BA63" s="133">
        <f>'02 - jímací a uzemňovací ..._02'!F36</f>
        <v>0</v>
      </c>
      <c r="BB63" s="133">
        <f>'02 - jímací a uzemňovací ..._02'!F37</f>
        <v>0</v>
      </c>
      <c r="BC63" s="133">
        <f>'02 - jímací a uzemňovací ..._02'!F38</f>
        <v>0</v>
      </c>
      <c r="BD63" s="135">
        <f>'02 - jímací a uzemňovací ..._02'!F39</f>
        <v>0</v>
      </c>
      <c r="BE63" s="4"/>
      <c r="BT63" s="136" t="s">
        <v>84</v>
      </c>
      <c r="BV63" s="136" t="s">
        <v>74</v>
      </c>
      <c r="BW63" s="136" t="s">
        <v>97</v>
      </c>
      <c r="BX63" s="136" t="s">
        <v>95</v>
      </c>
      <c r="CL63" s="136" t="s">
        <v>19</v>
      </c>
    </row>
    <row r="64" s="7" customFormat="1" ht="16.5" customHeight="1">
      <c r="A64" s="127" t="s">
        <v>81</v>
      </c>
      <c r="B64" s="114"/>
      <c r="C64" s="115"/>
      <c r="D64" s="116" t="s">
        <v>98</v>
      </c>
      <c r="E64" s="116"/>
      <c r="F64" s="116"/>
      <c r="G64" s="116"/>
      <c r="H64" s="116"/>
      <c r="I64" s="117"/>
      <c r="J64" s="116" t="s">
        <v>99</v>
      </c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9">
        <f>'04 - objekt A4 - střecha ...'!J30</f>
        <v>0</v>
      </c>
      <c r="AH64" s="117"/>
      <c r="AI64" s="117"/>
      <c r="AJ64" s="117"/>
      <c r="AK64" s="117"/>
      <c r="AL64" s="117"/>
      <c r="AM64" s="117"/>
      <c r="AN64" s="119">
        <f>SUM(AG64,AT64)</f>
        <v>0</v>
      </c>
      <c r="AO64" s="117"/>
      <c r="AP64" s="117"/>
      <c r="AQ64" s="120" t="s">
        <v>78</v>
      </c>
      <c r="AR64" s="121"/>
      <c r="AS64" s="122">
        <v>0</v>
      </c>
      <c r="AT64" s="123">
        <f>ROUND(SUM(AV64:AW64),2)</f>
        <v>0</v>
      </c>
      <c r="AU64" s="124">
        <f>'04 - objekt A4 - střecha ...'!P89</f>
        <v>0</v>
      </c>
      <c r="AV64" s="123">
        <f>'04 - objekt A4 - střecha ...'!J33</f>
        <v>0</v>
      </c>
      <c r="AW64" s="123">
        <f>'04 - objekt A4 - střecha ...'!J34</f>
        <v>0</v>
      </c>
      <c r="AX64" s="123">
        <f>'04 - objekt A4 - střecha ...'!J35</f>
        <v>0</v>
      </c>
      <c r="AY64" s="123">
        <f>'04 - objekt A4 - střecha ...'!J36</f>
        <v>0</v>
      </c>
      <c r="AZ64" s="123">
        <f>'04 - objekt A4 - střecha ...'!F33</f>
        <v>0</v>
      </c>
      <c r="BA64" s="123">
        <f>'04 - objekt A4 - střecha ...'!F34</f>
        <v>0</v>
      </c>
      <c r="BB64" s="123">
        <f>'04 - objekt A4 - střecha ...'!F35</f>
        <v>0</v>
      </c>
      <c r="BC64" s="123">
        <f>'04 - objekt A4 - střecha ...'!F36</f>
        <v>0</v>
      </c>
      <c r="BD64" s="125">
        <f>'04 - objekt A4 - střecha ...'!F37</f>
        <v>0</v>
      </c>
      <c r="BE64" s="7"/>
      <c r="BT64" s="126" t="s">
        <v>79</v>
      </c>
      <c r="BV64" s="126" t="s">
        <v>74</v>
      </c>
      <c r="BW64" s="126" t="s">
        <v>100</v>
      </c>
      <c r="BX64" s="126" t="s">
        <v>5</v>
      </c>
      <c r="CL64" s="126" t="s">
        <v>19</v>
      </c>
      <c r="CM64" s="126" t="s">
        <v>79</v>
      </c>
    </row>
    <row r="65" s="7" customFormat="1" ht="16.5" customHeight="1">
      <c r="A65" s="127" t="s">
        <v>81</v>
      </c>
      <c r="B65" s="114"/>
      <c r="C65" s="115"/>
      <c r="D65" s="116" t="s">
        <v>101</v>
      </c>
      <c r="E65" s="116"/>
      <c r="F65" s="116"/>
      <c r="G65" s="116"/>
      <c r="H65" s="116"/>
      <c r="I65" s="117"/>
      <c r="J65" s="116" t="s">
        <v>102</v>
      </c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9">
        <f>'VON - Vedlejší a ostatní ...'!J30</f>
        <v>0</v>
      </c>
      <c r="AH65" s="117"/>
      <c r="AI65" s="117"/>
      <c r="AJ65" s="117"/>
      <c r="AK65" s="117"/>
      <c r="AL65" s="117"/>
      <c r="AM65" s="117"/>
      <c r="AN65" s="119">
        <f>SUM(AG65,AT65)</f>
        <v>0</v>
      </c>
      <c r="AO65" s="117"/>
      <c r="AP65" s="117"/>
      <c r="AQ65" s="120" t="s">
        <v>78</v>
      </c>
      <c r="AR65" s="121"/>
      <c r="AS65" s="137">
        <v>0</v>
      </c>
      <c r="AT65" s="138">
        <f>ROUND(SUM(AV65:AW65),2)</f>
        <v>0</v>
      </c>
      <c r="AU65" s="139">
        <f>'VON - Vedlejší a ostatní ...'!P80</f>
        <v>0</v>
      </c>
      <c r="AV65" s="138">
        <f>'VON - Vedlejší a ostatní ...'!J33</f>
        <v>0</v>
      </c>
      <c r="AW65" s="138">
        <f>'VON - Vedlejší a ostatní ...'!J34</f>
        <v>0</v>
      </c>
      <c r="AX65" s="138">
        <f>'VON - Vedlejší a ostatní ...'!J35</f>
        <v>0</v>
      </c>
      <c r="AY65" s="138">
        <f>'VON - Vedlejší a ostatní ...'!J36</f>
        <v>0</v>
      </c>
      <c r="AZ65" s="138">
        <f>'VON - Vedlejší a ostatní ...'!F33</f>
        <v>0</v>
      </c>
      <c r="BA65" s="138">
        <f>'VON - Vedlejší a ostatní ...'!F34</f>
        <v>0</v>
      </c>
      <c r="BB65" s="138">
        <f>'VON - Vedlejší a ostatní ...'!F35</f>
        <v>0</v>
      </c>
      <c r="BC65" s="138">
        <f>'VON - Vedlejší a ostatní ...'!F36</f>
        <v>0</v>
      </c>
      <c r="BD65" s="140">
        <f>'VON - Vedlejší a ostatní ...'!F37</f>
        <v>0</v>
      </c>
      <c r="BE65" s="7"/>
      <c r="BT65" s="126" t="s">
        <v>79</v>
      </c>
      <c r="BV65" s="126" t="s">
        <v>74</v>
      </c>
      <c r="BW65" s="126" t="s">
        <v>103</v>
      </c>
      <c r="BX65" s="126" t="s">
        <v>5</v>
      </c>
      <c r="CL65" s="126" t="s">
        <v>104</v>
      </c>
      <c r="CM65" s="126" t="s">
        <v>79</v>
      </c>
    </row>
    <row r="66" s="2" customFormat="1" ht="30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7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="2" customFormat="1" ht="6.96" customHeight="1">
      <c r="A67" s="41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47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</sheetData>
  <sheetProtection sheet="1" formatColumns="0" formatRows="0" objects="1" scenarios="1" spinCount="100000" saltValue="pzy6PMFwZv2jWvp4EAfrqMjxhFbEYBzkyGA8iZW4beDyMkbDZ0PgVqvvZXcgFdVVdbit0CWIu2hGVUertTz6Yg==" hashValue="Lz4jiXgscpP7fFST+QFysZSxZ2kdIWiYu/quAYXk06O3PFs8/fwq4ehcXmX2/3zOyFhZOR5RG2kKaMRutZls9Q==" algorithmName="SHA-512" password="CEE1"/>
  <mergeCells count="82">
    <mergeCell ref="C52:G52"/>
    <mergeCell ref="D64:H64"/>
    <mergeCell ref="D58:H58"/>
    <mergeCell ref="D55:H55"/>
    <mergeCell ref="D61:H61"/>
    <mergeCell ref="E59:I59"/>
    <mergeCell ref="E56:I56"/>
    <mergeCell ref="E60:I60"/>
    <mergeCell ref="E62:I62"/>
    <mergeCell ref="E63:I63"/>
    <mergeCell ref="E57:I57"/>
    <mergeCell ref="I52:AF52"/>
    <mergeCell ref="J61:AF61"/>
    <mergeCell ref="J55:AF55"/>
    <mergeCell ref="J58:AF58"/>
    <mergeCell ref="J64:AF64"/>
    <mergeCell ref="K57:AF57"/>
    <mergeCell ref="K60:AF60"/>
    <mergeCell ref="K62:AF62"/>
    <mergeCell ref="K59:AF59"/>
    <mergeCell ref="K63:AF63"/>
    <mergeCell ref="K56:AF56"/>
    <mergeCell ref="L45:AO45"/>
    <mergeCell ref="D65:H65"/>
    <mergeCell ref="J65:AF65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58:AM58"/>
    <mergeCell ref="AG64:AM64"/>
    <mergeCell ref="AG63:AM63"/>
    <mergeCell ref="AG62:AM62"/>
    <mergeCell ref="AG61:AM61"/>
    <mergeCell ref="AG57:AM57"/>
    <mergeCell ref="AG60:AM60"/>
    <mergeCell ref="AG52:AM52"/>
    <mergeCell ref="AG55:AM55"/>
    <mergeCell ref="AG59:AM59"/>
    <mergeCell ref="AG56:AM56"/>
    <mergeCell ref="AM47:AN47"/>
    <mergeCell ref="AM49:AP49"/>
    <mergeCell ref="AM50:AP50"/>
    <mergeCell ref="AN55:AP55"/>
    <mergeCell ref="AN57:AP57"/>
    <mergeCell ref="AN64:AP64"/>
    <mergeCell ref="AN63:AP63"/>
    <mergeCell ref="AN56:AP56"/>
    <mergeCell ref="AN52:AP52"/>
    <mergeCell ref="AN62:AP62"/>
    <mergeCell ref="AN59:AP59"/>
    <mergeCell ref="AN61:AP61"/>
    <mergeCell ref="AN60:AP60"/>
    <mergeCell ref="AN58:AP58"/>
    <mergeCell ref="AS49:AT51"/>
    <mergeCell ref="AN65:AP65"/>
    <mergeCell ref="AG65:AM65"/>
    <mergeCell ref="AN54:AP54"/>
  </mergeCells>
  <hyperlinks>
    <hyperlink ref="A56" location="'01 - stavební část'!C2" display="/"/>
    <hyperlink ref="A57" location="'02 - jímací a uzemňovací ...'!C2" display="/"/>
    <hyperlink ref="A59" location="'01 - stavební část_01'!C2" display="/"/>
    <hyperlink ref="A60" location="'02 - jímací a uzemňovací ..._01'!C2" display="/"/>
    <hyperlink ref="A62" location="'01 - stavební část_02'!C2" display="/"/>
    <hyperlink ref="A63" location="'02 - jímací a uzemňovací ..._02'!C2" display="/"/>
    <hyperlink ref="A64" location="'04 - objekt A4 - střecha ...'!C2" display="/"/>
    <hyperlink ref="A65" location="'VON - Vedlejší a ostatní 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99" customWidth="1"/>
    <col min="2" max="2" width="1.667969" style="299" customWidth="1"/>
    <col min="3" max="4" width="5" style="299" customWidth="1"/>
    <col min="5" max="5" width="11.66016" style="299" customWidth="1"/>
    <col min="6" max="6" width="9.160156" style="299" customWidth="1"/>
    <col min="7" max="7" width="5" style="299" customWidth="1"/>
    <col min="8" max="8" width="77.83203" style="299" customWidth="1"/>
    <col min="9" max="10" width="20" style="299" customWidth="1"/>
    <col min="11" max="11" width="1.667969" style="299" customWidth="1"/>
  </cols>
  <sheetData>
    <row r="1" s="1" customFormat="1" ht="37.5" customHeight="1"/>
    <row r="2" s="1" customFormat="1" ht="7.5" customHeight="1">
      <c r="B2" s="300"/>
      <c r="C2" s="301"/>
      <c r="D2" s="301"/>
      <c r="E2" s="301"/>
      <c r="F2" s="301"/>
      <c r="G2" s="301"/>
      <c r="H2" s="301"/>
      <c r="I2" s="301"/>
      <c r="J2" s="301"/>
      <c r="K2" s="302"/>
    </row>
    <row r="3" s="17" customFormat="1" ht="45" customHeight="1">
      <c r="B3" s="303"/>
      <c r="C3" s="304" t="s">
        <v>1183</v>
      </c>
      <c r="D3" s="304"/>
      <c r="E3" s="304"/>
      <c r="F3" s="304"/>
      <c r="G3" s="304"/>
      <c r="H3" s="304"/>
      <c r="I3" s="304"/>
      <c r="J3" s="304"/>
      <c r="K3" s="305"/>
    </row>
    <row r="4" s="1" customFormat="1" ht="25.5" customHeight="1">
      <c r="B4" s="306"/>
      <c r="C4" s="307" t="s">
        <v>1184</v>
      </c>
      <c r="D4" s="307"/>
      <c r="E4" s="307"/>
      <c r="F4" s="307"/>
      <c r="G4" s="307"/>
      <c r="H4" s="307"/>
      <c r="I4" s="307"/>
      <c r="J4" s="307"/>
      <c r="K4" s="308"/>
    </row>
    <row r="5" s="1" customFormat="1" ht="5.25" customHeight="1">
      <c r="B5" s="306"/>
      <c r="C5" s="309"/>
      <c r="D5" s="309"/>
      <c r="E5" s="309"/>
      <c r="F5" s="309"/>
      <c r="G5" s="309"/>
      <c r="H5" s="309"/>
      <c r="I5" s="309"/>
      <c r="J5" s="309"/>
      <c r="K5" s="308"/>
    </row>
    <row r="6" s="1" customFormat="1" ht="15" customHeight="1">
      <c r="B6" s="306"/>
      <c r="C6" s="310" t="s">
        <v>1185</v>
      </c>
      <c r="D6" s="310"/>
      <c r="E6" s="310"/>
      <c r="F6" s="310"/>
      <c r="G6" s="310"/>
      <c r="H6" s="310"/>
      <c r="I6" s="310"/>
      <c r="J6" s="310"/>
      <c r="K6" s="308"/>
    </row>
    <row r="7" s="1" customFormat="1" ht="15" customHeight="1">
      <c r="B7" s="311"/>
      <c r="C7" s="310" t="s">
        <v>1186</v>
      </c>
      <c r="D7" s="310"/>
      <c r="E7" s="310"/>
      <c r="F7" s="310"/>
      <c r="G7" s="310"/>
      <c r="H7" s="310"/>
      <c r="I7" s="310"/>
      <c r="J7" s="310"/>
      <c r="K7" s="308"/>
    </row>
    <row r="8" s="1" customFormat="1" ht="12.75" customHeight="1">
      <c r="B8" s="311"/>
      <c r="C8" s="310"/>
      <c r="D8" s="310"/>
      <c r="E8" s="310"/>
      <c r="F8" s="310"/>
      <c r="G8" s="310"/>
      <c r="H8" s="310"/>
      <c r="I8" s="310"/>
      <c r="J8" s="310"/>
      <c r="K8" s="308"/>
    </row>
    <row r="9" s="1" customFormat="1" ht="15" customHeight="1">
      <c r="B9" s="311"/>
      <c r="C9" s="310" t="s">
        <v>1187</v>
      </c>
      <c r="D9" s="310"/>
      <c r="E9" s="310"/>
      <c r="F9" s="310"/>
      <c r="G9" s="310"/>
      <c r="H9" s="310"/>
      <c r="I9" s="310"/>
      <c r="J9" s="310"/>
      <c r="K9" s="308"/>
    </row>
    <row r="10" s="1" customFormat="1" ht="15" customHeight="1">
      <c r="B10" s="311"/>
      <c r="C10" s="310"/>
      <c r="D10" s="310" t="s">
        <v>1188</v>
      </c>
      <c r="E10" s="310"/>
      <c r="F10" s="310"/>
      <c r="G10" s="310"/>
      <c r="H10" s="310"/>
      <c r="I10" s="310"/>
      <c r="J10" s="310"/>
      <c r="K10" s="308"/>
    </row>
    <row r="11" s="1" customFormat="1" ht="15" customHeight="1">
      <c r="B11" s="311"/>
      <c r="C11" s="312"/>
      <c r="D11" s="310" t="s">
        <v>1189</v>
      </c>
      <c r="E11" s="310"/>
      <c r="F11" s="310"/>
      <c r="G11" s="310"/>
      <c r="H11" s="310"/>
      <c r="I11" s="310"/>
      <c r="J11" s="310"/>
      <c r="K11" s="308"/>
    </row>
    <row r="12" s="1" customFormat="1" ht="15" customHeight="1">
      <c r="B12" s="311"/>
      <c r="C12" s="312"/>
      <c r="D12" s="310"/>
      <c r="E12" s="310"/>
      <c r="F12" s="310"/>
      <c r="G12" s="310"/>
      <c r="H12" s="310"/>
      <c r="I12" s="310"/>
      <c r="J12" s="310"/>
      <c r="K12" s="308"/>
    </row>
    <row r="13" s="1" customFormat="1" ht="15" customHeight="1">
      <c r="B13" s="311"/>
      <c r="C13" s="312"/>
      <c r="D13" s="313" t="s">
        <v>1190</v>
      </c>
      <c r="E13" s="310"/>
      <c r="F13" s="310"/>
      <c r="G13" s="310"/>
      <c r="H13" s="310"/>
      <c r="I13" s="310"/>
      <c r="J13" s="310"/>
      <c r="K13" s="308"/>
    </row>
    <row r="14" s="1" customFormat="1" ht="12.75" customHeight="1">
      <c r="B14" s="311"/>
      <c r="C14" s="312"/>
      <c r="D14" s="312"/>
      <c r="E14" s="312"/>
      <c r="F14" s="312"/>
      <c r="G14" s="312"/>
      <c r="H14" s="312"/>
      <c r="I14" s="312"/>
      <c r="J14" s="312"/>
      <c r="K14" s="308"/>
    </row>
    <row r="15" s="1" customFormat="1" ht="15" customHeight="1">
      <c r="B15" s="311"/>
      <c r="C15" s="312"/>
      <c r="D15" s="310" t="s">
        <v>1191</v>
      </c>
      <c r="E15" s="310"/>
      <c r="F15" s="310"/>
      <c r="G15" s="310"/>
      <c r="H15" s="310"/>
      <c r="I15" s="310"/>
      <c r="J15" s="310"/>
      <c r="K15" s="308"/>
    </row>
    <row r="16" s="1" customFormat="1" ht="15" customHeight="1">
      <c r="B16" s="311"/>
      <c r="C16" s="312"/>
      <c r="D16" s="310" t="s">
        <v>1192</v>
      </c>
      <c r="E16" s="310"/>
      <c r="F16" s="310"/>
      <c r="G16" s="310"/>
      <c r="H16" s="310"/>
      <c r="I16" s="310"/>
      <c r="J16" s="310"/>
      <c r="K16" s="308"/>
    </row>
    <row r="17" s="1" customFormat="1" ht="15" customHeight="1">
      <c r="B17" s="311"/>
      <c r="C17" s="312"/>
      <c r="D17" s="310" t="s">
        <v>1193</v>
      </c>
      <c r="E17" s="310"/>
      <c r="F17" s="310"/>
      <c r="G17" s="310"/>
      <c r="H17" s="310"/>
      <c r="I17" s="310"/>
      <c r="J17" s="310"/>
      <c r="K17" s="308"/>
    </row>
    <row r="18" s="1" customFormat="1" ht="15" customHeight="1">
      <c r="B18" s="311"/>
      <c r="C18" s="312"/>
      <c r="D18" s="312"/>
      <c r="E18" s="314" t="s">
        <v>78</v>
      </c>
      <c r="F18" s="310" t="s">
        <v>1194</v>
      </c>
      <c r="G18" s="310"/>
      <c r="H18" s="310"/>
      <c r="I18" s="310"/>
      <c r="J18" s="310"/>
      <c r="K18" s="308"/>
    </row>
    <row r="19" s="1" customFormat="1" ht="15" customHeight="1">
      <c r="B19" s="311"/>
      <c r="C19" s="312"/>
      <c r="D19" s="312"/>
      <c r="E19" s="314" t="s">
        <v>1195</v>
      </c>
      <c r="F19" s="310" t="s">
        <v>1196</v>
      </c>
      <c r="G19" s="310"/>
      <c r="H19" s="310"/>
      <c r="I19" s="310"/>
      <c r="J19" s="310"/>
      <c r="K19" s="308"/>
    </row>
    <row r="20" s="1" customFormat="1" ht="15" customHeight="1">
      <c r="B20" s="311"/>
      <c r="C20" s="312"/>
      <c r="D20" s="312"/>
      <c r="E20" s="314" t="s">
        <v>1197</v>
      </c>
      <c r="F20" s="310" t="s">
        <v>1198</v>
      </c>
      <c r="G20" s="310"/>
      <c r="H20" s="310"/>
      <c r="I20" s="310"/>
      <c r="J20" s="310"/>
      <c r="K20" s="308"/>
    </row>
    <row r="21" s="1" customFormat="1" ht="15" customHeight="1">
      <c r="B21" s="311"/>
      <c r="C21" s="312"/>
      <c r="D21" s="312"/>
      <c r="E21" s="314" t="s">
        <v>101</v>
      </c>
      <c r="F21" s="310" t="s">
        <v>102</v>
      </c>
      <c r="G21" s="310"/>
      <c r="H21" s="310"/>
      <c r="I21" s="310"/>
      <c r="J21" s="310"/>
      <c r="K21" s="308"/>
    </row>
    <row r="22" s="1" customFormat="1" ht="15" customHeight="1">
      <c r="B22" s="311"/>
      <c r="C22" s="312"/>
      <c r="D22" s="312"/>
      <c r="E22" s="314" t="s">
        <v>1199</v>
      </c>
      <c r="F22" s="310" t="s">
        <v>1200</v>
      </c>
      <c r="G22" s="310"/>
      <c r="H22" s="310"/>
      <c r="I22" s="310"/>
      <c r="J22" s="310"/>
      <c r="K22" s="308"/>
    </row>
    <row r="23" s="1" customFormat="1" ht="15" customHeight="1">
      <c r="B23" s="311"/>
      <c r="C23" s="312"/>
      <c r="D23" s="312"/>
      <c r="E23" s="314" t="s">
        <v>83</v>
      </c>
      <c r="F23" s="310" t="s">
        <v>1201</v>
      </c>
      <c r="G23" s="310"/>
      <c r="H23" s="310"/>
      <c r="I23" s="310"/>
      <c r="J23" s="310"/>
      <c r="K23" s="308"/>
    </row>
    <row r="24" s="1" customFormat="1" ht="12.75" customHeight="1">
      <c r="B24" s="311"/>
      <c r="C24" s="312"/>
      <c r="D24" s="312"/>
      <c r="E24" s="312"/>
      <c r="F24" s="312"/>
      <c r="G24" s="312"/>
      <c r="H24" s="312"/>
      <c r="I24" s="312"/>
      <c r="J24" s="312"/>
      <c r="K24" s="308"/>
    </row>
    <row r="25" s="1" customFormat="1" ht="15" customHeight="1">
      <c r="B25" s="311"/>
      <c r="C25" s="310" t="s">
        <v>1202</v>
      </c>
      <c r="D25" s="310"/>
      <c r="E25" s="310"/>
      <c r="F25" s="310"/>
      <c r="G25" s="310"/>
      <c r="H25" s="310"/>
      <c r="I25" s="310"/>
      <c r="J25" s="310"/>
      <c r="K25" s="308"/>
    </row>
    <row r="26" s="1" customFormat="1" ht="15" customHeight="1">
      <c r="B26" s="311"/>
      <c r="C26" s="310" t="s">
        <v>1203</v>
      </c>
      <c r="D26" s="310"/>
      <c r="E26" s="310"/>
      <c r="F26" s="310"/>
      <c r="G26" s="310"/>
      <c r="H26" s="310"/>
      <c r="I26" s="310"/>
      <c r="J26" s="310"/>
      <c r="K26" s="308"/>
    </row>
    <row r="27" s="1" customFormat="1" ht="15" customHeight="1">
      <c r="B27" s="311"/>
      <c r="C27" s="310"/>
      <c r="D27" s="310" t="s">
        <v>1204</v>
      </c>
      <c r="E27" s="310"/>
      <c r="F27" s="310"/>
      <c r="G27" s="310"/>
      <c r="H27" s="310"/>
      <c r="I27" s="310"/>
      <c r="J27" s="310"/>
      <c r="K27" s="308"/>
    </row>
    <row r="28" s="1" customFormat="1" ht="15" customHeight="1">
      <c r="B28" s="311"/>
      <c r="C28" s="312"/>
      <c r="D28" s="310" t="s">
        <v>1205</v>
      </c>
      <c r="E28" s="310"/>
      <c r="F28" s="310"/>
      <c r="G28" s="310"/>
      <c r="H28" s="310"/>
      <c r="I28" s="310"/>
      <c r="J28" s="310"/>
      <c r="K28" s="308"/>
    </row>
    <row r="29" s="1" customFormat="1" ht="12.75" customHeight="1">
      <c r="B29" s="311"/>
      <c r="C29" s="312"/>
      <c r="D29" s="312"/>
      <c r="E29" s="312"/>
      <c r="F29" s="312"/>
      <c r="G29" s="312"/>
      <c r="H29" s="312"/>
      <c r="I29" s="312"/>
      <c r="J29" s="312"/>
      <c r="K29" s="308"/>
    </row>
    <row r="30" s="1" customFormat="1" ht="15" customHeight="1">
      <c r="B30" s="311"/>
      <c r="C30" s="312"/>
      <c r="D30" s="310" t="s">
        <v>1206</v>
      </c>
      <c r="E30" s="310"/>
      <c r="F30" s="310"/>
      <c r="G30" s="310"/>
      <c r="H30" s="310"/>
      <c r="I30" s="310"/>
      <c r="J30" s="310"/>
      <c r="K30" s="308"/>
    </row>
    <row r="31" s="1" customFormat="1" ht="15" customHeight="1">
      <c r="B31" s="311"/>
      <c r="C31" s="312"/>
      <c r="D31" s="310" t="s">
        <v>1207</v>
      </c>
      <c r="E31" s="310"/>
      <c r="F31" s="310"/>
      <c r="G31" s="310"/>
      <c r="H31" s="310"/>
      <c r="I31" s="310"/>
      <c r="J31" s="310"/>
      <c r="K31" s="308"/>
    </row>
    <row r="32" s="1" customFormat="1" ht="12.75" customHeight="1">
      <c r="B32" s="311"/>
      <c r="C32" s="312"/>
      <c r="D32" s="312"/>
      <c r="E32" s="312"/>
      <c r="F32" s="312"/>
      <c r="G32" s="312"/>
      <c r="H32" s="312"/>
      <c r="I32" s="312"/>
      <c r="J32" s="312"/>
      <c r="K32" s="308"/>
    </row>
    <row r="33" s="1" customFormat="1" ht="15" customHeight="1">
      <c r="B33" s="311"/>
      <c r="C33" s="312"/>
      <c r="D33" s="310" t="s">
        <v>1208</v>
      </c>
      <c r="E33" s="310"/>
      <c r="F33" s="310"/>
      <c r="G33" s="310"/>
      <c r="H33" s="310"/>
      <c r="I33" s="310"/>
      <c r="J33" s="310"/>
      <c r="K33" s="308"/>
    </row>
    <row r="34" s="1" customFormat="1" ht="15" customHeight="1">
      <c r="B34" s="311"/>
      <c r="C34" s="312"/>
      <c r="D34" s="310" t="s">
        <v>1209</v>
      </c>
      <c r="E34" s="310"/>
      <c r="F34" s="310"/>
      <c r="G34" s="310"/>
      <c r="H34" s="310"/>
      <c r="I34" s="310"/>
      <c r="J34" s="310"/>
      <c r="K34" s="308"/>
    </row>
    <row r="35" s="1" customFormat="1" ht="15" customHeight="1">
      <c r="B35" s="311"/>
      <c r="C35" s="312"/>
      <c r="D35" s="310" t="s">
        <v>1210</v>
      </c>
      <c r="E35" s="310"/>
      <c r="F35" s="310"/>
      <c r="G35" s="310"/>
      <c r="H35" s="310"/>
      <c r="I35" s="310"/>
      <c r="J35" s="310"/>
      <c r="K35" s="308"/>
    </row>
    <row r="36" s="1" customFormat="1" ht="15" customHeight="1">
      <c r="B36" s="311"/>
      <c r="C36" s="312"/>
      <c r="D36" s="310"/>
      <c r="E36" s="313" t="s">
        <v>128</v>
      </c>
      <c r="F36" s="310"/>
      <c r="G36" s="310" t="s">
        <v>1211</v>
      </c>
      <c r="H36" s="310"/>
      <c r="I36" s="310"/>
      <c r="J36" s="310"/>
      <c r="K36" s="308"/>
    </row>
    <row r="37" s="1" customFormat="1" ht="30.75" customHeight="1">
      <c r="B37" s="311"/>
      <c r="C37" s="312"/>
      <c r="D37" s="310"/>
      <c r="E37" s="313" t="s">
        <v>1212</v>
      </c>
      <c r="F37" s="310"/>
      <c r="G37" s="310" t="s">
        <v>1213</v>
      </c>
      <c r="H37" s="310"/>
      <c r="I37" s="310"/>
      <c r="J37" s="310"/>
      <c r="K37" s="308"/>
    </row>
    <row r="38" s="1" customFormat="1" ht="15" customHeight="1">
      <c r="B38" s="311"/>
      <c r="C38" s="312"/>
      <c r="D38" s="310"/>
      <c r="E38" s="313" t="s">
        <v>53</v>
      </c>
      <c r="F38" s="310"/>
      <c r="G38" s="310" t="s">
        <v>1214</v>
      </c>
      <c r="H38" s="310"/>
      <c r="I38" s="310"/>
      <c r="J38" s="310"/>
      <c r="K38" s="308"/>
    </row>
    <row r="39" s="1" customFormat="1" ht="15" customHeight="1">
      <c r="B39" s="311"/>
      <c r="C39" s="312"/>
      <c r="D39" s="310"/>
      <c r="E39" s="313" t="s">
        <v>54</v>
      </c>
      <c r="F39" s="310"/>
      <c r="G39" s="310" t="s">
        <v>1215</v>
      </c>
      <c r="H39" s="310"/>
      <c r="I39" s="310"/>
      <c r="J39" s="310"/>
      <c r="K39" s="308"/>
    </row>
    <row r="40" s="1" customFormat="1" ht="15" customHeight="1">
      <c r="B40" s="311"/>
      <c r="C40" s="312"/>
      <c r="D40" s="310"/>
      <c r="E40" s="313" t="s">
        <v>129</v>
      </c>
      <c r="F40" s="310"/>
      <c r="G40" s="310" t="s">
        <v>1216</v>
      </c>
      <c r="H40" s="310"/>
      <c r="I40" s="310"/>
      <c r="J40" s="310"/>
      <c r="K40" s="308"/>
    </row>
    <row r="41" s="1" customFormat="1" ht="15" customHeight="1">
      <c r="B41" s="311"/>
      <c r="C41" s="312"/>
      <c r="D41" s="310"/>
      <c r="E41" s="313" t="s">
        <v>130</v>
      </c>
      <c r="F41" s="310"/>
      <c r="G41" s="310" t="s">
        <v>1217</v>
      </c>
      <c r="H41" s="310"/>
      <c r="I41" s="310"/>
      <c r="J41" s="310"/>
      <c r="K41" s="308"/>
    </row>
    <row r="42" s="1" customFormat="1" ht="15" customHeight="1">
      <c r="B42" s="311"/>
      <c r="C42" s="312"/>
      <c r="D42" s="310"/>
      <c r="E42" s="313" t="s">
        <v>1218</v>
      </c>
      <c r="F42" s="310"/>
      <c r="G42" s="310" t="s">
        <v>1219</v>
      </c>
      <c r="H42" s="310"/>
      <c r="I42" s="310"/>
      <c r="J42" s="310"/>
      <c r="K42" s="308"/>
    </row>
    <row r="43" s="1" customFormat="1" ht="15" customHeight="1">
      <c r="B43" s="311"/>
      <c r="C43" s="312"/>
      <c r="D43" s="310"/>
      <c r="E43" s="313"/>
      <c r="F43" s="310"/>
      <c r="G43" s="310" t="s">
        <v>1220</v>
      </c>
      <c r="H43" s="310"/>
      <c r="I43" s="310"/>
      <c r="J43" s="310"/>
      <c r="K43" s="308"/>
    </row>
    <row r="44" s="1" customFormat="1" ht="15" customHeight="1">
      <c r="B44" s="311"/>
      <c r="C44" s="312"/>
      <c r="D44" s="310"/>
      <c r="E44" s="313" t="s">
        <v>1221</v>
      </c>
      <c r="F44" s="310"/>
      <c r="G44" s="310" t="s">
        <v>1222</v>
      </c>
      <c r="H44" s="310"/>
      <c r="I44" s="310"/>
      <c r="J44" s="310"/>
      <c r="K44" s="308"/>
    </row>
    <row r="45" s="1" customFormat="1" ht="15" customHeight="1">
      <c r="B45" s="311"/>
      <c r="C45" s="312"/>
      <c r="D45" s="310"/>
      <c r="E45" s="313" t="s">
        <v>132</v>
      </c>
      <c r="F45" s="310"/>
      <c r="G45" s="310" t="s">
        <v>1223</v>
      </c>
      <c r="H45" s="310"/>
      <c r="I45" s="310"/>
      <c r="J45" s="310"/>
      <c r="K45" s="308"/>
    </row>
    <row r="46" s="1" customFormat="1" ht="12.75" customHeight="1">
      <c r="B46" s="311"/>
      <c r="C46" s="312"/>
      <c r="D46" s="310"/>
      <c r="E46" s="310"/>
      <c r="F46" s="310"/>
      <c r="G46" s="310"/>
      <c r="H46" s="310"/>
      <c r="I46" s="310"/>
      <c r="J46" s="310"/>
      <c r="K46" s="308"/>
    </row>
    <row r="47" s="1" customFormat="1" ht="15" customHeight="1">
      <c r="B47" s="311"/>
      <c r="C47" s="312"/>
      <c r="D47" s="310" t="s">
        <v>1224</v>
      </c>
      <c r="E47" s="310"/>
      <c r="F47" s="310"/>
      <c r="G47" s="310"/>
      <c r="H47" s="310"/>
      <c r="I47" s="310"/>
      <c r="J47" s="310"/>
      <c r="K47" s="308"/>
    </row>
    <row r="48" s="1" customFormat="1" ht="15" customHeight="1">
      <c r="B48" s="311"/>
      <c r="C48" s="312"/>
      <c r="D48" s="312"/>
      <c r="E48" s="310" t="s">
        <v>1225</v>
      </c>
      <c r="F48" s="310"/>
      <c r="G48" s="310"/>
      <c r="H48" s="310"/>
      <c r="I48" s="310"/>
      <c r="J48" s="310"/>
      <c r="K48" s="308"/>
    </row>
    <row r="49" s="1" customFormat="1" ht="15" customHeight="1">
      <c r="B49" s="311"/>
      <c r="C49" s="312"/>
      <c r="D49" s="312"/>
      <c r="E49" s="310" t="s">
        <v>1226</v>
      </c>
      <c r="F49" s="310"/>
      <c r="G49" s="310"/>
      <c r="H49" s="310"/>
      <c r="I49" s="310"/>
      <c r="J49" s="310"/>
      <c r="K49" s="308"/>
    </row>
    <row r="50" s="1" customFormat="1" ht="15" customHeight="1">
      <c r="B50" s="311"/>
      <c r="C50" s="312"/>
      <c r="D50" s="312"/>
      <c r="E50" s="310" t="s">
        <v>1227</v>
      </c>
      <c r="F50" s="310"/>
      <c r="G50" s="310"/>
      <c r="H50" s="310"/>
      <c r="I50" s="310"/>
      <c r="J50" s="310"/>
      <c r="K50" s="308"/>
    </row>
    <row r="51" s="1" customFormat="1" ht="15" customHeight="1">
      <c r="B51" s="311"/>
      <c r="C51" s="312"/>
      <c r="D51" s="310" t="s">
        <v>1228</v>
      </c>
      <c r="E51" s="310"/>
      <c r="F51" s="310"/>
      <c r="G51" s="310"/>
      <c r="H51" s="310"/>
      <c r="I51" s="310"/>
      <c r="J51" s="310"/>
      <c r="K51" s="308"/>
    </row>
    <row r="52" s="1" customFormat="1" ht="25.5" customHeight="1">
      <c r="B52" s="306"/>
      <c r="C52" s="307" t="s">
        <v>1229</v>
      </c>
      <c r="D52" s="307"/>
      <c r="E52" s="307"/>
      <c r="F52" s="307"/>
      <c r="G52" s="307"/>
      <c r="H52" s="307"/>
      <c r="I52" s="307"/>
      <c r="J52" s="307"/>
      <c r="K52" s="308"/>
    </row>
    <row r="53" s="1" customFormat="1" ht="5.25" customHeight="1">
      <c r="B53" s="306"/>
      <c r="C53" s="309"/>
      <c r="D53" s="309"/>
      <c r="E53" s="309"/>
      <c r="F53" s="309"/>
      <c r="G53" s="309"/>
      <c r="H53" s="309"/>
      <c r="I53" s="309"/>
      <c r="J53" s="309"/>
      <c r="K53" s="308"/>
    </row>
    <row r="54" s="1" customFormat="1" ht="15" customHeight="1">
      <c r="B54" s="306"/>
      <c r="C54" s="310" t="s">
        <v>1230</v>
      </c>
      <c r="D54" s="310"/>
      <c r="E54" s="310"/>
      <c r="F54" s="310"/>
      <c r="G54" s="310"/>
      <c r="H54" s="310"/>
      <c r="I54" s="310"/>
      <c r="J54" s="310"/>
      <c r="K54" s="308"/>
    </row>
    <row r="55" s="1" customFormat="1" ht="15" customHeight="1">
      <c r="B55" s="306"/>
      <c r="C55" s="310" t="s">
        <v>1231</v>
      </c>
      <c r="D55" s="310"/>
      <c r="E55" s="310"/>
      <c r="F55" s="310"/>
      <c r="G55" s="310"/>
      <c r="H55" s="310"/>
      <c r="I55" s="310"/>
      <c r="J55" s="310"/>
      <c r="K55" s="308"/>
    </row>
    <row r="56" s="1" customFormat="1" ht="12.75" customHeight="1">
      <c r="B56" s="306"/>
      <c r="C56" s="310"/>
      <c r="D56" s="310"/>
      <c r="E56" s="310"/>
      <c r="F56" s="310"/>
      <c r="G56" s="310"/>
      <c r="H56" s="310"/>
      <c r="I56" s="310"/>
      <c r="J56" s="310"/>
      <c r="K56" s="308"/>
    </row>
    <row r="57" s="1" customFormat="1" ht="15" customHeight="1">
      <c r="B57" s="306"/>
      <c r="C57" s="310" t="s">
        <v>1232</v>
      </c>
      <c r="D57" s="310"/>
      <c r="E57" s="310"/>
      <c r="F57" s="310"/>
      <c r="G57" s="310"/>
      <c r="H57" s="310"/>
      <c r="I57" s="310"/>
      <c r="J57" s="310"/>
      <c r="K57" s="308"/>
    </row>
    <row r="58" s="1" customFormat="1" ht="15" customHeight="1">
      <c r="B58" s="306"/>
      <c r="C58" s="312"/>
      <c r="D58" s="310" t="s">
        <v>1233</v>
      </c>
      <c r="E58" s="310"/>
      <c r="F58" s="310"/>
      <c r="G58" s="310"/>
      <c r="H58" s="310"/>
      <c r="I58" s="310"/>
      <c r="J58" s="310"/>
      <c r="K58" s="308"/>
    </row>
    <row r="59" s="1" customFormat="1" ht="15" customHeight="1">
      <c r="B59" s="306"/>
      <c r="C59" s="312"/>
      <c r="D59" s="310" t="s">
        <v>1234</v>
      </c>
      <c r="E59" s="310"/>
      <c r="F59" s="310"/>
      <c r="G59" s="310"/>
      <c r="H59" s="310"/>
      <c r="I59" s="310"/>
      <c r="J59" s="310"/>
      <c r="K59" s="308"/>
    </row>
    <row r="60" s="1" customFormat="1" ht="15" customHeight="1">
      <c r="B60" s="306"/>
      <c r="C60" s="312"/>
      <c r="D60" s="310" t="s">
        <v>1235</v>
      </c>
      <c r="E60" s="310"/>
      <c r="F60" s="310"/>
      <c r="G60" s="310"/>
      <c r="H60" s="310"/>
      <c r="I60" s="310"/>
      <c r="J60" s="310"/>
      <c r="K60" s="308"/>
    </row>
    <row r="61" s="1" customFormat="1" ht="15" customHeight="1">
      <c r="B61" s="306"/>
      <c r="C61" s="312"/>
      <c r="D61" s="310" t="s">
        <v>1236</v>
      </c>
      <c r="E61" s="310"/>
      <c r="F61" s="310"/>
      <c r="G61" s="310"/>
      <c r="H61" s="310"/>
      <c r="I61" s="310"/>
      <c r="J61" s="310"/>
      <c r="K61" s="308"/>
    </row>
    <row r="62" s="1" customFormat="1" ht="15" customHeight="1">
      <c r="B62" s="306"/>
      <c r="C62" s="312"/>
      <c r="D62" s="315" t="s">
        <v>1237</v>
      </c>
      <c r="E62" s="315"/>
      <c r="F62" s="315"/>
      <c r="G62" s="315"/>
      <c r="H62" s="315"/>
      <c r="I62" s="315"/>
      <c r="J62" s="315"/>
      <c r="K62" s="308"/>
    </row>
    <row r="63" s="1" customFormat="1" ht="15" customHeight="1">
      <c r="B63" s="306"/>
      <c r="C63" s="312"/>
      <c r="D63" s="310" t="s">
        <v>1238</v>
      </c>
      <c r="E63" s="310"/>
      <c r="F63" s="310"/>
      <c r="G63" s="310"/>
      <c r="H63" s="310"/>
      <c r="I63" s="310"/>
      <c r="J63" s="310"/>
      <c r="K63" s="308"/>
    </row>
    <row r="64" s="1" customFormat="1" ht="12.75" customHeight="1">
      <c r="B64" s="306"/>
      <c r="C64" s="312"/>
      <c r="D64" s="312"/>
      <c r="E64" s="316"/>
      <c r="F64" s="312"/>
      <c r="G64" s="312"/>
      <c r="H64" s="312"/>
      <c r="I64" s="312"/>
      <c r="J64" s="312"/>
      <c r="K64" s="308"/>
    </row>
    <row r="65" s="1" customFormat="1" ht="15" customHeight="1">
      <c r="B65" s="306"/>
      <c r="C65" s="312"/>
      <c r="D65" s="310" t="s">
        <v>1239</v>
      </c>
      <c r="E65" s="310"/>
      <c r="F65" s="310"/>
      <c r="G65" s="310"/>
      <c r="H65" s="310"/>
      <c r="I65" s="310"/>
      <c r="J65" s="310"/>
      <c r="K65" s="308"/>
    </row>
    <row r="66" s="1" customFormat="1" ht="15" customHeight="1">
      <c r="B66" s="306"/>
      <c r="C66" s="312"/>
      <c r="D66" s="315" t="s">
        <v>1240</v>
      </c>
      <c r="E66" s="315"/>
      <c r="F66" s="315"/>
      <c r="G66" s="315"/>
      <c r="H66" s="315"/>
      <c r="I66" s="315"/>
      <c r="J66" s="315"/>
      <c r="K66" s="308"/>
    </row>
    <row r="67" s="1" customFormat="1" ht="15" customHeight="1">
      <c r="B67" s="306"/>
      <c r="C67" s="312"/>
      <c r="D67" s="310" t="s">
        <v>1241</v>
      </c>
      <c r="E67" s="310"/>
      <c r="F67" s="310"/>
      <c r="G67" s="310"/>
      <c r="H67" s="310"/>
      <c r="I67" s="310"/>
      <c r="J67" s="310"/>
      <c r="K67" s="308"/>
    </row>
    <row r="68" s="1" customFormat="1" ht="15" customHeight="1">
      <c r="B68" s="306"/>
      <c r="C68" s="312"/>
      <c r="D68" s="310" t="s">
        <v>1242</v>
      </c>
      <c r="E68" s="310"/>
      <c r="F68" s="310"/>
      <c r="G68" s="310"/>
      <c r="H68" s="310"/>
      <c r="I68" s="310"/>
      <c r="J68" s="310"/>
      <c r="K68" s="308"/>
    </row>
    <row r="69" s="1" customFormat="1" ht="15" customHeight="1">
      <c r="B69" s="306"/>
      <c r="C69" s="312"/>
      <c r="D69" s="310" t="s">
        <v>1243</v>
      </c>
      <c r="E69" s="310"/>
      <c r="F69" s="310"/>
      <c r="G69" s="310"/>
      <c r="H69" s="310"/>
      <c r="I69" s="310"/>
      <c r="J69" s="310"/>
      <c r="K69" s="308"/>
    </row>
    <row r="70" s="1" customFormat="1" ht="15" customHeight="1">
      <c r="B70" s="306"/>
      <c r="C70" s="312"/>
      <c r="D70" s="310" t="s">
        <v>1244</v>
      </c>
      <c r="E70" s="310"/>
      <c r="F70" s="310"/>
      <c r="G70" s="310"/>
      <c r="H70" s="310"/>
      <c r="I70" s="310"/>
      <c r="J70" s="310"/>
      <c r="K70" s="308"/>
    </row>
    <row r="71" s="1" customFormat="1" ht="12.75" customHeight="1">
      <c r="B71" s="317"/>
      <c r="C71" s="318"/>
      <c r="D71" s="318"/>
      <c r="E71" s="318"/>
      <c r="F71" s="318"/>
      <c r="G71" s="318"/>
      <c r="H71" s="318"/>
      <c r="I71" s="318"/>
      <c r="J71" s="318"/>
      <c r="K71" s="319"/>
    </row>
    <row r="72" s="1" customFormat="1" ht="18.75" customHeight="1">
      <c r="B72" s="320"/>
      <c r="C72" s="320"/>
      <c r="D72" s="320"/>
      <c r="E72" s="320"/>
      <c r="F72" s="320"/>
      <c r="G72" s="320"/>
      <c r="H72" s="320"/>
      <c r="I72" s="320"/>
      <c r="J72" s="320"/>
      <c r="K72" s="321"/>
    </row>
    <row r="73" s="1" customFormat="1" ht="18.75" customHeight="1">
      <c r="B73" s="321"/>
      <c r="C73" s="321"/>
      <c r="D73" s="321"/>
      <c r="E73" s="321"/>
      <c r="F73" s="321"/>
      <c r="G73" s="321"/>
      <c r="H73" s="321"/>
      <c r="I73" s="321"/>
      <c r="J73" s="321"/>
      <c r="K73" s="321"/>
    </row>
    <row r="74" s="1" customFormat="1" ht="7.5" customHeight="1">
      <c r="B74" s="322"/>
      <c r="C74" s="323"/>
      <c r="D74" s="323"/>
      <c r="E74" s="323"/>
      <c r="F74" s="323"/>
      <c r="G74" s="323"/>
      <c r="H74" s="323"/>
      <c r="I74" s="323"/>
      <c r="J74" s="323"/>
      <c r="K74" s="324"/>
    </row>
    <row r="75" s="1" customFormat="1" ht="45" customHeight="1">
      <c r="B75" s="325"/>
      <c r="C75" s="326" t="s">
        <v>1245</v>
      </c>
      <c r="D75" s="326"/>
      <c r="E75" s="326"/>
      <c r="F75" s="326"/>
      <c r="G75" s="326"/>
      <c r="H75" s="326"/>
      <c r="I75" s="326"/>
      <c r="J75" s="326"/>
      <c r="K75" s="327"/>
    </row>
    <row r="76" s="1" customFormat="1" ht="17.25" customHeight="1">
      <c r="B76" s="325"/>
      <c r="C76" s="328" t="s">
        <v>1246</v>
      </c>
      <c r="D76" s="328"/>
      <c r="E76" s="328"/>
      <c r="F76" s="328" t="s">
        <v>1247</v>
      </c>
      <c r="G76" s="329"/>
      <c r="H76" s="328" t="s">
        <v>54</v>
      </c>
      <c r="I76" s="328" t="s">
        <v>57</v>
      </c>
      <c r="J76" s="328" t="s">
        <v>1248</v>
      </c>
      <c r="K76" s="327"/>
    </row>
    <row r="77" s="1" customFormat="1" ht="17.25" customHeight="1">
      <c r="B77" s="325"/>
      <c r="C77" s="330" t="s">
        <v>1249</v>
      </c>
      <c r="D77" s="330"/>
      <c r="E77" s="330"/>
      <c r="F77" s="331" t="s">
        <v>1250</v>
      </c>
      <c r="G77" s="332"/>
      <c r="H77" s="330"/>
      <c r="I77" s="330"/>
      <c r="J77" s="330" t="s">
        <v>1251</v>
      </c>
      <c r="K77" s="327"/>
    </row>
    <row r="78" s="1" customFormat="1" ht="5.25" customHeight="1">
      <c r="B78" s="325"/>
      <c r="C78" s="333"/>
      <c r="D78" s="333"/>
      <c r="E78" s="333"/>
      <c r="F78" s="333"/>
      <c r="G78" s="334"/>
      <c r="H78" s="333"/>
      <c r="I78" s="333"/>
      <c r="J78" s="333"/>
      <c r="K78" s="327"/>
    </row>
    <row r="79" s="1" customFormat="1" ht="15" customHeight="1">
      <c r="B79" s="325"/>
      <c r="C79" s="313" t="s">
        <v>53</v>
      </c>
      <c r="D79" s="335"/>
      <c r="E79" s="335"/>
      <c r="F79" s="336" t="s">
        <v>1252</v>
      </c>
      <c r="G79" s="337"/>
      <c r="H79" s="313" t="s">
        <v>1253</v>
      </c>
      <c r="I79" s="313" t="s">
        <v>1254</v>
      </c>
      <c r="J79" s="313">
        <v>20</v>
      </c>
      <c r="K79" s="327"/>
    </row>
    <row r="80" s="1" customFormat="1" ht="15" customHeight="1">
      <c r="B80" s="325"/>
      <c r="C80" s="313" t="s">
        <v>1255</v>
      </c>
      <c r="D80" s="313"/>
      <c r="E80" s="313"/>
      <c r="F80" s="336" t="s">
        <v>1252</v>
      </c>
      <c r="G80" s="337"/>
      <c r="H80" s="313" t="s">
        <v>1256</v>
      </c>
      <c r="I80" s="313" t="s">
        <v>1254</v>
      </c>
      <c r="J80" s="313">
        <v>120</v>
      </c>
      <c r="K80" s="327"/>
    </row>
    <row r="81" s="1" customFormat="1" ht="15" customHeight="1">
      <c r="B81" s="338"/>
      <c r="C81" s="313" t="s">
        <v>1257</v>
      </c>
      <c r="D81" s="313"/>
      <c r="E81" s="313"/>
      <c r="F81" s="336" t="s">
        <v>1258</v>
      </c>
      <c r="G81" s="337"/>
      <c r="H81" s="313" t="s">
        <v>1259</v>
      </c>
      <c r="I81" s="313" t="s">
        <v>1254</v>
      </c>
      <c r="J81" s="313">
        <v>50</v>
      </c>
      <c r="K81" s="327"/>
    </row>
    <row r="82" s="1" customFormat="1" ht="15" customHeight="1">
      <c r="B82" s="338"/>
      <c r="C82" s="313" t="s">
        <v>1260</v>
      </c>
      <c r="D82" s="313"/>
      <c r="E82" s="313"/>
      <c r="F82" s="336" t="s">
        <v>1252</v>
      </c>
      <c r="G82" s="337"/>
      <c r="H82" s="313" t="s">
        <v>1261</v>
      </c>
      <c r="I82" s="313" t="s">
        <v>1262</v>
      </c>
      <c r="J82" s="313"/>
      <c r="K82" s="327"/>
    </row>
    <row r="83" s="1" customFormat="1" ht="15" customHeight="1">
      <c r="B83" s="338"/>
      <c r="C83" s="339" t="s">
        <v>1263</v>
      </c>
      <c r="D83" s="339"/>
      <c r="E83" s="339"/>
      <c r="F83" s="340" t="s">
        <v>1258</v>
      </c>
      <c r="G83" s="339"/>
      <c r="H83" s="339" t="s">
        <v>1264</v>
      </c>
      <c r="I83" s="339" t="s">
        <v>1254</v>
      </c>
      <c r="J83" s="339">
        <v>15</v>
      </c>
      <c r="K83" s="327"/>
    </row>
    <row r="84" s="1" customFormat="1" ht="15" customHeight="1">
      <c r="B84" s="338"/>
      <c r="C84" s="339" t="s">
        <v>1265</v>
      </c>
      <c r="D84" s="339"/>
      <c r="E84" s="339"/>
      <c r="F84" s="340" t="s">
        <v>1258</v>
      </c>
      <c r="G84" s="339"/>
      <c r="H84" s="339" t="s">
        <v>1266</v>
      </c>
      <c r="I84" s="339" t="s">
        <v>1254</v>
      </c>
      <c r="J84" s="339">
        <v>15</v>
      </c>
      <c r="K84" s="327"/>
    </row>
    <row r="85" s="1" customFormat="1" ht="15" customHeight="1">
      <c r="B85" s="338"/>
      <c r="C85" s="339" t="s">
        <v>1267</v>
      </c>
      <c r="D85" s="339"/>
      <c r="E85" s="339"/>
      <c r="F85" s="340" t="s">
        <v>1258</v>
      </c>
      <c r="G85" s="339"/>
      <c r="H85" s="339" t="s">
        <v>1268</v>
      </c>
      <c r="I85" s="339" t="s">
        <v>1254</v>
      </c>
      <c r="J85" s="339">
        <v>20</v>
      </c>
      <c r="K85" s="327"/>
    </row>
    <row r="86" s="1" customFormat="1" ht="15" customHeight="1">
      <c r="B86" s="338"/>
      <c r="C86" s="339" t="s">
        <v>1269</v>
      </c>
      <c r="D86" s="339"/>
      <c r="E86" s="339"/>
      <c r="F86" s="340" t="s">
        <v>1258</v>
      </c>
      <c r="G86" s="339"/>
      <c r="H86" s="339" t="s">
        <v>1270</v>
      </c>
      <c r="I86" s="339" t="s">
        <v>1254</v>
      </c>
      <c r="J86" s="339">
        <v>20</v>
      </c>
      <c r="K86" s="327"/>
    </row>
    <row r="87" s="1" customFormat="1" ht="15" customHeight="1">
      <c r="B87" s="338"/>
      <c r="C87" s="313" t="s">
        <v>1271</v>
      </c>
      <c r="D87" s="313"/>
      <c r="E87" s="313"/>
      <c r="F87" s="336" t="s">
        <v>1258</v>
      </c>
      <c r="G87" s="337"/>
      <c r="H87" s="313" t="s">
        <v>1272</v>
      </c>
      <c r="I87" s="313" t="s">
        <v>1254</v>
      </c>
      <c r="J87" s="313">
        <v>50</v>
      </c>
      <c r="K87" s="327"/>
    </row>
    <row r="88" s="1" customFormat="1" ht="15" customHeight="1">
      <c r="B88" s="338"/>
      <c r="C88" s="313" t="s">
        <v>1273</v>
      </c>
      <c r="D88" s="313"/>
      <c r="E88" s="313"/>
      <c r="F88" s="336" t="s">
        <v>1258</v>
      </c>
      <c r="G88" s="337"/>
      <c r="H88" s="313" t="s">
        <v>1274</v>
      </c>
      <c r="I88" s="313" t="s">
        <v>1254</v>
      </c>
      <c r="J88" s="313">
        <v>20</v>
      </c>
      <c r="K88" s="327"/>
    </row>
    <row r="89" s="1" customFormat="1" ht="15" customHeight="1">
      <c r="B89" s="338"/>
      <c r="C89" s="313" t="s">
        <v>1275</v>
      </c>
      <c r="D89" s="313"/>
      <c r="E89" s="313"/>
      <c r="F89" s="336" t="s">
        <v>1258</v>
      </c>
      <c r="G89" s="337"/>
      <c r="H89" s="313" t="s">
        <v>1276</v>
      </c>
      <c r="I89" s="313" t="s">
        <v>1254</v>
      </c>
      <c r="J89" s="313">
        <v>20</v>
      </c>
      <c r="K89" s="327"/>
    </row>
    <row r="90" s="1" customFormat="1" ht="15" customHeight="1">
      <c r="B90" s="338"/>
      <c r="C90" s="313" t="s">
        <v>1277</v>
      </c>
      <c r="D90" s="313"/>
      <c r="E90" s="313"/>
      <c r="F90" s="336" t="s">
        <v>1258</v>
      </c>
      <c r="G90" s="337"/>
      <c r="H90" s="313" t="s">
        <v>1278</v>
      </c>
      <c r="I90" s="313" t="s">
        <v>1254</v>
      </c>
      <c r="J90" s="313">
        <v>50</v>
      </c>
      <c r="K90" s="327"/>
    </row>
    <row r="91" s="1" customFormat="1" ht="15" customHeight="1">
      <c r="B91" s="338"/>
      <c r="C91" s="313" t="s">
        <v>1279</v>
      </c>
      <c r="D91" s="313"/>
      <c r="E91" s="313"/>
      <c r="F91" s="336" t="s">
        <v>1258</v>
      </c>
      <c r="G91" s="337"/>
      <c r="H91" s="313" t="s">
        <v>1279</v>
      </c>
      <c r="I91" s="313" t="s">
        <v>1254</v>
      </c>
      <c r="J91" s="313">
        <v>50</v>
      </c>
      <c r="K91" s="327"/>
    </row>
    <row r="92" s="1" customFormat="1" ht="15" customHeight="1">
      <c r="B92" s="338"/>
      <c r="C92" s="313" t="s">
        <v>1280</v>
      </c>
      <c r="D92" s="313"/>
      <c r="E92" s="313"/>
      <c r="F92" s="336" t="s">
        <v>1258</v>
      </c>
      <c r="G92" s="337"/>
      <c r="H92" s="313" t="s">
        <v>1281</v>
      </c>
      <c r="I92" s="313" t="s">
        <v>1254</v>
      </c>
      <c r="J92" s="313">
        <v>255</v>
      </c>
      <c r="K92" s="327"/>
    </row>
    <row r="93" s="1" customFormat="1" ht="15" customHeight="1">
      <c r="B93" s="338"/>
      <c r="C93" s="313" t="s">
        <v>1282</v>
      </c>
      <c r="D93" s="313"/>
      <c r="E93" s="313"/>
      <c r="F93" s="336" t="s">
        <v>1252</v>
      </c>
      <c r="G93" s="337"/>
      <c r="H93" s="313" t="s">
        <v>1283</v>
      </c>
      <c r="I93" s="313" t="s">
        <v>1284</v>
      </c>
      <c r="J93" s="313"/>
      <c r="K93" s="327"/>
    </row>
    <row r="94" s="1" customFormat="1" ht="15" customHeight="1">
      <c r="B94" s="338"/>
      <c r="C94" s="313" t="s">
        <v>1285</v>
      </c>
      <c r="D94" s="313"/>
      <c r="E94" s="313"/>
      <c r="F94" s="336" t="s">
        <v>1252</v>
      </c>
      <c r="G94" s="337"/>
      <c r="H94" s="313" t="s">
        <v>1286</v>
      </c>
      <c r="I94" s="313" t="s">
        <v>1287</v>
      </c>
      <c r="J94" s="313"/>
      <c r="K94" s="327"/>
    </row>
    <row r="95" s="1" customFormat="1" ht="15" customHeight="1">
      <c r="B95" s="338"/>
      <c r="C95" s="313" t="s">
        <v>1288</v>
      </c>
      <c r="D95" s="313"/>
      <c r="E95" s="313"/>
      <c r="F95" s="336" t="s">
        <v>1252</v>
      </c>
      <c r="G95" s="337"/>
      <c r="H95" s="313" t="s">
        <v>1288</v>
      </c>
      <c r="I95" s="313" t="s">
        <v>1287</v>
      </c>
      <c r="J95" s="313"/>
      <c r="K95" s="327"/>
    </row>
    <row r="96" s="1" customFormat="1" ht="15" customHeight="1">
      <c r="B96" s="338"/>
      <c r="C96" s="313" t="s">
        <v>38</v>
      </c>
      <c r="D96" s="313"/>
      <c r="E96" s="313"/>
      <c r="F96" s="336" t="s">
        <v>1252</v>
      </c>
      <c r="G96" s="337"/>
      <c r="H96" s="313" t="s">
        <v>1289</v>
      </c>
      <c r="I96" s="313" t="s">
        <v>1287</v>
      </c>
      <c r="J96" s="313"/>
      <c r="K96" s="327"/>
    </row>
    <row r="97" s="1" customFormat="1" ht="15" customHeight="1">
      <c r="B97" s="338"/>
      <c r="C97" s="313" t="s">
        <v>48</v>
      </c>
      <c r="D97" s="313"/>
      <c r="E97" s="313"/>
      <c r="F97" s="336" t="s">
        <v>1252</v>
      </c>
      <c r="G97" s="337"/>
      <c r="H97" s="313" t="s">
        <v>1290</v>
      </c>
      <c r="I97" s="313" t="s">
        <v>1287</v>
      </c>
      <c r="J97" s="313"/>
      <c r="K97" s="327"/>
    </row>
    <row r="98" s="1" customFormat="1" ht="15" customHeight="1">
      <c r="B98" s="341"/>
      <c r="C98" s="342"/>
      <c r="D98" s="342"/>
      <c r="E98" s="342"/>
      <c r="F98" s="342"/>
      <c r="G98" s="342"/>
      <c r="H98" s="342"/>
      <c r="I98" s="342"/>
      <c r="J98" s="342"/>
      <c r="K98" s="343"/>
    </row>
    <row r="99" s="1" customFormat="1" ht="18.75" customHeight="1">
      <c r="B99" s="344"/>
      <c r="C99" s="345"/>
      <c r="D99" s="345"/>
      <c r="E99" s="345"/>
      <c r="F99" s="345"/>
      <c r="G99" s="345"/>
      <c r="H99" s="345"/>
      <c r="I99" s="345"/>
      <c r="J99" s="345"/>
      <c r="K99" s="344"/>
    </row>
    <row r="100" s="1" customFormat="1" ht="18.75" customHeight="1">
      <c r="B100" s="321"/>
      <c r="C100" s="321"/>
      <c r="D100" s="321"/>
      <c r="E100" s="321"/>
      <c r="F100" s="321"/>
      <c r="G100" s="321"/>
      <c r="H100" s="321"/>
      <c r="I100" s="321"/>
      <c r="J100" s="321"/>
      <c r="K100" s="321"/>
    </row>
    <row r="101" s="1" customFormat="1" ht="7.5" customHeight="1">
      <c r="B101" s="322"/>
      <c r="C101" s="323"/>
      <c r="D101" s="323"/>
      <c r="E101" s="323"/>
      <c r="F101" s="323"/>
      <c r="G101" s="323"/>
      <c r="H101" s="323"/>
      <c r="I101" s="323"/>
      <c r="J101" s="323"/>
      <c r="K101" s="324"/>
    </row>
    <row r="102" s="1" customFormat="1" ht="45" customHeight="1">
      <c r="B102" s="325"/>
      <c r="C102" s="326" t="s">
        <v>1291</v>
      </c>
      <c r="D102" s="326"/>
      <c r="E102" s="326"/>
      <c r="F102" s="326"/>
      <c r="G102" s="326"/>
      <c r="H102" s="326"/>
      <c r="I102" s="326"/>
      <c r="J102" s="326"/>
      <c r="K102" s="327"/>
    </row>
    <row r="103" s="1" customFormat="1" ht="17.25" customHeight="1">
      <c r="B103" s="325"/>
      <c r="C103" s="328" t="s">
        <v>1246</v>
      </c>
      <c r="D103" s="328"/>
      <c r="E103" s="328"/>
      <c r="F103" s="328" t="s">
        <v>1247</v>
      </c>
      <c r="G103" s="329"/>
      <c r="H103" s="328" t="s">
        <v>54</v>
      </c>
      <c r="I103" s="328" t="s">
        <v>57</v>
      </c>
      <c r="J103" s="328" t="s">
        <v>1248</v>
      </c>
      <c r="K103" s="327"/>
    </row>
    <row r="104" s="1" customFormat="1" ht="17.25" customHeight="1">
      <c r="B104" s="325"/>
      <c r="C104" s="330" t="s">
        <v>1249</v>
      </c>
      <c r="D104" s="330"/>
      <c r="E104" s="330"/>
      <c r="F104" s="331" t="s">
        <v>1250</v>
      </c>
      <c r="G104" s="332"/>
      <c r="H104" s="330"/>
      <c r="I104" s="330"/>
      <c r="J104" s="330" t="s">
        <v>1251</v>
      </c>
      <c r="K104" s="327"/>
    </row>
    <row r="105" s="1" customFormat="1" ht="5.25" customHeight="1">
      <c r="B105" s="325"/>
      <c r="C105" s="328"/>
      <c r="D105" s="328"/>
      <c r="E105" s="328"/>
      <c r="F105" s="328"/>
      <c r="G105" s="346"/>
      <c r="H105" s="328"/>
      <c r="I105" s="328"/>
      <c r="J105" s="328"/>
      <c r="K105" s="327"/>
    </row>
    <row r="106" s="1" customFormat="1" ht="15" customHeight="1">
      <c r="B106" s="325"/>
      <c r="C106" s="313" t="s">
        <v>53</v>
      </c>
      <c r="D106" s="335"/>
      <c r="E106" s="335"/>
      <c r="F106" s="336" t="s">
        <v>1252</v>
      </c>
      <c r="G106" s="313"/>
      <c r="H106" s="313" t="s">
        <v>1292</v>
      </c>
      <c r="I106" s="313" t="s">
        <v>1254</v>
      </c>
      <c r="J106" s="313">
        <v>20</v>
      </c>
      <c r="K106" s="327"/>
    </row>
    <row r="107" s="1" customFormat="1" ht="15" customHeight="1">
      <c r="B107" s="325"/>
      <c r="C107" s="313" t="s">
        <v>1255</v>
      </c>
      <c r="D107" s="313"/>
      <c r="E107" s="313"/>
      <c r="F107" s="336" t="s">
        <v>1252</v>
      </c>
      <c r="G107" s="313"/>
      <c r="H107" s="313" t="s">
        <v>1292</v>
      </c>
      <c r="I107" s="313" t="s">
        <v>1254</v>
      </c>
      <c r="J107" s="313">
        <v>120</v>
      </c>
      <c r="K107" s="327"/>
    </row>
    <row r="108" s="1" customFormat="1" ht="15" customHeight="1">
      <c r="B108" s="338"/>
      <c r="C108" s="313" t="s">
        <v>1257</v>
      </c>
      <c r="D108" s="313"/>
      <c r="E108" s="313"/>
      <c r="F108" s="336" t="s">
        <v>1258</v>
      </c>
      <c r="G108" s="313"/>
      <c r="H108" s="313" t="s">
        <v>1292</v>
      </c>
      <c r="I108" s="313" t="s">
        <v>1254</v>
      </c>
      <c r="J108" s="313">
        <v>50</v>
      </c>
      <c r="K108" s="327"/>
    </row>
    <row r="109" s="1" customFormat="1" ht="15" customHeight="1">
      <c r="B109" s="338"/>
      <c r="C109" s="313" t="s">
        <v>1260</v>
      </c>
      <c r="D109" s="313"/>
      <c r="E109" s="313"/>
      <c r="F109" s="336" t="s">
        <v>1252</v>
      </c>
      <c r="G109" s="313"/>
      <c r="H109" s="313" t="s">
        <v>1292</v>
      </c>
      <c r="I109" s="313" t="s">
        <v>1262</v>
      </c>
      <c r="J109" s="313"/>
      <c r="K109" s="327"/>
    </row>
    <row r="110" s="1" customFormat="1" ht="15" customHeight="1">
      <c r="B110" s="338"/>
      <c r="C110" s="313" t="s">
        <v>1271</v>
      </c>
      <c r="D110" s="313"/>
      <c r="E110" s="313"/>
      <c r="F110" s="336" t="s">
        <v>1258</v>
      </c>
      <c r="G110" s="313"/>
      <c r="H110" s="313" t="s">
        <v>1292</v>
      </c>
      <c r="I110" s="313" t="s">
        <v>1254</v>
      </c>
      <c r="J110" s="313">
        <v>50</v>
      </c>
      <c r="K110" s="327"/>
    </row>
    <row r="111" s="1" customFormat="1" ht="15" customHeight="1">
      <c r="B111" s="338"/>
      <c r="C111" s="313" t="s">
        <v>1279</v>
      </c>
      <c r="D111" s="313"/>
      <c r="E111" s="313"/>
      <c r="F111" s="336" t="s">
        <v>1258</v>
      </c>
      <c r="G111" s="313"/>
      <c r="H111" s="313" t="s">
        <v>1292</v>
      </c>
      <c r="I111" s="313" t="s">
        <v>1254</v>
      </c>
      <c r="J111" s="313">
        <v>50</v>
      </c>
      <c r="K111" s="327"/>
    </row>
    <row r="112" s="1" customFormat="1" ht="15" customHeight="1">
      <c r="B112" s="338"/>
      <c r="C112" s="313" t="s">
        <v>1277</v>
      </c>
      <c r="D112" s="313"/>
      <c r="E112" s="313"/>
      <c r="F112" s="336" t="s">
        <v>1258</v>
      </c>
      <c r="G112" s="313"/>
      <c r="H112" s="313" t="s">
        <v>1292</v>
      </c>
      <c r="I112" s="313" t="s">
        <v>1254</v>
      </c>
      <c r="J112" s="313">
        <v>50</v>
      </c>
      <c r="K112" s="327"/>
    </row>
    <row r="113" s="1" customFormat="1" ht="15" customHeight="1">
      <c r="B113" s="338"/>
      <c r="C113" s="313" t="s">
        <v>53</v>
      </c>
      <c r="D113" s="313"/>
      <c r="E113" s="313"/>
      <c r="F113" s="336" t="s">
        <v>1252</v>
      </c>
      <c r="G113" s="313"/>
      <c r="H113" s="313" t="s">
        <v>1293</v>
      </c>
      <c r="I113" s="313" t="s">
        <v>1254</v>
      </c>
      <c r="J113" s="313">
        <v>20</v>
      </c>
      <c r="K113" s="327"/>
    </row>
    <row r="114" s="1" customFormat="1" ht="15" customHeight="1">
      <c r="B114" s="338"/>
      <c r="C114" s="313" t="s">
        <v>1294</v>
      </c>
      <c r="D114" s="313"/>
      <c r="E114" s="313"/>
      <c r="F114" s="336" t="s">
        <v>1252</v>
      </c>
      <c r="G114" s="313"/>
      <c r="H114" s="313" t="s">
        <v>1295</v>
      </c>
      <c r="I114" s="313" t="s">
        <v>1254</v>
      </c>
      <c r="J114" s="313">
        <v>120</v>
      </c>
      <c r="K114" s="327"/>
    </row>
    <row r="115" s="1" customFormat="1" ht="15" customHeight="1">
      <c r="B115" s="338"/>
      <c r="C115" s="313" t="s">
        <v>38</v>
      </c>
      <c r="D115" s="313"/>
      <c r="E115" s="313"/>
      <c r="F115" s="336" t="s">
        <v>1252</v>
      </c>
      <c r="G115" s="313"/>
      <c r="H115" s="313" t="s">
        <v>1296</v>
      </c>
      <c r="I115" s="313" t="s">
        <v>1287</v>
      </c>
      <c r="J115" s="313"/>
      <c r="K115" s="327"/>
    </row>
    <row r="116" s="1" customFormat="1" ht="15" customHeight="1">
      <c r="B116" s="338"/>
      <c r="C116" s="313" t="s">
        <v>48</v>
      </c>
      <c r="D116" s="313"/>
      <c r="E116" s="313"/>
      <c r="F116" s="336" t="s">
        <v>1252</v>
      </c>
      <c r="G116" s="313"/>
      <c r="H116" s="313" t="s">
        <v>1297</v>
      </c>
      <c r="I116" s="313" t="s">
        <v>1287</v>
      </c>
      <c r="J116" s="313"/>
      <c r="K116" s="327"/>
    </row>
    <row r="117" s="1" customFormat="1" ht="15" customHeight="1">
      <c r="B117" s="338"/>
      <c r="C117" s="313" t="s">
        <v>57</v>
      </c>
      <c r="D117" s="313"/>
      <c r="E117" s="313"/>
      <c r="F117" s="336" t="s">
        <v>1252</v>
      </c>
      <c r="G117" s="313"/>
      <c r="H117" s="313" t="s">
        <v>1298</v>
      </c>
      <c r="I117" s="313" t="s">
        <v>1299</v>
      </c>
      <c r="J117" s="313"/>
      <c r="K117" s="327"/>
    </row>
    <row r="118" s="1" customFormat="1" ht="15" customHeight="1">
      <c r="B118" s="341"/>
      <c r="C118" s="347"/>
      <c r="D118" s="347"/>
      <c r="E118" s="347"/>
      <c r="F118" s="347"/>
      <c r="G118" s="347"/>
      <c r="H118" s="347"/>
      <c r="I118" s="347"/>
      <c r="J118" s="347"/>
      <c r="K118" s="343"/>
    </row>
    <row r="119" s="1" customFormat="1" ht="18.75" customHeight="1">
      <c r="B119" s="348"/>
      <c r="C119" s="349"/>
      <c r="D119" s="349"/>
      <c r="E119" s="349"/>
      <c r="F119" s="350"/>
      <c r="G119" s="349"/>
      <c r="H119" s="349"/>
      <c r="I119" s="349"/>
      <c r="J119" s="349"/>
      <c r="K119" s="348"/>
    </row>
    <row r="120" s="1" customFormat="1" ht="18.75" customHeight="1">
      <c r="B120" s="321"/>
      <c r="C120" s="321"/>
      <c r="D120" s="321"/>
      <c r="E120" s="321"/>
      <c r="F120" s="321"/>
      <c r="G120" s="321"/>
      <c r="H120" s="321"/>
      <c r="I120" s="321"/>
      <c r="J120" s="321"/>
      <c r="K120" s="321"/>
    </row>
    <row r="121" s="1" customFormat="1" ht="7.5" customHeight="1">
      <c r="B121" s="351"/>
      <c r="C121" s="352"/>
      <c r="D121" s="352"/>
      <c r="E121" s="352"/>
      <c r="F121" s="352"/>
      <c r="G121" s="352"/>
      <c r="H121" s="352"/>
      <c r="I121" s="352"/>
      <c r="J121" s="352"/>
      <c r="K121" s="353"/>
    </row>
    <row r="122" s="1" customFormat="1" ht="45" customHeight="1">
      <c r="B122" s="354"/>
      <c r="C122" s="304" t="s">
        <v>1300</v>
      </c>
      <c r="D122" s="304"/>
      <c r="E122" s="304"/>
      <c r="F122" s="304"/>
      <c r="G122" s="304"/>
      <c r="H122" s="304"/>
      <c r="I122" s="304"/>
      <c r="J122" s="304"/>
      <c r="K122" s="355"/>
    </row>
    <row r="123" s="1" customFormat="1" ht="17.25" customHeight="1">
      <c r="B123" s="356"/>
      <c r="C123" s="328" t="s">
        <v>1246</v>
      </c>
      <c r="D123" s="328"/>
      <c r="E123" s="328"/>
      <c r="F123" s="328" t="s">
        <v>1247</v>
      </c>
      <c r="G123" s="329"/>
      <c r="H123" s="328" t="s">
        <v>54</v>
      </c>
      <c r="I123" s="328" t="s">
        <v>57</v>
      </c>
      <c r="J123" s="328" t="s">
        <v>1248</v>
      </c>
      <c r="K123" s="357"/>
    </row>
    <row r="124" s="1" customFormat="1" ht="17.25" customHeight="1">
      <c r="B124" s="356"/>
      <c r="C124" s="330" t="s">
        <v>1249</v>
      </c>
      <c r="D124" s="330"/>
      <c r="E124" s="330"/>
      <c r="F124" s="331" t="s">
        <v>1250</v>
      </c>
      <c r="G124" s="332"/>
      <c r="H124" s="330"/>
      <c r="I124" s="330"/>
      <c r="J124" s="330" t="s">
        <v>1251</v>
      </c>
      <c r="K124" s="357"/>
    </row>
    <row r="125" s="1" customFormat="1" ht="5.25" customHeight="1">
      <c r="B125" s="358"/>
      <c r="C125" s="333"/>
      <c r="D125" s="333"/>
      <c r="E125" s="333"/>
      <c r="F125" s="333"/>
      <c r="G125" s="359"/>
      <c r="H125" s="333"/>
      <c r="I125" s="333"/>
      <c r="J125" s="333"/>
      <c r="K125" s="360"/>
    </row>
    <row r="126" s="1" customFormat="1" ht="15" customHeight="1">
      <c r="B126" s="358"/>
      <c r="C126" s="313" t="s">
        <v>1255</v>
      </c>
      <c r="D126" s="335"/>
      <c r="E126" s="335"/>
      <c r="F126" s="336" t="s">
        <v>1252</v>
      </c>
      <c r="G126" s="313"/>
      <c r="H126" s="313" t="s">
        <v>1292</v>
      </c>
      <c r="I126" s="313" t="s">
        <v>1254</v>
      </c>
      <c r="J126" s="313">
        <v>120</v>
      </c>
      <c r="K126" s="361"/>
    </row>
    <row r="127" s="1" customFormat="1" ht="15" customHeight="1">
      <c r="B127" s="358"/>
      <c r="C127" s="313" t="s">
        <v>1301</v>
      </c>
      <c r="D127" s="313"/>
      <c r="E127" s="313"/>
      <c r="F127" s="336" t="s">
        <v>1252</v>
      </c>
      <c r="G127" s="313"/>
      <c r="H127" s="313" t="s">
        <v>1302</v>
      </c>
      <c r="I127" s="313" t="s">
        <v>1254</v>
      </c>
      <c r="J127" s="313" t="s">
        <v>1303</v>
      </c>
      <c r="K127" s="361"/>
    </row>
    <row r="128" s="1" customFormat="1" ht="15" customHeight="1">
      <c r="B128" s="358"/>
      <c r="C128" s="313" t="s">
        <v>83</v>
      </c>
      <c r="D128" s="313"/>
      <c r="E128" s="313"/>
      <c r="F128" s="336" t="s">
        <v>1252</v>
      </c>
      <c r="G128" s="313"/>
      <c r="H128" s="313" t="s">
        <v>1304</v>
      </c>
      <c r="I128" s="313" t="s">
        <v>1254</v>
      </c>
      <c r="J128" s="313" t="s">
        <v>1303</v>
      </c>
      <c r="K128" s="361"/>
    </row>
    <row r="129" s="1" customFormat="1" ht="15" customHeight="1">
      <c r="B129" s="358"/>
      <c r="C129" s="313" t="s">
        <v>1263</v>
      </c>
      <c r="D129" s="313"/>
      <c r="E129" s="313"/>
      <c r="F129" s="336" t="s">
        <v>1258</v>
      </c>
      <c r="G129" s="313"/>
      <c r="H129" s="313" t="s">
        <v>1264</v>
      </c>
      <c r="I129" s="313" t="s">
        <v>1254</v>
      </c>
      <c r="J129" s="313">
        <v>15</v>
      </c>
      <c r="K129" s="361"/>
    </row>
    <row r="130" s="1" customFormat="1" ht="15" customHeight="1">
      <c r="B130" s="358"/>
      <c r="C130" s="339" t="s">
        <v>1265</v>
      </c>
      <c r="D130" s="339"/>
      <c r="E130" s="339"/>
      <c r="F130" s="340" t="s">
        <v>1258</v>
      </c>
      <c r="G130" s="339"/>
      <c r="H130" s="339" t="s">
        <v>1266</v>
      </c>
      <c r="I130" s="339" t="s">
        <v>1254</v>
      </c>
      <c r="J130" s="339">
        <v>15</v>
      </c>
      <c r="K130" s="361"/>
    </row>
    <row r="131" s="1" customFormat="1" ht="15" customHeight="1">
      <c r="B131" s="358"/>
      <c r="C131" s="339" t="s">
        <v>1267</v>
      </c>
      <c r="D131" s="339"/>
      <c r="E131" s="339"/>
      <c r="F131" s="340" t="s">
        <v>1258</v>
      </c>
      <c r="G131" s="339"/>
      <c r="H131" s="339" t="s">
        <v>1268</v>
      </c>
      <c r="I131" s="339" t="s">
        <v>1254</v>
      </c>
      <c r="J131" s="339">
        <v>20</v>
      </c>
      <c r="K131" s="361"/>
    </row>
    <row r="132" s="1" customFormat="1" ht="15" customHeight="1">
      <c r="B132" s="358"/>
      <c r="C132" s="339" t="s">
        <v>1269</v>
      </c>
      <c r="D132" s="339"/>
      <c r="E132" s="339"/>
      <c r="F132" s="340" t="s">
        <v>1258</v>
      </c>
      <c r="G132" s="339"/>
      <c r="H132" s="339" t="s">
        <v>1270</v>
      </c>
      <c r="I132" s="339" t="s">
        <v>1254</v>
      </c>
      <c r="J132" s="339">
        <v>20</v>
      </c>
      <c r="K132" s="361"/>
    </row>
    <row r="133" s="1" customFormat="1" ht="15" customHeight="1">
      <c r="B133" s="358"/>
      <c r="C133" s="313" t="s">
        <v>1257</v>
      </c>
      <c r="D133" s="313"/>
      <c r="E133" s="313"/>
      <c r="F133" s="336" t="s">
        <v>1258</v>
      </c>
      <c r="G133" s="313"/>
      <c r="H133" s="313" t="s">
        <v>1292</v>
      </c>
      <c r="I133" s="313" t="s">
        <v>1254</v>
      </c>
      <c r="J133" s="313">
        <v>50</v>
      </c>
      <c r="K133" s="361"/>
    </row>
    <row r="134" s="1" customFormat="1" ht="15" customHeight="1">
      <c r="B134" s="358"/>
      <c r="C134" s="313" t="s">
        <v>1271</v>
      </c>
      <c r="D134" s="313"/>
      <c r="E134" s="313"/>
      <c r="F134" s="336" t="s">
        <v>1258</v>
      </c>
      <c r="G134" s="313"/>
      <c r="H134" s="313" t="s">
        <v>1292</v>
      </c>
      <c r="I134" s="313" t="s">
        <v>1254</v>
      </c>
      <c r="J134" s="313">
        <v>50</v>
      </c>
      <c r="K134" s="361"/>
    </row>
    <row r="135" s="1" customFormat="1" ht="15" customHeight="1">
      <c r="B135" s="358"/>
      <c r="C135" s="313" t="s">
        <v>1277</v>
      </c>
      <c r="D135" s="313"/>
      <c r="E135" s="313"/>
      <c r="F135" s="336" t="s">
        <v>1258</v>
      </c>
      <c r="G135" s="313"/>
      <c r="H135" s="313" t="s">
        <v>1292</v>
      </c>
      <c r="I135" s="313" t="s">
        <v>1254</v>
      </c>
      <c r="J135" s="313">
        <v>50</v>
      </c>
      <c r="K135" s="361"/>
    </row>
    <row r="136" s="1" customFormat="1" ht="15" customHeight="1">
      <c r="B136" s="358"/>
      <c r="C136" s="313" t="s">
        <v>1279</v>
      </c>
      <c r="D136" s="313"/>
      <c r="E136" s="313"/>
      <c r="F136" s="336" t="s">
        <v>1258</v>
      </c>
      <c r="G136" s="313"/>
      <c r="H136" s="313" t="s">
        <v>1292</v>
      </c>
      <c r="I136" s="313" t="s">
        <v>1254</v>
      </c>
      <c r="J136" s="313">
        <v>50</v>
      </c>
      <c r="K136" s="361"/>
    </row>
    <row r="137" s="1" customFormat="1" ht="15" customHeight="1">
      <c r="B137" s="358"/>
      <c r="C137" s="313" t="s">
        <v>1280</v>
      </c>
      <c r="D137" s="313"/>
      <c r="E137" s="313"/>
      <c r="F137" s="336" t="s">
        <v>1258</v>
      </c>
      <c r="G137" s="313"/>
      <c r="H137" s="313" t="s">
        <v>1305</v>
      </c>
      <c r="I137" s="313" t="s">
        <v>1254</v>
      </c>
      <c r="J137" s="313">
        <v>255</v>
      </c>
      <c r="K137" s="361"/>
    </row>
    <row r="138" s="1" customFormat="1" ht="15" customHeight="1">
      <c r="B138" s="358"/>
      <c r="C138" s="313" t="s">
        <v>1282</v>
      </c>
      <c r="D138" s="313"/>
      <c r="E138" s="313"/>
      <c r="F138" s="336" t="s">
        <v>1252</v>
      </c>
      <c r="G138" s="313"/>
      <c r="H138" s="313" t="s">
        <v>1306</v>
      </c>
      <c r="I138" s="313" t="s">
        <v>1284</v>
      </c>
      <c r="J138" s="313"/>
      <c r="K138" s="361"/>
    </row>
    <row r="139" s="1" customFormat="1" ht="15" customHeight="1">
      <c r="B139" s="358"/>
      <c r="C139" s="313" t="s">
        <v>1285</v>
      </c>
      <c r="D139" s="313"/>
      <c r="E139" s="313"/>
      <c r="F139" s="336" t="s">
        <v>1252</v>
      </c>
      <c r="G139" s="313"/>
      <c r="H139" s="313" t="s">
        <v>1307</v>
      </c>
      <c r="I139" s="313" t="s">
        <v>1287</v>
      </c>
      <c r="J139" s="313"/>
      <c r="K139" s="361"/>
    </row>
    <row r="140" s="1" customFormat="1" ht="15" customHeight="1">
      <c r="B140" s="358"/>
      <c r="C140" s="313" t="s">
        <v>1288</v>
      </c>
      <c r="D140" s="313"/>
      <c r="E140" s="313"/>
      <c r="F140" s="336" t="s">
        <v>1252</v>
      </c>
      <c r="G140" s="313"/>
      <c r="H140" s="313" t="s">
        <v>1288</v>
      </c>
      <c r="I140" s="313" t="s">
        <v>1287</v>
      </c>
      <c r="J140" s="313"/>
      <c r="K140" s="361"/>
    </row>
    <row r="141" s="1" customFormat="1" ht="15" customHeight="1">
      <c r="B141" s="358"/>
      <c r="C141" s="313" t="s">
        <v>38</v>
      </c>
      <c r="D141" s="313"/>
      <c r="E141" s="313"/>
      <c r="F141" s="336" t="s">
        <v>1252</v>
      </c>
      <c r="G141" s="313"/>
      <c r="H141" s="313" t="s">
        <v>1308</v>
      </c>
      <c r="I141" s="313" t="s">
        <v>1287</v>
      </c>
      <c r="J141" s="313"/>
      <c r="K141" s="361"/>
    </row>
    <row r="142" s="1" customFormat="1" ht="15" customHeight="1">
      <c r="B142" s="358"/>
      <c r="C142" s="313" t="s">
        <v>1309</v>
      </c>
      <c r="D142" s="313"/>
      <c r="E142" s="313"/>
      <c r="F142" s="336" t="s">
        <v>1252</v>
      </c>
      <c r="G142" s="313"/>
      <c r="H142" s="313" t="s">
        <v>1310</v>
      </c>
      <c r="I142" s="313" t="s">
        <v>1287</v>
      </c>
      <c r="J142" s="313"/>
      <c r="K142" s="361"/>
    </row>
    <row r="143" s="1" customFormat="1" ht="15" customHeight="1">
      <c r="B143" s="362"/>
      <c r="C143" s="363"/>
      <c r="D143" s="363"/>
      <c r="E143" s="363"/>
      <c r="F143" s="363"/>
      <c r="G143" s="363"/>
      <c r="H143" s="363"/>
      <c r="I143" s="363"/>
      <c r="J143" s="363"/>
      <c r="K143" s="364"/>
    </row>
    <row r="144" s="1" customFormat="1" ht="18.75" customHeight="1">
      <c r="B144" s="349"/>
      <c r="C144" s="349"/>
      <c r="D144" s="349"/>
      <c r="E144" s="349"/>
      <c r="F144" s="350"/>
      <c r="G144" s="349"/>
      <c r="H144" s="349"/>
      <c r="I144" s="349"/>
      <c r="J144" s="349"/>
      <c r="K144" s="349"/>
    </row>
    <row r="145" s="1" customFormat="1" ht="18.75" customHeight="1">
      <c r="B145" s="321"/>
      <c r="C145" s="321"/>
      <c r="D145" s="321"/>
      <c r="E145" s="321"/>
      <c r="F145" s="321"/>
      <c r="G145" s="321"/>
      <c r="H145" s="321"/>
      <c r="I145" s="321"/>
      <c r="J145" s="321"/>
      <c r="K145" s="321"/>
    </row>
    <row r="146" s="1" customFormat="1" ht="7.5" customHeight="1">
      <c r="B146" s="322"/>
      <c r="C146" s="323"/>
      <c r="D146" s="323"/>
      <c r="E146" s="323"/>
      <c r="F146" s="323"/>
      <c r="G146" s="323"/>
      <c r="H146" s="323"/>
      <c r="I146" s="323"/>
      <c r="J146" s="323"/>
      <c r="K146" s="324"/>
    </row>
    <row r="147" s="1" customFormat="1" ht="45" customHeight="1">
      <c r="B147" s="325"/>
      <c r="C147" s="326" t="s">
        <v>1311</v>
      </c>
      <c r="D147" s="326"/>
      <c r="E147" s="326"/>
      <c r="F147" s="326"/>
      <c r="G147" s="326"/>
      <c r="H147" s="326"/>
      <c r="I147" s="326"/>
      <c r="J147" s="326"/>
      <c r="K147" s="327"/>
    </row>
    <row r="148" s="1" customFormat="1" ht="17.25" customHeight="1">
      <c r="B148" s="325"/>
      <c r="C148" s="328" t="s">
        <v>1246</v>
      </c>
      <c r="D148" s="328"/>
      <c r="E148" s="328"/>
      <c r="F148" s="328" t="s">
        <v>1247</v>
      </c>
      <c r="G148" s="329"/>
      <c r="H148" s="328" t="s">
        <v>54</v>
      </c>
      <c r="I148" s="328" t="s">
        <v>57</v>
      </c>
      <c r="J148" s="328" t="s">
        <v>1248</v>
      </c>
      <c r="K148" s="327"/>
    </row>
    <row r="149" s="1" customFormat="1" ht="17.25" customHeight="1">
      <c r="B149" s="325"/>
      <c r="C149" s="330" t="s">
        <v>1249</v>
      </c>
      <c r="D149" s="330"/>
      <c r="E149" s="330"/>
      <c r="F149" s="331" t="s">
        <v>1250</v>
      </c>
      <c r="G149" s="332"/>
      <c r="H149" s="330"/>
      <c r="I149" s="330"/>
      <c r="J149" s="330" t="s">
        <v>1251</v>
      </c>
      <c r="K149" s="327"/>
    </row>
    <row r="150" s="1" customFormat="1" ht="5.25" customHeight="1">
      <c r="B150" s="338"/>
      <c r="C150" s="333"/>
      <c r="D150" s="333"/>
      <c r="E150" s="333"/>
      <c r="F150" s="333"/>
      <c r="G150" s="334"/>
      <c r="H150" s="333"/>
      <c r="I150" s="333"/>
      <c r="J150" s="333"/>
      <c r="K150" s="361"/>
    </row>
    <row r="151" s="1" customFormat="1" ht="15" customHeight="1">
      <c r="B151" s="338"/>
      <c r="C151" s="365" t="s">
        <v>1255</v>
      </c>
      <c r="D151" s="313"/>
      <c r="E151" s="313"/>
      <c r="F151" s="366" t="s">
        <v>1252</v>
      </c>
      <c r="G151" s="313"/>
      <c r="H151" s="365" t="s">
        <v>1292</v>
      </c>
      <c r="I151" s="365" t="s">
        <v>1254</v>
      </c>
      <c r="J151" s="365">
        <v>120</v>
      </c>
      <c r="K151" s="361"/>
    </row>
    <row r="152" s="1" customFormat="1" ht="15" customHeight="1">
      <c r="B152" s="338"/>
      <c r="C152" s="365" t="s">
        <v>1301</v>
      </c>
      <c r="D152" s="313"/>
      <c r="E152" s="313"/>
      <c r="F152" s="366" t="s">
        <v>1252</v>
      </c>
      <c r="G152" s="313"/>
      <c r="H152" s="365" t="s">
        <v>1312</v>
      </c>
      <c r="I152" s="365" t="s">
        <v>1254</v>
      </c>
      <c r="J152" s="365" t="s">
        <v>1303</v>
      </c>
      <c r="K152" s="361"/>
    </row>
    <row r="153" s="1" customFormat="1" ht="15" customHeight="1">
      <c r="B153" s="338"/>
      <c r="C153" s="365" t="s">
        <v>83</v>
      </c>
      <c r="D153" s="313"/>
      <c r="E153" s="313"/>
      <c r="F153" s="366" t="s">
        <v>1252</v>
      </c>
      <c r="G153" s="313"/>
      <c r="H153" s="365" t="s">
        <v>1313</v>
      </c>
      <c r="I153" s="365" t="s">
        <v>1254</v>
      </c>
      <c r="J153" s="365" t="s">
        <v>1303</v>
      </c>
      <c r="K153" s="361"/>
    </row>
    <row r="154" s="1" customFormat="1" ht="15" customHeight="1">
      <c r="B154" s="338"/>
      <c r="C154" s="365" t="s">
        <v>1257</v>
      </c>
      <c r="D154" s="313"/>
      <c r="E154" s="313"/>
      <c r="F154" s="366" t="s">
        <v>1258</v>
      </c>
      <c r="G154" s="313"/>
      <c r="H154" s="365" t="s">
        <v>1292</v>
      </c>
      <c r="I154" s="365" t="s">
        <v>1254</v>
      </c>
      <c r="J154" s="365">
        <v>50</v>
      </c>
      <c r="K154" s="361"/>
    </row>
    <row r="155" s="1" customFormat="1" ht="15" customHeight="1">
      <c r="B155" s="338"/>
      <c r="C155" s="365" t="s">
        <v>1260</v>
      </c>
      <c r="D155" s="313"/>
      <c r="E155" s="313"/>
      <c r="F155" s="366" t="s">
        <v>1252</v>
      </c>
      <c r="G155" s="313"/>
      <c r="H155" s="365" t="s">
        <v>1292</v>
      </c>
      <c r="I155" s="365" t="s">
        <v>1262</v>
      </c>
      <c r="J155" s="365"/>
      <c r="K155" s="361"/>
    </row>
    <row r="156" s="1" customFormat="1" ht="15" customHeight="1">
      <c r="B156" s="338"/>
      <c r="C156" s="365" t="s">
        <v>1271</v>
      </c>
      <c r="D156" s="313"/>
      <c r="E156" s="313"/>
      <c r="F156" s="366" t="s">
        <v>1258</v>
      </c>
      <c r="G156" s="313"/>
      <c r="H156" s="365" t="s">
        <v>1292</v>
      </c>
      <c r="I156" s="365" t="s">
        <v>1254</v>
      </c>
      <c r="J156" s="365">
        <v>50</v>
      </c>
      <c r="K156" s="361"/>
    </row>
    <row r="157" s="1" customFormat="1" ht="15" customHeight="1">
      <c r="B157" s="338"/>
      <c r="C157" s="365" t="s">
        <v>1279</v>
      </c>
      <c r="D157" s="313"/>
      <c r="E157" s="313"/>
      <c r="F157" s="366" t="s">
        <v>1258</v>
      </c>
      <c r="G157" s="313"/>
      <c r="H157" s="365" t="s">
        <v>1292</v>
      </c>
      <c r="I157" s="365" t="s">
        <v>1254</v>
      </c>
      <c r="J157" s="365">
        <v>50</v>
      </c>
      <c r="K157" s="361"/>
    </row>
    <row r="158" s="1" customFormat="1" ht="15" customHeight="1">
      <c r="B158" s="338"/>
      <c r="C158" s="365" t="s">
        <v>1277</v>
      </c>
      <c r="D158" s="313"/>
      <c r="E158" s="313"/>
      <c r="F158" s="366" t="s">
        <v>1258</v>
      </c>
      <c r="G158" s="313"/>
      <c r="H158" s="365" t="s">
        <v>1292</v>
      </c>
      <c r="I158" s="365" t="s">
        <v>1254</v>
      </c>
      <c r="J158" s="365">
        <v>50</v>
      </c>
      <c r="K158" s="361"/>
    </row>
    <row r="159" s="1" customFormat="1" ht="15" customHeight="1">
      <c r="B159" s="338"/>
      <c r="C159" s="365" t="s">
        <v>111</v>
      </c>
      <c r="D159" s="313"/>
      <c r="E159" s="313"/>
      <c r="F159" s="366" t="s">
        <v>1252</v>
      </c>
      <c r="G159" s="313"/>
      <c r="H159" s="365" t="s">
        <v>1314</v>
      </c>
      <c r="I159" s="365" t="s">
        <v>1254</v>
      </c>
      <c r="J159" s="365" t="s">
        <v>1315</v>
      </c>
      <c r="K159" s="361"/>
    </row>
    <row r="160" s="1" customFormat="1" ht="15" customHeight="1">
      <c r="B160" s="338"/>
      <c r="C160" s="365" t="s">
        <v>1316</v>
      </c>
      <c r="D160" s="313"/>
      <c r="E160" s="313"/>
      <c r="F160" s="366" t="s">
        <v>1252</v>
      </c>
      <c r="G160" s="313"/>
      <c r="H160" s="365" t="s">
        <v>1317</v>
      </c>
      <c r="I160" s="365" t="s">
        <v>1287</v>
      </c>
      <c r="J160" s="365"/>
      <c r="K160" s="361"/>
    </row>
    <row r="161" s="1" customFormat="1" ht="15" customHeight="1">
      <c r="B161" s="367"/>
      <c r="C161" s="347"/>
      <c r="D161" s="347"/>
      <c r="E161" s="347"/>
      <c r="F161" s="347"/>
      <c r="G161" s="347"/>
      <c r="H161" s="347"/>
      <c r="I161" s="347"/>
      <c r="J161" s="347"/>
      <c r="K161" s="368"/>
    </row>
    <row r="162" s="1" customFormat="1" ht="18.75" customHeight="1">
      <c r="B162" s="349"/>
      <c r="C162" s="359"/>
      <c r="D162" s="359"/>
      <c r="E162" s="359"/>
      <c r="F162" s="369"/>
      <c r="G162" s="359"/>
      <c r="H162" s="359"/>
      <c r="I162" s="359"/>
      <c r="J162" s="359"/>
      <c r="K162" s="349"/>
    </row>
    <row r="163" s="1" customFormat="1" ht="18.75" customHeight="1">
      <c r="B163" s="321"/>
      <c r="C163" s="321"/>
      <c r="D163" s="321"/>
      <c r="E163" s="321"/>
      <c r="F163" s="321"/>
      <c r="G163" s="321"/>
      <c r="H163" s="321"/>
      <c r="I163" s="321"/>
      <c r="J163" s="321"/>
      <c r="K163" s="321"/>
    </row>
    <row r="164" s="1" customFormat="1" ht="7.5" customHeight="1">
      <c r="B164" s="300"/>
      <c r="C164" s="301"/>
      <c r="D164" s="301"/>
      <c r="E164" s="301"/>
      <c r="F164" s="301"/>
      <c r="G164" s="301"/>
      <c r="H164" s="301"/>
      <c r="I164" s="301"/>
      <c r="J164" s="301"/>
      <c r="K164" s="302"/>
    </row>
    <row r="165" s="1" customFormat="1" ht="45" customHeight="1">
      <c r="B165" s="303"/>
      <c r="C165" s="304" t="s">
        <v>1318</v>
      </c>
      <c r="D165" s="304"/>
      <c r="E165" s="304"/>
      <c r="F165" s="304"/>
      <c r="G165" s="304"/>
      <c r="H165" s="304"/>
      <c r="I165" s="304"/>
      <c r="J165" s="304"/>
      <c r="K165" s="305"/>
    </row>
    <row r="166" s="1" customFormat="1" ht="17.25" customHeight="1">
      <c r="B166" s="303"/>
      <c r="C166" s="328" t="s">
        <v>1246</v>
      </c>
      <c r="D166" s="328"/>
      <c r="E166" s="328"/>
      <c r="F166" s="328" t="s">
        <v>1247</v>
      </c>
      <c r="G166" s="370"/>
      <c r="H166" s="371" t="s">
        <v>54</v>
      </c>
      <c r="I166" s="371" t="s">
        <v>57</v>
      </c>
      <c r="J166" s="328" t="s">
        <v>1248</v>
      </c>
      <c r="K166" s="305"/>
    </row>
    <row r="167" s="1" customFormat="1" ht="17.25" customHeight="1">
      <c r="B167" s="306"/>
      <c r="C167" s="330" t="s">
        <v>1249</v>
      </c>
      <c r="D167" s="330"/>
      <c r="E167" s="330"/>
      <c r="F167" s="331" t="s">
        <v>1250</v>
      </c>
      <c r="G167" s="372"/>
      <c r="H167" s="373"/>
      <c r="I167" s="373"/>
      <c r="J167" s="330" t="s">
        <v>1251</v>
      </c>
      <c r="K167" s="308"/>
    </row>
    <row r="168" s="1" customFormat="1" ht="5.25" customHeight="1">
      <c r="B168" s="338"/>
      <c r="C168" s="333"/>
      <c r="D168" s="333"/>
      <c r="E168" s="333"/>
      <c r="F168" s="333"/>
      <c r="G168" s="334"/>
      <c r="H168" s="333"/>
      <c r="I168" s="333"/>
      <c r="J168" s="333"/>
      <c r="K168" s="361"/>
    </row>
    <row r="169" s="1" customFormat="1" ht="15" customHeight="1">
      <c r="B169" s="338"/>
      <c r="C169" s="313" t="s">
        <v>1255</v>
      </c>
      <c r="D169" s="313"/>
      <c r="E169" s="313"/>
      <c r="F169" s="336" t="s">
        <v>1252</v>
      </c>
      <c r="G169" s="313"/>
      <c r="H169" s="313" t="s">
        <v>1292</v>
      </c>
      <c r="I169" s="313" t="s">
        <v>1254</v>
      </c>
      <c r="J169" s="313">
        <v>120</v>
      </c>
      <c r="K169" s="361"/>
    </row>
    <row r="170" s="1" customFormat="1" ht="15" customHeight="1">
      <c r="B170" s="338"/>
      <c r="C170" s="313" t="s">
        <v>1301</v>
      </c>
      <c r="D170" s="313"/>
      <c r="E170" s="313"/>
      <c r="F170" s="336" t="s">
        <v>1252</v>
      </c>
      <c r="G170" s="313"/>
      <c r="H170" s="313" t="s">
        <v>1302</v>
      </c>
      <c r="I170" s="313" t="s">
        <v>1254</v>
      </c>
      <c r="J170" s="313" t="s">
        <v>1303</v>
      </c>
      <c r="K170" s="361"/>
    </row>
    <row r="171" s="1" customFormat="1" ht="15" customHeight="1">
      <c r="B171" s="338"/>
      <c r="C171" s="313" t="s">
        <v>83</v>
      </c>
      <c r="D171" s="313"/>
      <c r="E171" s="313"/>
      <c r="F171" s="336" t="s">
        <v>1252</v>
      </c>
      <c r="G171" s="313"/>
      <c r="H171" s="313" t="s">
        <v>1319</v>
      </c>
      <c r="I171" s="313" t="s">
        <v>1254</v>
      </c>
      <c r="J171" s="313" t="s">
        <v>1303</v>
      </c>
      <c r="K171" s="361"/>
    </row>
    <row r="172" s="1" customFormat="1" ht="15" customHeight="1">
      <c r="B172" s="338"/>
      <c r="C172" s="313" t="s">
        <v>1257</v>
      </c>
      <c r="D172" s="313"/>
      <c r="E172" s="313"/>
      <c r="F172" s="336" t="s">
        <v>1258</v>
      </c>
      <c r="G172" s="313"/>
      <c r="H172" s="313" t="s">
        <v>1319</v>
      </c>
      <c r="I172" s="313" t="s">
        <v>1254</v>
      </c>
      <c r="J172" s="313">
        <v>50</v>
      </c>
      <c r="K172" s="361"/>
    </row>
    <row r="173" s="1" customFormat="1" ht="15" customHeight="1">
      <c r="B173" s="338"/>
      <c r="C173" s="313" t="s">
        <v>1260</v>
      </c>
      <c r="D173" s="313"/>
      <c r="E173" s="313"/>
      <c r="F173" s="336" t="s">
        <v>1252</v>
      </c>
      <c r="G173" s="313"/>
      <c r="H173" s="313" t="s">
        <v>1319</v>
      </c>
      <c r="I173" s="313" t="s">
        <v>1262</v>
      </c>
      <c r="J173" s="313"/>
      <c r="K173" s="361"/>
    </row>
    <row r="174" s="1" customFormat="1" ht="15" customHeight="1">
      <c r="B174" s="338"/>
      <c r="C174" s="313" t="s">
        <v>1271</v>
      </c>
      <c r="D174" s="313"/>
      <c r="E174" s="313"/>
      <c r="F174" s="336" t="s">
        <v>1258</v>
      </c>
      <c r="G174" s="313"/>
      <c r="H174" s="313" t="s">
        <v>1319</v>
      </c>
      <c r="I174" s="313" t="s">
        <v>1254</v>
      </c>
      <c r="J174" s="313">
        <v>50</v>
      </c>
      <c r="K174" s="361"/>
    </row>
    <row r="175" s="1" customFormat="1" ht="15" customHeight="1">
      <c r="B175" s="338"/>
      <c r="C175" s="313" t="s">
        <v>1279</v>
      </c>
      <c r="D175" s="313"/>
      <c r="E175" s="313"/>
      <c r="F175" s="336" t="s">
        <v>1258</v>
      </c>
      <c r="G175" s="313"/>
      <c r="H175" s="313" t="s">
        <v>1319</v>
      </c>
      <c r="I175" s="313" t="s">
        <v>1254</v>
      </c>
      <c r="J175" s="313">
        <v>50</v>
      </c>
      <c r="K175" s="361"/>
    </row>
    <row r="176" s="1" customFormat="1" ht="15" customHeight="1">
      <c r="B176" s="338"/>
      <c r="C176" s="313" t="s">
        <v>1277</v>
      </c>
      <c r="D176" s="313"/>
      <c r="E176" s="313"/>
      <c r="F176" s="336" t="s">
        <v>1258</v>
      </c>
      <c r="G176" s="313"/>
      <c r="H176" s="313" t="s">
        <v>1319</v>
      </c>
      <c r="I176" s="313" t="s">
        <v>1254</v>
      </c>
      <c r="J176" s="313">
        <v>50</v>
      </c>
      <c r="K176" s="361"/>
    </row>
    <row r="177" s="1" customFormat="1" ht="15" customHeight="1">
      <c r="B177" s="338"/>
      <c r="C177" s="313" t="s">
        <v>128</v>
      </c>
      <c r="D177" s="313"/>
      <c r="E177" s="313"/>
      <c r="F177" s="336" t="s">
        <v>1252</v>
      </c>
      <c r="G177" s="313"/>
      <c r="H177" s="313" t="s">
        <v>1320</v>
      </c>
      <c r="I177" s="313" t="s">
        <v>1321</v>
      </c>
      <c r="J177" s="313"/>
      <c r="K177" s="361"/>
    </row>
    <row r="178" s="1" customFormat="1" ht="15" customHeight="1">
      <c r="B178" s="338"/>
      <c r="C178" s="313" t="s">
        <v>57</v>
      </c>
      <c r="D178" s="313"/>
      <c r="E178" s="313"/>
      <c r="F178" s="336" t="s">
        <v>1252</v>
      </c>
      <c r="G178" s="313"/>
      <c r="H178" s="313" t="s">
        <v>1322</v>
      </c>
      <c r="I178" s="313" t="s">
        <v>1323</v>
      </c>
      <c r="J178" s="313">
        <v>1</v>
      </c>
      <c r="K178" s="361"/>
    </row>
    <row r="179" s="1" customFormat="1" ht="15" customHeight="1">
      <c r="B179" s="338"/>
      <c r="C179" s="313" t="s">
        <v>53</v>
      </c>
      <c r="D179" s="313"/>
      <c r="E179" s="313"/>
      <c r="F179" s="336" t="s">
        <v>1252</v>
      </c>
      <c r="G179" s="313"/>
      <c r="H179" s="313" t="s">
        <v>1324</v>
      </c>
      <c r="I179" s="313" t="s">
        <v>1254</v>
      </c>
      <c r="J179" s="313">
        <v>20</v>
      </c>
      <c r="K179" s="361"/>
    </row>
    <row r="180" s="1" customFormat="1" ht="15" customHeight="1">
      <c r="B180" s="338"/>
      <c r="C180" s="313" t="s">
        <v>54</v>
      </c>
      <c r="D180" s="313"/>
      <c r="E180" s="313"/>
      <c r="F180" s="336" t="s">
        <v>1252</v>
      </c>
      <c r="G180" s="313"/>
      <c r="H180" s="313" t="s">
        <v>1325</v>
      </c>
      <c r="I180" s="313" t="s">
        <v>1254</v>
      </c>
      <c r="J180" s="313">
        <v>255</v>
      </c>
      <c r="K180" s="361"/>
    </row>
    <row r="181" s="1" customFormat="1" ht="15" customHeight="1">
      <c r="B181" s="338"/>
      <c r="C181" s="313" t="s">
        <v>129</v>
      </c>
      <c r="D181" s="313"/>
      <c r="E181" s="313"/>
      <c r="F181" s="336" t="s">
        <v>1252</v>
      </c>
      <c r="G181" s="313"/>
      <c r="H181" s="313" t="s">
        <v>1216</v>
      </c>
      <c r="I181" s="313" t="s">
        <v>1254</v>
      </c>
      <c r="J181" s="313">
        <v>10</v>
      </c>
      <c r="K181" s="361"/>
    </row>
    <row r="182" s="1" customFormat="1" ht="15" customHeight="1">
      <c r="B182" s="338"/>
      <c r="C182" s="313" t="s">
        <v>130</v>
      </c>
      <c r="D182" s="313"/>
      <c r="E182" s="313"/>
      <c r="F182" s="336" t="s">
        <v>1252</v>
      </c>
      <c r="G182" s="313"/>
      <c r="H182" s="313" t="s">
        <v>1326</v>
      </c>
      <c r="I182" s="313" t="s">
        <v>1287</v>
      </c>
      <c r="J182" s="313"/>
      <c r="K182" s="361"/>
    </row>
    <row r="183" s="1" customFormat="1" ht="15" customHeight="1">
      <c r="B183" s="338"/>
      <c r="C183" s="313" t="s">
        <v>1327</v>
      </c>
      <c r="D183" s="313"/>
      <c r="E183" s="313"/>
      <c r="F183" s="336" t="s">
        <v>1252</v>
      </c>
      <c r="G183" s="313"/>
      <c r="H183" s="313" t="s">
        <v>1328</v>
      </c>
      <c r="I183" s="313" t="s">
        <v>1287</v>
      </c>
      <c r="J183" s="313"/>
      <c r="K183" s="361"/>
    </row>
    <row r="184" s="1" customFormat="1" ht="15" customHeight="1">
      <c r="B184" s="338"/>
      <c r="C184" s="313" t="s">
        <v>1316</v>
      </c>
      <c r="D184" s="313"/>
      <c r="E184" s="313"/>
      <c r="F184" s="336" t="s">
        <v>1252</v>
      </c>
      <c r="G184" s="313"/>
      <c r="H184" s="313" t="s">
        <v>1329</v>
      </c>
      <c r="I184" s="313" t="s">
        <v>1287</v>
      </c>
      <c r="J184" s="313"/>
      <c r="K184" s="361"/>
    </row>
    <row r="185" s="1" customFormat="1" ht="15" customHeight="1">
      <c r="B185" s="338"/>
      <c r="C185" s="313" t="s">
        <v>132</v>
      </c>
      <c r="D185" s="313"/>
      <c r="E185" s="313"/>
      <c r="F185" s="336" t="s">
        <v>1258</v>
      </c>
      <c r="G185" s="313"/>
      <c r="H185" s="313" t="s">
        <v>1330</v>
      </c>
      <c r="I185" s="313" t="s">
        <v>1254</v>
      </c>
      <c r="J185" s="313">
        <v>50</v>
      </c>
      <c r="K185" s="361"/>
    </row>
    <row r="186" s="1" customFormat="1" ht="15" customHeight="1">
      <c r="B186" s="338"/>
      <c r="C186" s="313" t="s">
        <v>1331</v>
      </c>
      <c r="D186" s="313"/>
      <c r="E186" s="313"/>
      <c r="F186" s="336" t="s">
        <v>1258</v>
      </c>
      <c r="G186" s="313"/>
      <c r="H186" s="313" t="s">
        <v>1332</v>
      </c>
      <c r="I186" s="313" t="s">
        <v>1333</v>
      </c>
      <c r="J186" s="313"/>
      <c r="K186" s="361"/>
    </row>
    <row r="187" s="1" customFormat="1" ht="15" customHeight="1">
      <c r="B187" s="338"/>
      <c r="C187" s="313" t="s">
        <v>1334</v>
      </c>
      <c r="D187" s="313"/>
      <c r="E187" s="313"/>
      <c r="F187" s="336" t="s">
        <v>1258</v>
      </c>
      <c r="G187" s="313"/>
      <c r="H187" s="313" t="s">
        <v>1335</v>
      </c>
      <c r="I187" s="313" t="s">
        <v>1333</v>
      </c>
      <c r="J187" s="313"/>
      <c r="K187" s="361"/>
    </row>
    <row r="188" s="1" customFormat="1" ht="15" customHeight="1">
      <c r="B188" s="338"/>
      <c r="C188" s="313" t="s">
        <v>1336</v>
      </c>
      <c r="D188" s="313"/>
      <c r="E188" s="313"/>
      <c r="F188" s="336" t="s">
        <v>1258</v>
      </c>
      <c r="G188" s="313"/>
      <c r="H188" s="313" t="s">
        <v>1337</v>
      </c>
      <c r="I188" s="313" t="s">
        <v>1333</v>
      </c>
      <c r="J188" s="313"/>
      <c r="K188" s="361"/>
    </row>
    <row r="189" s="1" customFormat="1" ht="15" customHeight="1">
      <c r="B189" s="338"/>
      <c r="C189" s="374" t="s">
        <v>1338</v>
      </c>
      <c r="D189" s="313"/>
      <c r="E189" s="313"/>
      <c r="F189" s="336" t="s">
        <v>1258</v>
      </c>
      <c r="G189" s="313"/>
      <c r="H189" s="313" t="s">
        <v>1339</v>
      </c>
      <c r="I189" s="313" t="s">
        <v>1340</v>
      </c>
      <c r="J189" s="375" t="s">
        <v>1341</v>
      </c>
      <c r="K189" s="361"/>
    </row>
    <row r="190" s="18" customFormat="1" ht="15" customHeight="1">
      <c r="B190" s="376"/>
      <c r="C190" s="377" t="s">
        <v>1342</v>
      </c>
      <c r="D190" s="378"/>
      <c r="E190" s="378"/>
      <c r="F190" s="379" t="s">
        <v>1258</v>
      </c>
      <c r="G190" s="378"/>
      <c r="H190" s="378" t="s">
        <v>1343</v>
      </c>
      <c r="I190" s="378" t="s">
        <v>1340</v>
      </c>
      <c r="J190" s="380" t="s">
        <v>1341</v>
      </c>
      <c r="K190" s="381"/>
    </row>
    <row r="191" s="1" customFormat="1" ht="15" customHeight="1">
      <c r="B191" s="338"/>
      <c r="C191" s="374" t="s">
        <v>42</v>
      </c>
      <c r="D191" s="313"/>
      <c r="E191" s="313"/>
      <c r="F191" s="336" t="s">
        <v>1252</v>
      </c>
      <c r="G191" s="313"/>
      <c r="H191" s="310" t="s">
        <v>1344</v>
      </c>
      <c r="I191" s="313" t="s">
        <v>1345</v>
      </c>
      <c r="J191" s="313"/>
      <c r="K191" s="361"/>
    </row>
    <row r="192" s="1" customFormat="1" ht="15" customHeight="1">
      <c r="B192" s="338"/>
      <c r="C192" s="374" t="s">
        <v>1346</v>
      </c>
      <c r="D192" s="313"/>
      <c r="E192" s="313"/>
      <c r="F192" s="336" t="s">
        <v>1252</v>
      </c>
      <c r="G192" s="313"/>
      <c r="H192" s="313" t="s">
        <v>1347</v>
      </c>
      <c r="I192" s="313" t="s">
        <v>1287</v>
      </c>
      <c r="J192" s="313"/>
      <c r="K192" s="361"/>
    </row>
    <row r="193" s="1" customFormat="1" ht="15" customHeight="1">
      <c r="B193" s="338"/>
      <c r="C193" s="374" t="s">
        <v>1348</v>
      </c>
      <c r="D193" s="313"/>
      <c r="E193" s="313"/>
      <c r="F193" s="336" t="s">
        <v>1252</v>
      </c>
      <c r="G193" s="313"/>
      <c r="H193" s="313" t="s">
        <v>1349</v>
      </c>
      <c r="I193" s="313" t="s">
        <v>1287</v>
      </c>
      <c r="J193" s="313"/>
      <c r="K193" s="361"/>
    </row>
    <row r="194" s="1" customFormat="1" ht="15" customHeight="1">
      <c r="B194" s="338"/>
      <c r="C194" s="374" t="s">
        <v>1350</v>
      </c>
      <c r="D194" s="313"/>
      <c r="E194" s="313"/>
      <c r="F194" s="336" t="s">
        <v>1258</v>
      </c>
      <c r="G194" s="313"/>
      <c r="H194" s="313" t="s">
        <v>1351</v>
      </c>
      <c r="I194" s="313" t="s">
        <v>1287</v>
      </c>
      <c r="J194" s="313"/>
      <c r="K194" s="361"/>
    </row>
    <row r="195" s="1" customFormat="1" ht="15" customHeight="1">
      <c r="B195" s="367"/>
      <c r="C195" s="382"/>
      <c r="D195" s="347"/>
      <c r="E195" s="347"/>
      <c r="F195" s="347"/>
      <c r="G195" s="347"/>
      <c r="H195" s="347"/>
      <c r="I195" s="347"/>
      <c r="J195" s="347"/>
      <c r="K195" s="368"/>
    </row>
    <row r="196" s="1" customFormat="1" ht="18.75" customHeight="1">
      <c r="B196" s="349"/>
      <c r="C196" s="359"/>
      <c r="D196" s="359"/>
      <c r="E196" s="359"/>
      <c r="F196" s="369"/>
      <c r="G196" s="359"/>
      <c r="H196" s="359"/>
      <c r="I196" s="359"/>
      <c r="J196" s="359"/>
      <c r="K196" s="349"/>
    </row>
    <row r="197" s="1" customFormat="1" ht="18.75" customHeight="1">
      <c r="B197" s="349"/>
      <c r="C197" s="359"/>
      <c r="D197" s="359"/>
      <c r="E197" s="359"/>
      <c r="F197" s="369"/>
      <c r="G197" s="359"/>
      <c r="H197" s="359"/>
      <c r="I197" s="359"/>
      <c r="J197" s="359"/>
      <c r="K197" s="349"/>
    </row>
    <row r="198" s="1" customFormat="1" ht="18.75" customHeight="1">
      <c r="B198" s="321"/>
      <c r="C198" s="321"/>
      <c r="D198" s="321"/>
      <c r="E198" s="321"/>
      <c r="F198" s="321"/>
      <c r="G198" s="321"/>
      <c r="H198" s="321"/>
      <c r="I198" s="321"/>
      <c r="J198" s="321"/>
      <c r="K198" s="321"/>
    </row>
    <row r="199" s="1" customFormat="1" ht="13.5">
      <c r="B199" s="300"/>
      <c r="C199" s="301"/>
      <c r="D199" s="301"/>
      <c r="E199" s="301"/>
      <c r="F199" s="301"/>
      <c r="G199" s="301"/>
      <c r="H199" s="301"/>
      <c r="I199" s="301"/>
      <c r="J199" s="301"/>
      <c r="K199" s="302"/>
    </row>
    <row r="200" s="1" customFormat="1" ht="21">
      <c r="B200" s="303"/>
      <c r="C200" s="304" t="s">
        <v>1352</v>
      </c>
      <c r="D200" s="304"/>
      <c r="E200" s="304"/>
      <c r="F200" s="304"/>
      <c r="G200" s="304"/>
      <c r="H200" s="304"/>
      <c r="I200" s="304"/>
      <c r="J200" s="304"/>
      <c r="K200" s="305"/>
    </row>
    <row r="201" s="1" customFormat="1" ht="25.5" customHeight="1">
      <c r="B201" s="303"/>
      <c r="C201" s="383" t="s">
        <v>1353</v>
      </c>
      <c r="D201" s="383"/>
      <c r="E201" s="383"/>
      <c r="F201" s="383" t="s">
        <v>1354</v>
      </c>
      <c r="G201" s="384"/>
      <c r="H201" s="383" t="s">
        <v>1355</v>
      </c>
      <c r="I201" s="383"/>
      <c r="J201" s="383"/>
      <c r="K201" s="305"/>
    </row>
    <row r="202" s="1" customFormat="1" ht="5.25" customHeight="1">
      <c r="B202" s="338"/>
      <c r="C202" s="333"/>
      <c r="D202" s="333"/>
      <c r="E202" s="333"/>
      <c r="F202" s="333"/>
      <c r="G202" s="359"/>
      <c r="H202" s="333"/>
      <c r="I202" s="333"/>
      <c r="J202" s="333"/>
      <c r="K202" s="361"/>
    </row>
    <row r="203" s="1" customFormat="1" ht="15" customHeight="1">
      <c r="B203" s="338"/>
      <c r="C203" s="313" t="s">
        <v>1345</v>
      </c>
      <c r="D203" s="313"/>
      <c r="E203" s="313"/>
      <c r="F203" s="336" t="s">
        <v>43</v>
      </c>
      <c r="G203" s="313"/>
      <c r="H203" s="313" t="s">
        <v>1356</v>
      </c>
      <c r="I203" s="313"/>
      <c r="J203" s="313"/>
      <c r="K203" s="361"/>
    </row>
    <row r="204" s="1" customFormat="1" ht="15" customHeight="1">
      <c r="B204" s="338"/>
      <c r="C204" s="313"/>
      <c r="D204" s="313"/>
      <c r="E204" s="313"/>
      <c r="F204" s="336" t="s">
        <v>44</v>
      </c>
      <c r="G204" s="313"/>
      <c r="H204" s="313" t="s">
        <v>1357</v>
      </c>
      <c r="I204" s="313"/>
      <c r="J204" s="313"/>
      <c r="K204" s="361"/>
    </row>
    <row r="205" s="1" customFormat="1" ht="15" customHeight="1">
      <c r="B205" s="338"/>
      <c r="C205" s="313"/>
      <c r="D205" s="313"/>
      <c r="E205" s="313"/>
      <c r="F205" s="336" t="s">
        <v>47</v>
      </c>
      <c r="G205" s="313"/>
      <c r="H205" s="313" t="s">
        <v>1358</v>
      </c>
      <c r="I205" s="313"/>
      <c r="J205" s="313"/>
      <c r="K205" s="361"/>
    </row>
    <row r="206" s="1" customFormat="1" ht="15" customHeight="1">
      <c r="B206" s="338"/>
      <c r="C206" s="313"/>
      <c r="D206" s="313"/>
      <c r="E206" s="313"/>
      <c r="F206" s="336" t="s">
        <v>45</v>
      </c>
      <c r="G206" s="313"/>
      <c r="H206" s="313" t="s">
        <v>1359</v>
      </c>
      <c r="I206" s="313"/>
      <c r="J206" s="313"/>
      <c r="K206" s="361"/>
    </row>
    <row r="207" s="1" customFormat="1" ht="15" customHeight="1">
      <c r="B207" s="338"/>
      <c r="C207" s="313"/>
      <c r="D207" s="313"/>
      <c r="E207" s="313"/>
      <c r="F207" s="336" t="s">
        <v>46</v>
      </c>
      <c r="G207" s="313"/>
      <c r="H207" s="313" t="s">
        <v>1360</v>
      </c>
      <c r="I207" s="313"/>
      <c r="J207" s="313"/>
      <c r="K207" s="361"/>
    </row>
    <row r="208" s="1" customFormat="1" ht="15" customHeight="1">
      <c r="B208" s="338"/>
      <c r="C208" s="313"/>
      <c r="D208" s="313"/>
      <c r="E208" s="313"/>
      <c r="F208" s="336"/>
      <c r="G208" s="313"/>
      <c r="H208" s="313"/>
      <c r="I208" s="313"/>
      <c r="J208" s="313"/>
      <c r="K208" s="361"/>
    </row>
    <row r="209" s="1" customFormat="1" ht="15" customHeight="1">
      <c r="B209" s="338"/>
      <c r="C209" s="313" t="s">
        <v>1299</v>
      </c>
      <c r="D209" s="313"/>
      <c r="E209" s="313"/>
      <c r="F209" s="336" t="s">
        <v>78</v>
      </c>
      <c r="G209" s="313"/>
      <c r="H209" s="313" t="s">
        <v>1361</v>
      </c>
      <c r="I209" s="313"/>
      <c r="J209" s="313"/>
      <c r="K209" s="361"/>
    </row>
    <row r="210" s="1" customFormat="1" ht="15" customHeight="1">
      <c r="B210" s="338"/>
      <c r="C210" s="313"/>
      <c r="D210" s="313"/>
      <c r="E210" s="313"/>
      <c r="F210" s="336" t="s">
        <v>1197</v>
      </c>
      <c r="G210" s="313"/>
      <c r="H210" s="313" t="s">
        <v>1198</v>
      </c>
      <c r="I210" s="313"/>
      <c r="J210" s="313"/>
      <c r="K210" s="361"/>
    </row>
    <row r="211" s="1" customFormat="1" ht="15" customHeight="1">
      <c r="B211" s="338"/>
      <c r="C211" s="313"/>
      <c r="D211" s="313"/>
      <c r="E211" s="313"/>
      <c r="F211" s="336" t="s">
        <v>1195</v>
      </c>
      <c r="G211" s="313"/>
      <c r="H211" s="313" t="s">
        <v>1362</v>
      </c>
      <c r="I211" s="313"/>
      <c r="J211" s="313"/>
      <c r="K211" s="361"/>
    </row>
    <row r="212" s="1" customFormat="1" ht="15" customHeight="1">
      <c r="B212" s="385"/>
      <c r="C212" s="313"/>
      <c r="D212" s="313"/>
      <c r="E212" s="313"/>
      <c r="F212" s="336" t="s">
        <v>101</v>
      </c>
      <c r="G212" s="374"/>
      <c r="H212" s="365" t="s">
        <v>102</v>
      </c>
      <c r="I212" s="365"/>
      <c r="J212" s="365"/>
      <c r="K212" s="386"/>
    </row>
    <row r="213" s="1" customFormat="1" ht="15" customHeight="1">
      <c r="B213" s="385"/>
      <c r="C213" s="313"/>
      <c r="D213" s="313"/>
      <c r="E213" s="313"/>
      <c r="F213" s="336" t="s">
        <v>1199</v>
      </c>
      <c r="G213" s="374"/>
      <c r="H213" s="365" t="s">
        <v>911</v>
      </c>
      <c r="I213" s="365"/>
      <c r="J213" s="365"/>
      <c r="K213" s="386"/>
    </row>
    <row r="214" s="1" customFormat="1" ht="15" customHeight="1">
      <c r="B214" s="385"/>
      <c r="C214" s="313"/>
      <c r="D214" s="313"/>
      <c r="E214" s="313"/>
      <c r="F214" s="336"/>
      <c r="G214" s="374"/>
      <c r="H214" s="365"/>
      <c r="I214" s="365"/>
      <c r="J214" s="365"/>
      <c r="K214" s="386"/>
    </row>
    <row r="215" s="1" customFormat="1" ht="15" customHeight="1">
      <c r="B215" s="385"/>
      <c r="C215" s="313" t="s">
        <v>1323</v>
      </c>
      <c r="D215" s="313"/>
      <c r="E215" s="313"/>
      <c r="F215" s="336">
        <v>1</v>
      </c>
      <c r="G215" s="374"/>
      <c r="H215" s="365" t="s">
        <v>1363</v>
      </c>
      <c r="I215" s="365"/>
      <c r="J215" s="365"/>
      <c r="K215" s="386"/>
    </row>
    <row r="216" s="1" customFormat="1" ht="15" customHeight="1">
      <c r="B216" s="385"/>
      <c r="C216" s="313"/>
      <c r="D216" s="313"/>
      <c r="E216" s="313"/>
      <c r="F216" s="336">
        <v>2</v>
      </c>
      <c r="G216" s="374"/>
      <c r="H216" s="365" t="s">
        <v>1364</v>
      </c>
      <c r="I216" s="365"/>
      <c r="J216" s="365"/>
      <c r="K216" s="386"/>
    </row>
    <row r="217" s="1" customFormat="1" ht="15" customHeight="1">
      <c r="B217" s="385"/>
      <c r="C217" s="313"/>
      <c r="D217" s="313"/>
      <c r="E217" s="313"/>
      <c r="F217" s="336">
        <v>3</v>
      </c>
      <c r="G217" s="374"/>
      <c r="H217" s="365" t="s">
        <v>1365</v>
      </c>
      <c r="I217" s="365"/>
      <c r="J217" s="365"/>
      <c r="K217" s="386"/>
    </row>
    <row r="218" s="1" customFormat="1" ht="15" customHeight="1">
      <c r="B218" s="385"/>
      <c r="C218" s="313"/>
      <c r="D218" s="313"/>
      <c r="E218" s="313"/>
      <c r="F218" s="336">
        <v>4</v>
      </c>
      <c r="G218" s="374"/>
      <c r="H218" s="365" t="s">
        <v>1366</v>
      </c>
      <c r="I218" s="365"/>
      <c r="J218" s="365"/>
      <c r="K218" s="386"/>
    </row>
    <row r="219" s="1" customFormat="1" ht="12.75" customHeight="1">
      <c r="B219" s="387"/>
      <c r="C219" s="388"/>
      <c r="D219" s="388"/>
      <c r="E219" s="388"/>
      <c r="F219" s="388"/>
      <c r="G219" s="388"/>
      <c r="H219" s="388"/>
      <c r="I219" s="388"/>
      <c r="J219" s="388"/>
      <c r="K219" s="389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85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79</v>
      </c>
    </row>
    <row r="4" s="1" customFormat="1" ht="24.96" customHeight="1">
      <c r="B4" s="23"/>
      <c r="D4" s="143" t="s">
        <v>105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DPS Za Prachárnou 1a - oprava střechy</v>
      </c>
      <c r="F7" s="145"/>
      <c r="G7" s="145"/>
      <c r="H7" s="145"/>
      <c r="L7" s="23"/>
    </row>
    <row r="8" s="1" customFormat="1" ht="12" customHeight="1">
      <c r="B8" s="23"/>
      <c r="D8" s="145" t="s">
        <v>106</v>
      </c>
      <c r="L8" s="23"/>
    </row>
    <row r="9" s="2" customFormat="1" ht="16.5" customHeight="1">
      <c r="A9" s="41"/>
      <c r="B9" s="47"/>
      <c r="C9" s="41"/>
      <c r="D9" s="41"/>
      <c r="E9" s="146" t="s">
        <v>107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108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109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24. 3. 2025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">
        <v>19</v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">
        <v>27</v>
      </c>
      <c r="F17" s="41"/>
      <c r="G17" s="41"/>
      <c r="H17" s="41"/>
      <c r="I17" s="145" t="s">
        <v>28</v>
      </c>
      <c r="J17" s="136" t="s">
        <v>19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29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28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31</v>
      </c>
      <c r="E22" s="41"/>
      <c r="F22" s="41"/>
      <c r="G22" s="41"/>
      <c r="H22" s="41"/>
      <c r="I22" s="145" t="s">
        <v>26</v>
      </c>
      <c r="J22" s="136" t="s">
        <v>19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">
        <v>32</v>
      </c>
      <c r="F23" s="41"/>
      <c r="G23" s="41"/>
      <c r="H23" s="41"/>
      <c r="I23" s="145" t="s">
        <v>28</v>
      </c>
      <c r="J23" s="136" t="s">
        <v>19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34</v>
      </c>
      <c r="E25" s="41"/>
      <c r="F25" s="41"/>
      <c r="G25" s="41"/>
      <c r="H25" s="41"/>
      <c r="I25" s="145" t="s">
        <v>26</v>
      </c>
      <c r="J25" s="136" t="s">
        <v>19</v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">
        <v>35</v>
      </c>
      <c r="F26" s="41"/>
      <c r="G26" s="41"/>
      <c r="H26" s="41"/>
      <c r="I26" s="145" t="s">
        <v>28</v>
      </c>
      <c r="J26" s="136" t="s">
        <v>19</v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36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38</v>
      </c>
      <c r="E32" s="41"/>
      <c r="F32" s="41"/>
      <c r="G32" s="41"/>
      <c r="H32" s="41"/>
      <c r="I32" s="41"/>
      <c r="J32" s="156">
        <f>ROUND(J98,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40</v>
      </c>
      <c r="G34" s="41"/>
      <c r="H34" s="41"/>
      <c r="I34" s="157" t="s">
        <v>39</v>
      </c>
      <c r="J34" s="157" t="s">
        <v>41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42</v>
      </c>
      <c r="E35" s="145" t="s">
        <v>43</v>
      </c>
      <c r="F35" s="159">
        <f>ROUND((SUM(BE98:BE411)),  2)</f>
        <v>0</v>
      </c>
      <c r="G35" s="41"/>
      <c r="H35" s="41"/>
      <c r="I35" s="160">
        <v>0.20999999999999999</v>
      </c>
      <c r="J35" s="159">
        <f>ROUND(((SUM(BE98:BE411))*I35),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44</v>
      </c>
      <c r="F36" s="159">
        <f>ROUND((SUM(BF98:BF411)),  2)</f>
        <v>0</v>
      </c>
      <c r="G36" s="41"/>
      <c r="H36" s="41"/>
      <c r="I36" s="160">
        <v>0.12</v>
      </c>
      <c r="J36" s="159">
        <f>ROUND(((SUM(BF98:BF411))*I36),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45</v>
      </c>
      <c r="F37" s="159">
        <f>ROUND((SUM(BG98:BG411)),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46</v>
      </c>
      <c r="F38" s="159">
        <f>ROUND((SUM(BH98:BH411)),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47</v>
      </c>
      <c r="F39" s="159">
        <f>ROUND((SUM(BI98:BI411)),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48</v>
      </c>
      <c r="E41" s="163"/>
      <c r="F41" s="163"/>
      <c r="G41" s="164" t="s">
        <v>49</v>
      </c>
      <c r="H41" s="165" t="s">
        <v>50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110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DPS Za Prachárnou 1a - oprava střechy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106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107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108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01 - stavební část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>Jihlava</v>
      </c>
      <c r="G56" s="43"/>
      <c r="H56" s="43"/>
      <c r="I56" s="35" t="s">
        <v>23</v>
      </c>
      <c r="J56" s="75" t="str">
        <f>IF(J14="","",J14)</f>
        <v>24. 3. 2025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25.65" customHeight="1">
      <c r="A58" s="41"/>
      <c r="B58" s="42"/>
      <c r="C58" s="35" t="s">
        <v>25</v>
      </c>
      <c r="D58" s="43"/>
      <c r="E58" s="43"/>
      <c r="F58" s="30" t="str">
        <f>E17</f>
        <v>Statutární město Jihlava</v>
      </c>
      <c r="G58" s="43"/>
      <c r="H58" s="43"/>
      <c r="I58" s="35" t="s">
        <v>31</v>
      </c>
      <c r="J58" s="39" t="str">
        <f>E23</f>
        <v>SPA spol.s r.o., Jihlava, Havlíčkova 46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29</v>
      </c>
      <c r="D59" s="43"/>
      <c r="E59" s="43"/>
      <c r="F59" s="30" t="str">
        <f>IF(E20="","",E20)</f>
        <v>Vyplň údaj</v>
      </c>
      <c r="G59" s="43"/>
      <c r="H59" s="43"/>
      <c r="I59" s="35" t="s">
        <v>34</v>
      </c>
      <c r="J59" s="39" t="str">
        <f>E26</f>
        <v>Fr.Neuwirth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111</v>
      </c>
      <c r="D61" s="174"/>
      <c r="E61" s="174"/>
      <c r="F61" s="174"/>
      <c r="G61" s="174"/>
      <c r="H61" s="174"/>
      <c r="I61" s="174"/>
      <c r="J61" s="175" t="s">
        <v>112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70</v>
      </c>
      <c r="D63" s="43"/>
      <c r="E63" s="43"/>
      <c r="F63" s="43"/>
      <c r="G63" s="43"/>
      <c r="H63" s="43"/>
      <c r="I63" s="43"/>
      <c r="J63" s="105">
        <f>J98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113</v>
      </c>
    </row>
    <row r="64" s="9" customFormat="1" ht="24.96" customHeight="1">
      <c r="A64" s="9"/>
      <c r="B64" s="177"/>
      <c r="C64" s="178"/>
      <c r="D64" s="179" t="s">
        <v>114</v>
      </c>
      <c r="E64" s="180"/>
      <c r="F64" s="180"/>
      <c r="G64" s="180"/>
      <c r="H64" s="180"/>
      <c r="I64" s="180"/>
      <c r="J64" s="181">
        <f>J99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115</v>
      </c>
      <c r="E65" s="185"/>
      <c r="F65" s="185"/>
      <c r="G65" s="185"/>
      <c r="H65" s="185"/>
      <c r="I65" s="185"/>
      <c r="J65" s="186">
        <f>J100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83"/>
      <c r="C66" s="128"/>
      <c r="D66" s="184" t="s">
        <v>116</v>
      </c>
      <c r="E66" s="185"/>
      <c r="F66" s="185"/>
      <c r="G66" s="185"/>
      <c r="H66" s="185"/>
      <c r="I66" s="185"/>
      <c r="J66" s="186">
        <f>J101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83"/>
      <c r="C67" s="128"/>
      <c r="D67" s="184" t="s">
        <v>117</v>
      </c>
      <c r="E67" s="185"/>
      <c r="F67" s="185"/>
      <c r="G67" s="185"/>
      <c r="H67" s="185"/>
      <c r="I67" s="185"/>
      <c r="J67" s="186">
        <f>J116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4.88" customHeight="1">
      <c r="A68" s="10"/>
      <c r="B68" s="183"/>
      <c r="C68" s="128"/>
      <c r="D68" s="184" t="s">
        <v>118</v>
      </c>
      <c r="E68" s="185"/>
      <c r="F68" s="185"/>
      <c r="G68" s="185"/>
      <c r="H68" s="185"/>
      <c r="I68" s="185"/>
      <c r="J68" s="186">
        <f>J119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3"/>
      <c r="C69" s="128"/>
      <c r="D69" s="184" t="s">
        <v>119</v>
      </c>
      <c r="E69" s="185"/>
      <c r="F69" s="185"/>
      <c r="G69" s="185"/>
      <c r="H69" s="185"/>
      <c r="I69" s="185"/>
      <c r="J69" s="186">
        <f>J165</f>
        <v>0</v>
      </c>
      <c r="K69" s="128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77"/>
      <c r="C70" s="178"/>
      <c r="D70" s="179" t="s">
        <v>120</v>
      </c>
      <c r="E70" s="180"/>
      <c r="F70" s="180"/>
      <c r="G70" s="180"/>
      <c r="H70" s="180"/>
      <c r="I70" s="180"/>
      <c r="J70" s="181">
        <f>J177</f>
        <v>0</v>
      </c>
      <c r="K70" s="178"/>
      <c r="L70" s="182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83"/>
      <c r="C71" s="128"/>
      <c r="D71" s="184" t="s">
        <v>121</v>
      </c>
      <c r="E71" s="185"/>
      <c r="F71" s="185"/>
      <c r="G71" s="185"/>
      <c r="H71" s="185"/>
      <c r="I71" s="185"/>
      <c r="J71" s="186">
        <f>J178</f>
        <v>0</v>
      </c>
      <c r="K71" s="128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3"/>
      <c r="C72" s="128"/>
      <c r="D72" s="184" t="s">
        <v>122</v>
      </c>
      <c r="E72" s="185"/>
      <c r="F72" s="185"/>
      <c r="G72" s="185"/>
      <c r="H72" s="185"/>
      <c r="I72" s="185"/>
      <c r="J72" s="186">
        <f>J205</f>
        <v>0</v>
      </c>
      <c r="K72" s="128"/>
      <c r="L72" s="18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3"/>
      <c r="C73" s="128"/>
      <c r="D73" s="184" t="s">
        <v>123</v>
      </c>
      <c r="E73" s="185"/>
      <c r="F73" s="185"/>
      <c r="G73" s="185"/>
      <c r="H73" s="185"/>
      <c r="I73" s="185"/>
      <c r="J73" s="186">
        <f>J238</f>
        <v>0</v>
      </c>
      <c r="K73" s="128"/>
      <c r="L73" s="18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3"/>
      <c r="C74" s="128"/>
      <c r="D74" s="184" t="s">
        <v>124</v>
      </c>
      <c r="E74" s="185"/>
      <c r="F74" s="185"/>
      <c r="G74" s="185"/>
      <c r="H74" s="185"/>
      <c r="I74" s="185"/>
      <c r="J74" s="186">
        <f>J334</f>
        <v>0</v>
      </c>
      <c r="K74" s="128"/>
      <c r="L74" s="18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3"/>
      <c r="C75" s="128"/>
      <c r="D75" s="184" t="s">
        <v>125</v>
      </c>
      <c r="E75" s="185"/>
      <c r="F75" s="185"/>
      <c r="G75" s="185"/>
      <c r="H75" s="185"/>
      <c r="I75" s="185"/>
      <c r="J75" s="186">
        <f>J343</f>
        <v>0</v>
      </c>
      <c r="K75" s="128"/>
      <c r="L75" s="187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9" customFormat="1" ht="24.96" customHeight="1">
      <c r="A76" s="9"/>
      <c r="B76" s="177"/>
      <c r="C76" s="178"/>
      <c r="D76" s="179" t="s">
        <v>126</v>
      </c>
      <c r="E76" s="180"/>
      <c r="F76" s="180"/>
      <c r="G76" s="180"/>
      <c r="H76" s="180"/>
      <c r="I76" s="180"/>
      <c r="J76" s="181">
        <f>J406</f>
        <v>0</v>
      </c>
      <c r="K76" s="178"/>
      <c r="L76" s="182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</row>
    <row r="77" s="2" customFormat="1" ht="21.84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62"/>
      <c r="C78" s="63"/>
      <c r="D78" s="63"/>
      <c r="E78" s="63"/>
      <c r="F78" s="63"/>
      <c r="G78" s="63"/>
      <c r="H78" s="63"/>
      <c r="I78" s="63"/>
      <c r="J78" s="63"/>
      <c r="K78" s="6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82" s="2" customFormat="1" ht="6.96" customHeight="1">
      <c r="A82" s="41"/>
      <c r="B82" s="64"/>
      <c r="C82" s="65"/>
      <c r="D82" s="65"/>
      <c r="E82" s="65"/>
      <c r="F82" s="65"/>
      <c r="G82" s="65"/>
      <c r="H82" s="65"/>
      <c r="I82" s="65"/>
      <c r="J82" s="65"/>
      <c r="K82" s="65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24.96" customHeight="1">
      <c r="A83" s="41"/>
      <c r="B83" s="42"/>
      <c r="C83" s="26" t="s">
        <v>127</v>
      </c>
      <c r="D83" s="43"/>
      <c r="E83" s="43"/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6.96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2" customHeight="1">
      <c r="A85" s="41"/>
      <c r="B85" s="42"/>
      <c r="C85" s="35" t="s">
        <v>16</v>
      </c>
      <c r="D85" s="43"/>
      <c r="E85" s="43"/>
      <c r="F85" s="43"/>
      <c r="G85" s="43"/>
      <c r="H85" s="43"/>
      <c r="I85" s="43"/>
      <c r="J85" s="43"/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6.5" customHeight="1">
      <c r="A86" s="41"/>
      <c r="B86" s="42"/>
      <c r="C86" s="43"/>
      <c r="D86" s="43"/>
      <c r="E86" s="172" t="str">
        <f>E7</f>
        <v>DPS Za Prachárnou 1a - oprava střechy</v>
      </c>
      <c r="F86" s="35"/>
      <c r="G86" s="35"/>
      <c r="H86" s="35"/>
      <c r="I86" s="43"/>
      <c r="J86" s="43"/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1" customFormat="1" ht="12" customHeight="1">
      <c r="B87" s="24"/>
      <c r="C87" s="35" t="s">
        <v>106</v>
      </c>
      <c r="D87" s="25"/>
      <c r="E87" s="25"/>
      <c r="F87" s="25"/>
      <c r="G87" s="25"/>
      <c r="H87" s="25"/>
      <c r="I87" s="25"/>
      <c r="J87" s="25"/>
      <c r="K87" s="25"/>
      <c r="L87" s="23"/>
    </row>
    <row r="88" s="2" customFormat="1" ht="16.5" customHeight="1">
      <c r="A88" s="41"/>
      <c r="B88" s="42"/>
      <c r="C88" s="43"/>
      <c r="D88" s="43"/>
      <c r="E88" s="172" t="s">
        <v>107</v>
      </c>
      <c r="F88" s="43"/>
      <c r="G88" s="43"/>
      <c r="H88" s="43"/>
      <c r="I88" s="43"/>
      <c r="J88" s="43"/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2" customHeight="1">
      <c r="A89" s="41"/>
      <c r="B89" s="42"/>
      <c r="C89" s="35" t="s">
        <v>108</v>
      </c>
      <c r="D89" s="43"/>
      <c r="E89" s="43"/>
      <c r="F89" s="43"/>
      <c r="G89" s="43"/>
      <c r="H89" s="43"/>
      <c r="I89" s="43"/>
      <c r="J89" s="43"/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6.5" customHeight="1">
      <c r="A90" s="41"/>
      <c r="B90" s="42"/>
      <c r="C90" s="43"/>
      <c r="D90" s="43"/>
      <c r="E90" s="72" t="str">
        <f>E11</f>
        <v>01 - stavební část</v>
      </c>
      <c r="F90" s="43"/>
      <c r="G90" s="43"/>
      <c r="H90" s="43"/>
      <c r="I90" s="43"/>
      <c r="J90" s="43"/>
      <c r="K90" s="43"/>
      <c r="L90" s="14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6.96" customHeight="1">
      <c r="A91" s="41"/>
      <c r="B91" s="42"/>
      <c r="C91" s="43"/>
      <c r="D91" s="43"/>
      <c r="E91" s="43"/>
      <c r="F91" s="43"/>
      <c r="G91" s="43"/>
      <c r="H91" s="43"/>
      <c r="I91" s="43"/>
      <c r="J91" s="43"/>
      <c r="K91" s="43"/>
      <c r="L91" s="14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2" customHeight="1">
      <c r="A92" s="41"/>
      <c r="B92" s="42"/>
      <c r="C92" s="35" t="s">
        <v>21</v>
      </c>
      <c r="D92" s="43"/>
      <c r="E92" s="43"/>
      <c r="F92" s="30" t="str">
        <f>F14</f>
        <v>Jihlava</v>
      </c>
      <c r="G92" s="43"/>
      <c r="H92" s="43"/>
      <c r="I92" s="35" t="s">
        <v>23</v>
      </c>
      <c r="J92" s="75" t="str">
        <f>IF(J14="","",J14)</f>
        <v>24. 3. 2025</v>
      </c>
      <c r="K92" s="43"/>
      <c r="L92" s="14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6.96" customHeight="1">
      <c r="A93" s="41"/>
      <c r="B93" s="42"/>
      <c r="C93" s="43"/>
      <c r="D93" s="43"/>
      <c r="E93" s="43"/>
      <c r="F93" s="43"/>
      <c r="G93" s="43"/>
      <c r="H93" s="43"/>
      <c r="I93" s="43"/>
      <c r="J93" s="43"/>
      <c r="K93" s="43"/>
      <c r="L93" s="147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25.65" customHeight="1">
      <c r="A94" s="41"/>
      <c r="B94" s="42"/>
      <c r="C94" s="35" t="s">
        <v>25</v>
      </c>
      <c r="D94" s="43"/>
      <c r="E94" s="43"/>
      <c r="F94" s="30" t="str">
        <f>E17</f>
        <v>Statutární město Jihlava</v>
      </c>
      <c r="G94" s="43"/>
      <c r="H94" s="43"/>
      <c r="I94" s="35" t="s">
        <v>31</v>
      </c>
      <c r="J94" s="39" t="str">
        <f>E23</f>
        <v>SPA spol.s r.o., Jihlava, Havlíčkova 46</v>
      </c>
      <c r="K94" s="43"/>
      <c r="L94" s="147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15.15" customHeight="1">
      <c r="A95" s="41"/>
      <c r="B95" s="42"/>
      <c r="C95" s="35" t="s">
        <v>29</v>
      </c>
      <c r="D95" s="43"/>
      <c r="E95" s="43"/>
      <c r="F95" s="30" t="str">
        <f>IF(E20="","",E20)</f>
        <v>Vyplň údaj</v>
      </c>
      <c r="G95" s="43"/>
      <c r="H95" s="43"/>
      <c r="I95" s="35" t="s">
        <v>34</v>
      </c>
      <c r="J95" s="39" t="str">
        <f>E26</f>
        <v>Fr.Neuwirth</v>
      </c>
      <c r="K95" s="43"/>
      <c r="L95" s="147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10.32" customHeight="1">
      <c r="A96" s="41"/>
      <c r="B96" s="42"/>
      <c r="C96" s="43"/>
      <c r="D96" s="43"/>
      <c r="E96" s="43"/>
      <c r="F96" s="43"/>
      <c r="G96" s="43"/>
      <c r="H96" s="43"/>
      <c r="I96" s="43"/>
      <c r="J96" s="43"/>
      <c r="K96" s="43"/>
      <c r="L96" s="147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 s="11" customFormat="1" ht="29.28" customHeight="1">
      <c r="A97" s="188"/>
      <c r="B97" s="189"/>
      <c r="C97" s="190" t="s">
        <v>128</v>
      </c>
      <c r="D97" s="191" t="s">
        <v>57</v>
      </c>
      <c r="E97" s="191" t="s">
        <v>53</v>
      </c>
      <c r="F97" s="191" t="s">
        <v>54</v>
      </c>
      <c r="G97" s="191" t="s">
        <v>129</v>
      </c>
      <c r="H97" s="191" t="s">
        <v>130</v>
      </c>
      <c r="I97" s="191" t="s">
        <v>131</v>
      </c>
      <c r="J97" s="191" t="s">
        <v>112</v>
      </c>
      <c r="K97" s="192" t="s">
        <v>132</v>
      </c>
      <c r="L97" s="193"/>
      <c r="M97" s="95" t="s">
        <v>19</v>
      </c>
      <c r="N97" s="96" t="s">
        <v>42</v>
      </c>
      <c r="O97" s="96" t="s">
        <v>133</v>
      </c>
      <c r="P97" s="96" t="s">
        <v>134</v>
      </c>
      <c r="Q97" s="96" t="s">
        <v>135</v>
      </c>
      <c r="R97" s="96" t="s">
        <v>136</v>
      </c>
      <c r="S97" s="96" t="s">
        <v>137</v>
      </c>
      <c r="T97" s="97" t="s">
        <v>138</v>
      </c>
      <c r="U97" s="188"/>
      <c r="V97" s="188"/>
      <c r="W97" s="188"/>
      <c r="X97" s="188"/>
      <c r="Y97" s="188"/>
      <c r="Z97" s="188"/>
      <c r="AA97" s="188"/>
      <c r="AB97" s="188"/>
      <c r="AC97" s="188"/>
      <c r="AD97" s="188"/>
      <c r="AE97" s="188"/>
    </row>
    <row r="98" s="2" customFormat="1" ht="22.8" customHeight="1">
      <c r="A98" s="41"/>
      <c r="B98" s="42"/>
      <c r="C98" s="102" t="s">
        <v>139</v>
      </c>
      <c r="D98" s="43"/>
      <c r="E98" s="43"/>
      <c r="F98" s="43"/>
      <c r="G98" s="43"/>
      <c r="H98" s="43"/>
      <c r="I98" s="43"/>
      <c r="J98" s="194">
        <f>BK98</f>
        <v>0</v>
      </c>
      <c r="K98" s="43"/>
      <c r="L98" s="47"/>
      <c r="M98" s="98"/>
      <c r="N98" s="195"/>
      <c r="O98" s="99"/>
      <c r="P98" s="196">
        <f>P99+P177+P406</f>
        <v>0</v>
      </c>
      <c r="Q98" s="99"/>
      <c r="R98" s="196">
        <f>R99+R177+R406</f>
        <v>36.351479949999998</v>
      </c>
      <c r="S98" s="99"/>
      <c r="T98" s="197">
        <f>T99+T177+T406</f>
        <v>25.879922920000002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71</v>
      </c>
      <c r="AU98" s="20" t="s">
        <v>113</v>
      </c>
      <c r="BK98" s="198">
        <f>BK99+BK177+BK406</f>
        <v>0</v>
      </c>
    </row>
    <row r="99" s="12" customFormat="1" ht="25.92" customHeight="1">
      <c r="A99" s="12"/>
      <c r="B99" s="199"/>
      <c r="C99" s="200"/>
      <c r="D99" s="201" t="s">
        <v>71</v>
      </c>
      <c r="E99" s="202" t="s">
        <v>140</v>
      </c>
      <c r="F99" s="202" t="s">
        <v>141</v>
      </c>
      <c r="G99" s="200"/>
      <c r="H99" s="200"/>
      <c r="I99" s="203"/>
      <c r="J99" s="204">
        <f>BK99</f>
        <v>0</v>
      </c>
      <c r="K99" s="200"/>
      <c r="L99" s="205"/>
      <c r="M99" s="206"/>
      <c r="N99" s="207"/>
      <c r="O99" s="207"/>
      <c r="P99" s="208">
        <f>P100+P165</f>
        <v>0</v>
      </c>
      <c r="Q99" s="207"/>
      <c r="R99" s="208">
        <f>R100+R165</f>
        <v>0</v>
      </c>
      <c r="S99" s="207"/>
      <c r="T99" s="209">
        <f>T100+T165</f>
        <v>25.552419920000002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10" t="s">
        <v>79</v>
      </c>
      <c r="AT99" s="211" t="s">
        <v>71</v>
      </c>
      <c r="AU99" s="211" t="s">
        <v>72</v>
      </c>
      <c r="AY99" s="210" t="s">
        <v>142</v>
      </c>
      <c r="BK99" s="212">
        <f>BK100+BK165</f>
        <v>0</v>
      </c>
    </row>
    <row r="100" s="12" customFormat="1" ht="22.8" customHeight="1">
      <c r="A100" s="12"/>
      <c r="B100" s="199"/>
      <c r="C100" s="200"/>
      <c r="D100" s="201" t="s">
        <v>71</v>
      </c>
      <c r="E100" s="213" t="s">
        <v>143</v>
      </c>
      <c r="F100" s="213" t="s">
        <v>144</v>
      </c>
      <c r="G100" s="200"/>
      <c r="H100" s="200"/>
      <c r="I100" s="203"/>
      <c r="J100" s="214">
        <f>BK100</f>
        <v>0</v>
      </c>
      <c r="K100" s="200"/>
      <c r="L100" s="205"/>
      <c r="M100" s="206"/>
      <c r="N100" s="207"/>
      <c r="O100" s="207"/>
      <c r="P100" s="208">
        <f>P101+P116+P119</f>
        <v>0</v>
      </c>
      <c r="Q100" s="207"/>
      <c r="R100" s="208">
        <f>R101+R116+R119</f>
        <v>0</v>
      </c>
      <c r="S100" s="207"/>
      <c r="T100" s="209">
        <f>T101+T116+T119</f>
        <v>25.552419920000002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10" t="s">
        <v>79</v>
      </c>
      <c r="AT100" s="211" t="s">
        <v>71</v>
      </c>
      <c r="AU100" s="211" t="s">
        <v>79</v>
      </c>
      <c r="AY100" s="210" t="s">
        <v>142</v>
      </c>
      <c r="BK100" s="212">
        <f>BK101+BK116+BK119</f>
        <v>0</v>
      </c>
    </row>
    <row r="101" s="12" customFormat="1" ht="20.88" customHeight="1">
      <c r="A101" s="12"/>
      <c r="B101" s="199"/>
      <c r="C101" s="200"/>
      <c r="D101" s="201" t="s">
        <v>71</v>
      </c>
      <c r="E101" s="213" t="s">
        <v>145</v>
      </c>
      <c r="F101" s="213" t="s">
        <v>146</v>
      </c>
      <c r="G101" s="200"/>
      <c r="H101" s="200"/>
      <c r="I101" s="203"/>
      <c r="J101" s="214">
        <f>BK101</f>
        <v>0</v>
      </c>
      <c r="K101" s="200"/>
      <c r="L101" s="205"/>
      <c r="M101" s="206"/>
      <c r="N101" s="207"/>
      <c r="O101" s="207"/>
      <c r="P101" s="208">
        <f>SUM(P102:P115)</f>
        <v>0</v>
      </c>
      <c r="Q101" s="207"/>
      <c r="R101" s="208">
        <f>SUM(R102:R115)</f>
        <v>0</v>
      </c>
      <c r="S101" s="207"/>
      <c r="T101" s="209">
        <f>SUM(T102:T115)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10" t="s">
        <v>79</v>
      </c>
      <c r="AT101" s="211" t="s">
        <v>71</v>
      </c>
      <c r="AU101" s="211" t="s">
        <v>84</v>
      </c>
      <c r="AY101" s="210" t="s">
        <v>142</v>
      </c>
      <c r="BK101" s="212">
        <f>SUM(BK102:BK115)</f>
        <v>0</v>
      </c>
    </row>
    <row r="102" s="2" customFormat="1" ht="37.8" customHeight="1">
      <c r="A102" s="41"/>
      <c r="B102" s="42"/>
      <c r="C102" s="215" t="s">
        <v>79</v>
      </c>
      <c r="D102" s="215" t="s">
        <v>147</v>
      </c>
      <c r="E102" s="216" t="s">
        <v>148</v>
      </c>
      <c r="F102" s="217" t="s">
        <v>149</v>
      </c>
      <c r="G102" s="218" t="s">
        <v>150</v>
      </c>
      <c r="H102" s="219">
        <v>1498.614</v>
      </c>
      <c r="I102" s="220"/>
      <c r="J102" s="221">
        <f>ROUND(I102*H102,2)</f>
        <v>0</v>
      </c>
      <c r="K102" s="217" t="s">
        <v>19</v>
      </c>
      <c r="L102" s="47"/>
      <c r="M102" s="222" t="s">
        <v>19</v>
      </c>
      <c r="N102" s="223" t="s">
        <v>44</v>
      </c>
      <c r="O102" s="87"/>
      <c r="P102" s="224">
        <f>O102*H102</f>
        <v>0</v>
      </c>
      <c r="Q102" s="224">
        <v>0</v>
      </c>
      <c r="R102" s="224">
        <f>Q102*H102</f>
        <v>0</v>
      </c>
      <c r="S102" s="224">
        <v>0</v>
      </c>
      <c r="T102" s="225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26" t="s">
        <v>151</v>
      </c>
      <c r="AT102" s="226" t="s">
        <v>147</v>
      </c>
      <c r="AU102" s="226" t="s">
        <v>152</v>
      </c>
      <c r="AY102" s="20" t="s">
        <v>142</v>
      </c>
      <c r="BE102" s="227">
        <f>IF(N102="základní",J102,0)</f>
        <v>0</v>
      </c>
      <c r="BF102" s="227">
        <f>IF(N102="snížená",J102,0)</f>
        <v>0</v>
      </c>
      <c r="BG102" s="227">
        <f>IF(N102="zákl. přenesená",J102,0)</f>
        <v>0</v>
      </c>
      <c r="BH102" s="227">
        <f>IF(N102="sníž. přenesená",J102,0)</f>
        <v>0</v>
      </c>
      <c r="BI102" s="227">
        <f>IF(N102="nulová",J102,0)</f>
        <v>0</v>
      </c>
      <c r="BJ102" s="20" t="s">
        <v>84</v>
      </c>
      <c r="BK102" s="227">
        <f>ROUND(I102*H102,2)</f>
        <v>0</v>
      </c>
      <c r="BL102" s="20" t="s">
        <v>151</v>
      </c>
      <c r="BM102" s="226" t="s">
        <v>153</v>
      </c>
    </row>
    <row r="103" s="13" customFormat="1">
      <c r="A103" s="13"/>
      <c r="B103" s="228"/>
      <c r="C103" s="229"/>
      <c r="D103" s="230" t="s">
        <v>154</v>
      </c>
      <c r="E103" s="231" t="s">
        <v>19</v>
      </c>
      <c r="F103" s="232" t="s">
        <v>155</v>
      </c>
      <c r="G103" s="229"/>
      <c r="H103" s="233">
        <v>454.19600000000003</v>
      </c>
      <c r="I103" s="234"/>
      <c r="J103" s="229"/>
      <c r="K103" s="229"/>
      <c r="L103" s="235"/>
      <c r="M103" s="236"/>
      <c r="N103" s="237"/>
      <c r="O103" s="237"/>
      <c r="P103" s="237"/>
      <c r="Q103" s="237"/>
      <c r="R103" s="237"/>
      <c r="S103" s="237"/>
      <c r="T103" s="238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9" t="s">
        <v>154</v>
      </c>
      <c r="AU103" s="239" t="s">
        <v>152</v>
      </c>
      <c r="AV103" s="13" t="s">
        <v>84</v>
      </c>
      <c r="AW103" s="13" t="s">
        <v>33</v>
      </c>
      <c r="AX103" s="13" t="s">
        <v>72</v>
      </c>
      <c r="AY103" s="239" t="s">
        <v>142</v>
      </c>
    </row>
    <row r="104" s="13" customFormat="1">
      <c r="A104" s="13"/>
      <c r="B104" s="228"/>
      <c r="C104" s="229"/>
      <c r="D104" s="230" t="s">
        <v>154</v>
      </c>
      <c r="E104" s="231" t="s">
        <v>19</v>
      </c>
      <c r="F104" s="232" t="s">
        <v>156</v>
      </c>
      <c r="G104" s="229"/>
      <c r="H104" s="233">
        <v>63.450000000000003</v>
      </c>
      <c r="I104" s="234"/>
      <c r="J104" s="229"/>
      <c r="K104" s="229"/>
      <c r="L104" s="235"/>
      <c r="M104" s="236"/>
      <c r="N104" s="237"/>
      <c r="O104" s="237"/>
      <c r="P104" s="237"/>
      <c r="Q104" s="237"/>
      <c r="R104" s="237"/>
      <c r="S104" s="237"/>
      <c r="T104" s="238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9" t="s">
        <v>154</v>
      </c>
      <c r="AU104" s="239" t="s">
        <v>152</v>
      </c>
      <c r="AV104" s="13" t="s">
        <v>84</v>
      </c>
      <c r="AW104" s="13" t="s">
        <v>33</v>
      </c>
      <c r="AX104" s="13" t="s">
        <v>72</v>
      </c>
      <c r="AY104" s="239" t="s">
        <v>142</v>
      </c>
    </row>
    <row r="105" s="13" customFormat="1">
      <c r="A105" s="13"/>
      <c r="B105" s="228"/>
      <c r="C105" s="229"/>
      <c r="D105" s="230" t="s">
        <v>154</v>
      </c>
      <c r="E105" s="231" t="s">
        <v>19</v>
      </c>
      <c r="F105" s="232" t="s">
        <v>157</v>
      </c>
      <c r="G105" s="229"/>
      <c r="H105" s="233">
        <v>444.53300000000002</v>
      </c>
      <c r="I105" s="234"/>
      <c r="J105" s="229"/>
      <c r="K105" s="229"/>
      <c r="L105" s="235"/>
      <c r="M105" s="236"/>
      <c r="N105" s="237"/>
      <c r="O105" s="237"/>
      <c r="P105" s="237"/>
      <c r="Q105" s="237"/>
      <c r="R105" s="237"/>
      <c r="S105" s="237"/>
      <c r="T105" s="238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9" t="s">
        <v>154</v>
      </c>
      <c r="AU105" s="239" t="s">
        <v>152</v>
      </c>
      <c r="AV105" s="13" t="s">
        <v>84</v>
      </c>
      <c r="AW105" s="13" t="s">
        <v>33</v>
      </c>
      <c r="AX105" s="13" t="s">
        <v>72</v>
      </c>
      <c r="AY105" s="239" t="s">
        <v>142</v>
      </c>
    </row>
    <row r="106" s="13" customFormat="1">
      <c r="A106" s="13"/>
      <c r="B106" s="228"/>
      <c r="C106" s="229"/>
      <c r="D106" s="230" t="s">
        <v>154</v>
      </c>
      <c r="E106" s="231" t="s">
        <v>19</v>
      </c>
      <c r="F106" s="232" t="s">
        <v>158</v>
      </c>
      <c r="G106" s="229"/>
      <c r="H106" s="233">
        <v>62.100000000000001</v>
      </c>
      <c r="I106" s="234"/>
      <c r="J106" s="229"/>
      <c r="K106" s="229"/>
      <c r="L106" s="235"/>
      <c r="M106" s="236"/>
      <c r="N106" s="237"/>
      <c r="O106" s="237"/>
      <c r="P106" s="237"/>
      <c r="Q106" s="237"/>
      <c r="R106" s="237"/>
      <c r="S106" s="237"/>
      <c r="T106" s="238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9" t="s">
        <v>154</v>
      </c>
      <c r="AU106" s="239" t="s">
        <v>152</v>
      </c>
      <c r="AV106" s="13" t="s">
        <v>84</v>
      </c>
      <c r="AW106" s="13" t="s">
        <v>33</v>
      </c>
      <c r="AX106" s="13" t="s">
        <v>72</v>
      </c>
      <c r="AY106" s="239" t="s">
        <v>142</v>
      </c>
    </row>
    <row r="107" s="13" customFormat="1">
      <c r="A107" s="13"/>
      <c r="B107" s="228"/>
      <c r="C107" s="229"/>
      <c r="D107" s="230" t="s">
        <v>154</v>
      </c>
      <c r="E107" s="231" t="s">
        <v>19</v>
      </c>
      <c r="F107" s="232" t="s">
        <v>159</v>
      </c>
      <c r="G107" s="229"/>
      <c r="H107" s="233">
        <v>104.55</v>
      </c>
      <c r="I107" s="234"/>
      <c r="J107" s="229"/>
      <c r="K107" s="229"/>
      <c r="L107" s="235"/>
      <c r="M107" s="236"/>
      <c r="N107" s="237"/>
      <c r="O107" s="237"/>
      <c r="P107" s="237"/>
      <c r="Q107" s="237"/>
      <c r="R107" s="237"/>
      <c r="S107" s="237"/>
      <c r="T107" s="238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9" t="s">
        <v>154</v>
      </c>
      <c r="AU107" s="239" t="s">
        <v>152</v>
      </c>
      <c r="AV107" s="13" t="s">
        <v>84</v>
      </c>
      <c r="AW107" s="13" t="s">
        <v>33</v>
      </c>
      <c r="AX107" s="13" t="s">
        <v>72</v>
      </c>
      <c r="AY107" s="239" t="s">
        <v>142</v>
      </c>
    </row>
    <row r="108" s="13" customFormat="1">
      <c r="A108" s="13"/>
      <c r="B108" s="228"/>
      <c r="C108" s="229"/>
      <c r="D108" s="230" t="s">
        <v>154</v>
      </c>
      <c r="E108" s="231" t="s">
        <v>19</v>
      </c>
      <c r="F108" s="232" t="s">
        <v>160</v>
      </c>
      <c r="G108" s="229"/>
      <c r="H108" s="233">
        <v>93.75</v>
      </c>
      <c r="I108" s="234"/>
      <c r="J108" s="229"/>
      <c r="K108" s="229"/>
      <c r="L108" s="235"/>
      <c r="M108" s="236"/>
      <c r="N108" s="237"/>
      <c r="O108" s="237"/>
      <c r="P108" s="237"/>
      <c r="Q108" s="237"/>
      <c r="R108" s="237"/>
      <c r="S108" s="237"/>
      <c r="T108" s="238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9" t="s">
        <v>154</v>
      </c>
      <c r="AU108" s="239" t="s">
        <v>152</v>
      </c>
      <c r="AV108" s="13" t="s">
        <v>84</v>
      </c>
      <c r="AW108" s="13" t="s">
        <v>33</v>
      </c>
      <c r="AX108" s="13" t="s">
        <v>72</v>
      </c>
      <c r="AY108" s="239" t="s">
        <v>142</v>
      </c>
    </row>
    <row r="109" s="13" customFormat="1">
      <c r="A109" s="13"/>
      <c r="B109" s="228"/>
      <c r="C109" s="229"/>
      <c r="D109" s="230" t="s">
        <v>154</v>
      </c>
      <c r="E109" s="231" t="s">
        <v>19</v>
      </c>
      <c r="F109" s="232" t="s">
        <v>161</v>
      </c>
      <c r="G109" s="229"/>
      <c r="H109" s="233">
        <v>193.375</v>
      </c>
      <c r="I109" s="234"/>
      <c r="J109" s="229"/>
      <c r="K109" s="229"/>
      <c r="L109" s="235"/>
      <c r="M109" s="236"/>
      <c r="N109" s="237"/>
      <c r="O109" s="237"/>
      <c r="P109" s="237"/>
      <c r="Q109" s="237"/>
      <c r="R109" s="237"/>
      <c r="S109" s="237"/>
      <c r="T109" s="238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9" t="s">
        <v>154</v>
      </c>
      <c r="AU109" s="239" t="s">
        <v>152</v>
      </c>
      <c r="AV109" s="13" t="s">
        <v>84</v>
      </c>
      <c r="AW109" s="13" t="s">
        <v>33</v>
      </c>
      <c r="AX109" s="13" t="s">
        <v>72</v>
      </c>
      <c r="AY109" s="239" t="s">
        <v>142</v>
      </c>
    </row>
    <row r="110" s="13" customFormat="1">
      <c r="A110" s="13"/>
      <c r="B110" s="228"/>
      <c r="C110" s="229"/>
      <c r="D110" s="230" t="s">
        <v>154</v>
      </c>
      <c r="E110" s="231" t="s">
        <v>19</v>
      </c>
      <c r="F110" s="232" t="s">
        <v>162</v>
      </c>
      <c r="G110" s="229"/>
      <c r="H110" s="233">
        <v>55.759999999999998</v>
      </c>
      <c r="I110" s="234"/>
      <c r="J110" s="229"/>
      <c r="K110" s="229"/>
      <c r="L110" s="235"/>
      <c r="M110" s="236"/>
      <c r="N110" s="237"/>
      <c r="O110" s="237"/>
      <c r="P110" s="237"/>
      <c r="Q110" s="237"/>
      <c r="R110" s="237"/>
      <c r="S110" s="237"/>
      <c r="T110" s="238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9" t="s">
        <v>154</v>
      </c>
      <c r="AU110" s="239" t="s">
        <v>152</v>
      </c>
      <c r="AV110" s="13" t="s">
        <v>84</v>
      </c>
      <c r="AW110" s="13" t="s">
        <v>33</v>
      </c>
      <c r="AX110" s="13" t="s">
        <v>72</v>
      </c>
      <c r="AY110" s="239" t="s">
        <v>142</v>
      </c>
    </row>
    <row r="111" s="13" customFormat="1">
      <c r="A111" s="13"/>
      <c r="B111" s="228"/>
      <c r="C111" s="229"/>
      <c r="D111" s="230" t="s">
        <v>154</v>
      </c>
      <c r="E111" s="231" t="s">
        <v>19</v>
      </c>
      <c r="F111" s="232" t="s">
        <v>163</v>
      </c>
      <c r="G111" s="229"/>
      <c r="H111" s="233">
        <v>26.899999999999999</v>
      </c>
      <c r="I111" s="234"/>
      <c r="J111" s="229"/>
      <c r="K111" s="229"/>
      <c r="L111" s="235"/>
      <c r="M111" s="236"/>
      <c r="N111" s="237"/>
      <c r="O111" s="237"/>
      <c r="P111" s="237"/>
      <c r="Q111" s="237"/>
      <c r="R111" s="237"/>
      <c r="S111" s="237"/>
      <c r="T111" s="238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9" t="s">
        <v>154</v>
      </c>
      <c r="AU111" s="239" t="s">
        <v>152</v>
      </c>
      <c r="AV111" s="13" t="s">
        <v>84</v>
      </c>
      <c r="AW111" s="13" t="s">
        <v>33</v>
      </c>
      <c r="AX111" s="13" t="s">
        <v>72</v>
      </c>
      <c r="AY111" s="239" t="s">
        <v>142</v>
      </c>
    </row>
    <row r="112" s="14" customFormat="1">
      <c r="A112" s="14"/>
      <c r="B112" s="240"/>
      <c r="C112" s="241"/>
      <c r="D112" s="230" t="s">
        <v>154</v>
      </c>
      <c r="E112" s="242" t="s">
        <v>19</v>
      </c>
      <c r="F112" s="243" t="s">
        <v>164</v>
      </c>
      <c r="G112" s="241"/>
      <c r="H112" s="244">
        <v>1498.614</v>
      </c>
      <c r="I112" s="245"/>
      <c r="J112" s="241"/>
      <c r="K112" s="241"/>
      <c r="L112" s="246"/>
      <c r="M112" s="247"/>
      <c r="N112" s="248"/>
      <c r="O112" s="248"/>
      <c r="P112" s="248"/>
      <c r="Q112" s="248"/>
      <c r="R112" s="248"/>
      <c r="S112" s="248"/>
      <c r="T112" s="249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0" t="s">
        <v>154</v>
      </c>
      <c r="AU112" s="250" t="s">
        <v>152</v>
      </c>
      <c r="AV112" s="14" t="s">
        <v>152</v>
      </c>
      <c r="AW112" s="14" t="s">
        <v>33</v>
      </c>
      <c r="AX112" s="14" t="s">
        <v>79</v>
      </c>
      <c r="AY112" s="250" t="s">
        <v>142</v>
      </c>
    </row>
    <row r="113" s="2" customFormat="1" ht="33" customHeight="1">
      <c r="A113" s="41"/>
      <c r="B113" s="42"/>
      <c r="C113" s="215" t="s">
        <v>84</v>
      </c>
      <c r="D113" s="215" t="s">
        <v>147</v>
      </c>
      <c r="E113" s="216" t="s">
        <v>165</v>
      </c>
      <c r="F113" s="217" t="s">
        <v>166</v>
      </c>
      <c r="G113" s="218" t="s">
        <v>167</v>
      </c>
      <c r="H113" s="219">
        <v>9.5</v>
      </c>
      <c r="I113" s="220"/>
      <c r="J113" s="221">
        <f>ROUND(I113*H113,2)</f>
        <v>0</v>
      </c>
      <c r="K113" s="217" t="s">
        <v>19</v>
      </c>
      <c r="L113" s="47"/>
      <c r="M113" s="222" t="s">
        <v>19</v>
      </c>
      <c r="N113" s="223" t="s">
        <v>44</v>
      </c>
      <c r="O113" s="87"/>
      <c r="P113" s="224">
        <f>O113*H113</f>
        <v>0</v>
      </c>
      <c r="Q113" s="224">
        <v>0</v>
      </c>
      <c r="R113" s="224">
        <f>Q113*H113</f>
        <v>0</v>
      </c>
      <c r="S113" s="224">
        <v>0</v>
      </c>
      <c r="T113" s="225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26" t="s">
        <v>151</v>
      </c>
      <c r="AT113" s="226" t="s">
        <v>147</v>
      </c>
      <c r="AU113" s="226" t="s">
        <v>152</v>
      </c>
      <c r="AY113" s="20" t="s">
        <v>142</v>
      </c>
      <c r="BE113" s="227">
        <f>IF(N113="základní",J113,0)</f>
        <v>0</v>
      </c>
      <c r="BF113" s="227">
        <f>IF(N113="snížená",J113,0)</f>
        <v>0</v>
      </c>
      <c r="BG113" s="227">
        <f>IF(N113="zákl. přenesená",J113,0)</f>
        <v>0</v>
      </c>
      <c r="BH113" s="227">
        <f>IF(N113="sníž. přenesená",J113,0)</f>
        <v>0</v>
      </c>
      <c r="BI113" s="227">
        <f>IF(N113="nulová",J113,0)</f>
        <v>0</v>
      </c>
      <c r="BJ113" s="20" t="s">
        <v>84</v>
      </c>
      <c r="BK113" s="227">
        <f>ROUND(I113*H113,2)</f>
        <v>0</v>
      </c>
      <c r="BL113" s="20" t="s">
        <v>151</v>
      </c>
      <c r="BM113" s="226" t="s">
        <v>168</v>
      </c>
    </row>
    <row r="114" s="13" customFormat="1">
      <c r="A114" s="13"/>
      <c r="B114" s="228"/>
      <c r="C114" s="229"/>
      <c r="D114" s="230" t="s">
        <v>154</v>
      </c>
      <c r="E114" s="231" t="s">
        <v>19</v>
      </c>
      <c r="F114" s="232" t="s">
        <v>169</v>
      </c>
      <c r="G114" s="229"/>
      <c r="H114" s="233">
        <v>9.5</v>
      </c>
      <c r="I114" s="234"/>
      <c r="J114" s="229"/>
      <c r="K114" s="229"/>
      <c r="L114" s="235"/>
      <c r="M114" s="236"/>
      <c r="N114" s="237"/>
      <c r="O114" s="237"/>
      <c r="P114" s="237"/>
      <c r="Q114" s="237"/>
      <c r="R114" s="237"/>
      <c r="S114" s="237"/>
      <c r="T114" s="238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9" t="s">
        <v>154</v>
      </c>
      <c r="AU114" s="239" t="s">
        <v>152</v>
      </c>
      <c r="AV114" s="13" t="s">
        <v>84</v>
      </c>
      <c r="AW114" s="13" t="s">
        <v>33</v>
      </c>
      <c r="AX114" s="13" t="s">
        <v>72</v>
      </c>
      <c r="AY114" s="239" t="s">
        <v>142</v>
      </c>
    </row>
    <row r="115" s="14" customFormat="1">
      <c r="A115" s="14"/>
      <c r="B115" s="240"/>
      <c r="C115" s="241"/>
      <c r="D115" s="230" t="s">
        <v>154</v>
      </c>
      <c r="E115" s="242" t="s">
        <v>19</v>
      </c>
      <c r="F115" s="243" t="s">
        <v>164</v>
      </c>
      <c r="G115" s="241"/>
      <c r="H115" s="244">
        <v>9.5</v>
      </c>
      <c r="I115" s="245"/>
      <c r="J115" s="241"/>
      <c r="K115" s="241"/>
      <c r="L115" s="246"/>
      <c r="M115" s="247"/>
      <c r="N115" s="248"/>
      <c r="O115" s="248"/>
      <c r="P115" s="248"/>
      <c r="Q115" s="248"/>
      <c r="R115" s="248"/>
      <c r="S115" s="248"/>
      <c r="T115" s="249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0" t="s">
        <v>154</v>
      </c>
      <c r="AU115" s="250" t="s">
        <v>152</v>
      </c>
      <c r="AV115" s="14" t="s">
        <v>152</v>
      </c>
      <c r="AW115" s="14" t="s">
        <v>33</v>
      </c>
      <c r="AX115" s="14" t="s">
        <v>79</v>
      </c>
      <c r="AY115" s="250" t="s">
        <v>142</v>
      </c>
    </row>
    <row r="116" s="12" customFormat="1" ht="20.88" customHeight="1">
      <c r="A116" s="12"/>
      <c r="B116" s="199"/>
      <c r="C116" s="200"/>
      <c r="D116" s="201" t="s">
        <v>71</v>
      </c>
      <c r="E116" s="213" t="s">
        <v>170</v>
      </c>
      <c r="F116" s="213" t="s">
        <v>171</v>
      </c>
      <c r="G116" s="200"/>
      <c r="H116" s="200"/>
      <c r="I116" s="203"/>
      <c r="J116" s="214">
        <f>BK116</f>
        <v>0</v>
      </c>
      <c r="K116" s="200"/>
      <c r="L116" s="205"/>
      <c r="M116" s="206"/>
      <c r="N116" s="207"/>
      <c r="O116" s="207"/>
      <c r="P116" s="208">
        <f>SUM(P117:P118)</f>
        <v>0</v>
      </c>
      <c r="Q116" s="207"/>
      <c r="R116" s="208">
        <f>SUM(R117:R118)</f>
        <v>0</v>
      </c>
      <c r="S116" s="207"/>
      <c r="T116" s="209">
        <f>SUM(T117:T118)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210" t="s">
        <v>79</v>
      </c>
      <c r="AT116" s="211" t="s">
        <v>71</v>
      </c>
      <c r="AU116" s="211" t="s">
        <v>84</v>
      </c>
      <c r="AY116" s="210" t="s">
        <v>142</v>
      </c>
      <c r="BK116" s="212">
        <f>SUM(BK117:BK118)</f>
        <v>0</v>
      </c>
    </row>
    <row r="117" s="2" customFormat="1" ht="33" customHeight="1">
      <c r="A117" s="41"/>
      <c r="B117" s="42"/>
      <c r="C117" s="215" t="s">
        <v>152</v>
      </c>
      <c r="D117" s="215" t="s">
        <v>147</v>
      </c>
      <c r="E117" s="216" t="s">
        <v>172</v>
      </c>
      <c r="F117" s="217" t="s">
        <v>173</v>
      </c>
      <c r="G117" s="218" t="s">
        <v>174</v>
      </c>
      <c r="H117" s="219">
        <v>8</v>
      </c>
      <c r="I117" s="220"/>
      <c r="J117" s="221">
        <f>ROUND(I117*H117,2)</f>
        <v>0</v>
      </c>
      <c r="K117" s="217" t="s">
        <v>19</v>
      </c>
      <c r="L117" s="47"/>
      <c r="M117" s="222" t="s">
        <v>19</v>
      </c>
      <c r="N117" s="223" t="s">
        <v>44</v>
      </c>
      <c r="O117" s="87"/>
      <c r="P117" s="224">
        <f>O117*H117</f>
        <v>0</v>
      </c>
      <c r="Q117" s="224">
        <v>0</v>
      </c>
      <c r="R117" s="224">
        <f>Q117*H117</f>
        <v>0</v>
      </c>
      <c r="S117" s="224">
        <v>0</v>
      </c>
      <c r="T117" s="225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26" t="s">
        <v>151</v>
      </c>
      <c r="AT117" s="226" t="s">
        <v>147</v>
      </c>
      <c r="AU117" s="226" t="s">
        <v>152</v>
      </c>
      <c r="AY117" s="20" t="s">
        <v>142</v>
      </c>
      <c r="BE117" s="227">
        <f>IF(N117="základní",J117,0)</f>
        <v>0</v>
      </c>
      <c r="BF117" s="227">
        <f>IF(N117="snížená",J117,0)</f>
        <v>0</v>
      </c>
      <c r="BG117" s="227">
        <f>IF(N117="zákl. přenesená",J117,0)</f>
        <v>0</v>
      </c>
      <c r="BH117" s="227">
        <f>IF(N117="sníž. přenesená",J117,0)</f>
        <v>0</v>
      </c>
      <c r="BI117" s="227">
        <f>IF(N117="nulová",J117,0)</f>
        <v>0</v>
      </c>
      <c r="BJ117" s="20" t="s">
        <v>84</v>
      </c>
      <c r="BK117" s="227">
        <f>ROUND(I117*H117,2)</f>
        <v>0</v>
      </c>
      <c r="BL117" s="20" t="s">
        <v>151</v>
      </c>
      <c r="BM117" s="226" t="s">
        <v>175</v>
      </c>
    </row>
    <row r="118" s="2" customFormat="1" ht="16.5" customHeight="1">
      <c r="A118" s="41"/>
      <c r="B118" s="42"/>
      <c r="C118" s="215" t="s">
        <v>151</v>
      </c>
      <c r="D118" s="215" t="s">
        <v>147</v>
      </c>
      <c r="E118" s="216" t="s">
        <v>176</v>
      </c>
      <c r="F118" s="217" t="s">
        <v>177</v>
      </c>
      <c r="G118" s="218" t="s">
        <v>174</v>
      </c>
      <c r="H118" s="219">
        <v>11</v>
      </c>
      <c r="I118" s="220"/>
      <c r="J118" s="221">
        <f>ROUND(I118*H118,2)</f>
        <v>0</v>
      </c>
      <c r="K118" s="217" t="s">
        <v>19</v>
      </c>
      <c r="L118" s="47"/>
      <c r="M118" s="222" t="s">
        <v>19</v>
      </c>
      <c r="N118" s="223" t="s">
        <v>44</v>
      </c>
      <c r="O118" s="87"/>
      <c r="P118" s="224">
        <f>O118*H118</f>
        <v>0</v>
      </c>
      <c r="Q118" s="224">
        <v>0</v>
      </c>
      <c r="R118" s="224">
        <f>Q118*H118</f>
        <v>0</v>
      </c>
      <c r="S118" s="224">
        <v>0</v>
      </c>
      <c r="T118" s="225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26" t="s">
        <v>151</v>
      </c>
      <c r="AT118" s="226" t="s">
        <v>147</v>
      </c>
      <c r="AU118" s="226" t="s">
        <v>152</v>
      </c>
      <c r="AY118" s="20" t="s">
        <v>142</v>
      </c>
      <c r="BE118" s="227">
        <f>IF(N118="základní",J118,0)</f>
        <v>0</v>
      </c>
      <c r="BF118" s="227">
        <f>IF(N118="snížená",J118,0)</f>
        <v>0</v>
      </c>
      <c r="BG118" s="227">
        <f>IF(N118="zákl. přenesená",J118,0)</f>
        <v>0</v>
      </c>
      <c r="BH118" s="227">
        <f>IF(N118="sníž. přenesená",J118,0)</f>
        <v>0</v>
      </c>
      <c r="BI118" s="227">
        <f>IF(N118="nulová",J118,0)</f>
        <v>0</v>
      </c>
      <c r="BJ118" s="20" t="s">
        <v>84</v>
      </c>
      <c r="BK118" s="227">
        <f>ROUND(I118*H118,2)</f>
        <v>0</v>
      </c>
      <c r="BL118" s="20" t="s">
        <v>151</v>
      </c>
      <c r="BM118" s="226" t="s">
        <v>178</v>
      </c>
    </row>
    <row r="119" s="12" customFormat="1" ht="20.88" customHeight="1">
      <c r="A119" s="12"/>
      <c r="B119" s="199"/>
      <c r="C119" s="200"/>
      <c r="D119" s="201" t="s">
        <v>71</v>
      </c>
      <c r="E119" s="213" t="s">
        <v>179</v>
      </c>
      <c r="F119" s="213" t="s">
        <v>180</v>
      </c>
      <c r="G119" s="200"/>
      <c r="H119" s="200"/>
      <c r="I119" s="203"/>
      <c r="J119" s="214">
        <f>BK119</f>
        <v>0</v>
      </c>
      <c r="K119" s="200"/>
      <c r="L119" s="205"/>
      <c r="M119" s="206"/>
      <c r="N119" s="207"/>
      <c r="O119" s="207"/>
      <c r="P119" s="208">
        <f>SUM(P120:P164)</f>
        <v>0</v>
      </c>
      <c r="Q119" s="207"/>
      <c r="R119" s="208">
        <f>SUM(R120:R164)</f>
        <v>0</v>
      </c>
      <c r="S119" s="207"/>
      <c r="T119" s="209">
        <f>SUM(T120:T164)</f>
        <v>25.552419920000002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0" t="s">
        <v>79</v>
      </c>
      <c r="AT119" s="211" t="s">
        <v>71</v>
      </c>
      <c r="AU119" s="211" t="s">
        <v>84</v>
      </c>
      <c r="AY119" s="210" t="s">
        <v>142</v>
      </c>
      <c r="BK119" s="212">
        <f>SUM(BK120:BK164)</f>
        <v>0</v>
      </c>
    </row>
    <row r="120" s="2" customFormat="1" ht="16.5" customHeight="1">
      <c r="A120" s="41"/>
      <c r="B120" s="42"/>
      <c r="C120" s="215" t="s">
        <v>181</v>
      </c>
      <c r="D120" s="215" t="s">
        <v>147</v>
      </c>
      <c r="E120" s="216" t="s">
        <v>182</v>
      </c>
      <c r="F120" s="217" t="s">
        <v>183</v>
      </c>
      <c r="G120" s="218" t="s">
        <v>150</v>
      </c>
      <c r="H120" s="219">
        <v>472.368</v>
      </c>
      <c r="I120" s="220"/>
      <c r="J120" s="221">
        <f>ROUND(I120*H120,2)</f>
        <v>0</v>
      </c>
      <c r="K120" s="217" t="s">
        <v>184</v>
      </c>
      <c r="L120" s="47"/>
      <c r="M120" s="222" t="s">
        <v>19</v>
      </c>
      <c r="N120" s="223" t="s">
        <v>44</v>
      </c>
      <c r="O120" s="87"/>
      <c r="P120" s="224">
        <f>O120*H120</f>
        <v>0</v>
      </c>
      <c r="Q120" s="224">
        <v>0</v>
      </c>
      <c r="R120" s="224">
        <f>Q120*H120</f>
        <v>0</v>
      </c>
      <c r="S120" s="224">
        <v>0.045080000000000002</v>
      </c>
      <c r="T120" s="225">
        <f>S120*H120</f>
        <v>21.294349440000001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26" t="s">
        <v>151</v>
      </c>
      <c r="AT120" s="226" t="s">
        <v>147</v>
      </c>
      <c r="AU120" s="226" t="s">
        <v>152</v>
      </c>
      <c r="AY120" s="20" t="s">
        <v>142</v>
      </c>
      <c r="BE120" s="227">
        <f>IF(N120="základní",J120,0)</f>
        <v>0</v>
      </c>
      <c r="BF120" s="227">
        <f>IF(N120="snížená",J120,0)</f>
        <v>0</v>
      </c>
      <c r="BG120" s="227">
        <f>IF(N120="zákl. přenesená",J120,0)</f>
        <v>0</v>
      </c>
      <c r="BH120" s="227">
        <f>IF(N120="sníž. přenesená",J120,0)</f>
        <v>0</v>
      </c>
      <c r="BI120" s="227">
        <f>IF(N120="nulová",J120,0)</f>
        <v>0</v>
      </c>
      <c r="BJ120" s="20" t="s">
        <v>84</v>
      </c>
      <c r="BK120" s="227">
        <f>ROUND(I120*H120,2)</f>
        <v>0</v>
      </c>
      <c r="BL120" s="20" t="s">
        <v>151</v>
      </c>
      <c r="BM120" s="226" t="s">
        <v>185</v>
      </c>
    </row>
    <row r="121" s="2" customFormat="1">
      <c r="A121" s="41"/>
      <c r="B121" s="42"/>
      <c r="C121" s="43"/>
      <c r="D121" s="251" t="s">
        <v>186</v>
      </c>
      <c r="E121" s="43"/>
      <c r="F121" s="252" t="s">
        <v>187</v>
      </c>
      <c r="G121" s="43"/>
      <c r="H121" s="43"/>
      <c r="I121" s="253"/>
      <c r="J121" s="43"/>
      <c r="K121" s="43"/>
      <c r="L121" s="47"/>
      <c r="M121" s="254"/>
      <c r="N121" s="255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186</v>
      </c>
      <c r="AU121" s="20" t="s">
        <v>152</v>
      </c>
    </row>
    <row r="122" s="15" customFormat="1">
      <c r="A122" s="15"/>
      <c r="B122" s="256"/>
      <c r="C122" s="257"/>
      <c r="D122" s="230" t="s">
        <v>154</v>
      </c>
      <c r="E122" s="258" t="s">
        <v>19</v>
      </c>
      <c r="F122" s="259" t="s">
        <v>188</v>
      </c>
      <c r="G122" s="257"/>
      <c r="H122" s="258" t="s">
        <v>19</v>
      </c>
      <c r="I122" s="260"/>
      <c r="J122" s="257"/>
      <c r="K122" s="257"/>
      <c r="L122" s="261"/>
      <c r="M122" s="262"/>
      <c r="N122" s="263"/>
      <c r="O122" s="263"/>
      <c r="P122" s="263"/>
      <c r="Q122" s="263"/>
      <c r="R122" s="263"/>
      <c r="S122" s="263"/>
      <c r="T122" s="264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65" t="s">
        <v>154</v>
      </c>
      <c r="AU122" s="265" t="s">
        <v>152</v>
      </c>
      <c r="AV122" s="15" t="s">
        <v>79</v>
      </c>
      <c r="AW122" s="15" t="s">
        <v>33</v>
      </c>
      <c r="AX122" s="15" t="s">
        <v>72</v>
      </c>
      <c r="AY122" s="265" t="s">
        <v>142</v>
      </c>
    </row>
    <row r="123" s="13" customFormat="1">
      <c r="A123" s="13"/>
      <c r="B123" s="228"/>
      <c r="C123" s="229"/>
      <c r="D123" s="230" t="s">
        <v>154</v>
      </c>
      <c r="E123" s="231" t="s">
        <v>19</v>
      </c>
      <c r="F123" s="232" t="s">
        <v>189</v>
      </c>
      <c r="G123" s="229"/>
      <c r="H123" s="233">
        <v>472.368</v>
      </c>
      <c r="I123" s="234"/>
      <c r="J123" s="229"/>
      <c r="K123" s="229"/>
      <c r="L123" s="235"/>
      <c r="M123" s="236"/>
      <c r="N123" s="237"/>
      <c r="O123" s="237"/>
      <c r="P123" s="237"/>
      <c r="Q123" s="237"/>
      <c r="R123" s="237"/>
      <c r="S123" s="237"/>
      <c r="T123" s="238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9" t="s">
        <v>154</v>
      </c>
      <c r="AU123" s="239" t="s">
        <v>152</v>
      </c>
      <c r="AV123" s="13" t="s">
        <v>84</v>
      </c>
      <c r="AW123" s="13" t="s">
        <v>33</v>
      </c>
      <c r="AX123" s="13" t="s">
        <v>72</v>
      </c>
      <c r="AY123" s="239" t="s">
        <v>142</v>
      </c>
    </row>
    <row r="124" s="14" customFormat="1">
      <c r="A124" s="14"/>
      <c r="B124" s="240"/>
      <c r="C124" s="241"/>
      <c r="D124" s="230" t="s">
        <v>154</v>
      </c>
      <c r="E124" s="242" t="s">
        <v>19</v>
      </c>
      <c r="F124" s="243" t="s">
        <v>164</v>
      </c>
      <c r="G124" s="241"/>
      <c r="H124" s="244">
        <v>472.368</v>
      </c>
      <c r="I124" s="245"/>
      <c r="J124" s="241"/>
      <c r="K124" s="241"/>
      <c r="L124" s="246"/>
      <c r="M124" s="247"/>
      <c r="N124" s="248"/>
      <c r="O124" s="248"/>
      <c r="P124" s="248"/>
      <c r="Q124" s="248"/>
      <c r="R124" s="248"/>
      <c r="S124" s="248"/>
      <c r="T124" s="249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0" t="s">
        <v>154</v>
      </c>
      <c r="AU124" s="250" t="s">
        <v>152</v>
      </c>
      <c r="AV124" s="14" t="s">
        <v>152</v>
      </c>
      <c r="AW124" s="14" t="s">
        <v>33</v>
      </c>
      <c r="AX124" s="14" t="s">
        <v>79</v>
      </c>
      <c r="AY124" s="250" t="s">
        <v>142</v>
      </c>
    </row>
    <row r="125" s="2" customFormat="1" ht="16.5" customHeight="1">
      <c r="A125" s="41"/>
      <c r="B125" s="42"/>
      <c r="C125" s="215" t="s">
        <v>190</v>
      </c>
      <c r="D125" s="215" t="s">
        <v>147</v>
      </c>
      <c r="E125" s="216" t="s">
        <v>191</v>
      </c>
      <c r="F125" s="217" t="s">
        <v>192</v>
      </c>
      <c r="G125" s="218" t="s">
        <v>150</v>
      </c>
      <c r="H125" s="219">
        <v>472.368</v>
      </c>
      <c r="I125" s="220"/>
      <c r="J125" s="221">
        <f>ROUND(I125*H125,2)</f>
        <v>0</v>
      </c>
      <c r="K125" s="217" t="s">
        <v>184</v>
      </c>
      <c r="L125" s="47"/>
      <c r="M125" s="222" t="s">
        <v>19</v>
      </c>
      <c r="N125" s="223" t="s">
        <v>44</v>
      </c>
      <c r="O125" s="87"/>
      <c r="P125" s="224">
        <f>O125*H125</f>
        <v>0</v>
      </c>
      <c r="Q125" s="224">
        <v>0</v>
      </c>
      <c r="R125" s="224">
        <f>Q125*H125</f>
        <v>0</v>
      </c>
      <c r="S125" s="224">
        <v>0</v>
      </c>
      <c r="T125" s="225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26" t="s">
        <v>151</v>
      </c>
      <c r="AT125" s="226" t="s">
        <v>147</v>
      </c>
      <c r="AU125" s="226" t="s">
        <v>152</v>
      </c>
      <c r="AY125" s="20" t="s">
        <v>142</v>
      </c>
      <c r="BE125" s="227">
        <f>IF(N125="základní",J125,0)</f>
        <v>0</v>
      </c>
      <c r="BF125" s="227">
        <f>IF(N125="snížená",J125,0)</f>
        <v>0</v>
      </c>
      <c r="BG125" s="227">
        <f>IF(N125="zákl. přenesená",J125,0)</f>
        <v>0</v>
      </c>
      <c r="BH125" s="227">
        <f>IF(N125="sníž. přenesená",J125,0)</f>
        <v>0</v>
      </c>
      <c r="BI125" s="227">
        <f>IF(N125="nulová",J125,0)</f>
        <v>0</v>
      </c>
      <c r="BJ125" s="20" t="s">
        <v>84</v>
      </c>
      <c r="BK125" s="227">
        <f>ROUND(I125*H125,2)</f>
        <v>0</v>
      </c>
      <c r="BL125" s="20" t="s">
        <v>151</v>
      </c>
      <c r="BM125" s="226" t="s">
        <v>193</v>
      </c>
    </row>
    <row r="126" s="2" customFormat="1">
      <c r="A126" s="41"/>
      <c r="B126" s="42"/>
      <c r="C126" s="43"/>
      <c r="D126" s="251" t="s">
        <v>186</v>
      </c>
      <c r="E126" s="43"/>
      <c r="F126" s="252" t="s">
        <v>194</v>
      </c>
      <c r="G126" s="43"/>
      <c r="H126" s="43"/>
      <c r="I126" s="253"/>
      <c r="J126" s="43"/>
      <c r="K126" s="43"/>
      <c r="L126" s="47"/>
      <c r="M126" s="254"/>
      <c r="N126" s="255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186</v>
      </c>
      <c r="AU126" s="20" t="s">
        <v>152</v>
      </c>
    </row>
    <row r="127" s="2" customFormat="1" ht="16.5" customHeight="1">
      <c r="A127" s="41"/>
      <c r="B127" s="42"/>
      <c r="C127" s="215" t="s">
        <v>195</v>
      </c>
      <c r="D127" s="215" t="s">
        <v>147</v>
      </c>
      <c r="E127" s="216" t="s">
        <v>196</v>
      </c>
      <c r="F127" s="217" t="s">
        <v>197</v>
      </c>
      <c r="G127" s="218" t="s">
        <v>167</v>
      </c>
      <c r="H127" s="219">
        <v>52.450000000000003</v>
      </c>
      <c r="I127" s="220"/>
      <c r="J127" s="221">
        <f>ROUND(I127*H127,2)</f>
        <v>0</v>
      </c>
      <c r="K127" s="217" t="s">
        <v>184</v>
      </c>
      <c r="L127" s="47"/>
      <c r="M127" s="222" t="s">
        <v>19</v>
      </c>
      <c r="N127" s="223" t="s">
        <v>44</v>
      </c>
      <c r="O127" s="87"/>
      <c r="P127" s="224">
        <f>O127*H127</f>
        <v>0</v>
      </c>
      <c r="Q127" s="224">
        <v>0</v>
      </c>
      <c r="R127" s="224">
        <f>Q127*H127</f>
        <v>0</v>
      </c>
      <c r="S127" s="224">
        <v>0.01392</v>
      </c>
      <c r="T127" s="225">
        <f>S127*H127</f>
        <v>0.73010400000000009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26" t="s">
        <v>151</v>
      </c>
      <c r="AT127" s="226" t="s">
        <v>147</v>
      </c>
      <c r="AU127" s="226" t="s">
        <v>152</v>
      </c>
      <c r="AY127" s="20" t="s">
        <v>142</v>
      </c>
      <c r="BE127" s="227">
        <f>IF(N127="základní",J127,0)</f>
        <v>0</v>
      </c>
      <c r="BF127" s="227">
        <f>IF(N127="snížená",J127,0)</f>
        <v>0</v>
      </c>
      <c r="BG127" s="227">
        <f>IF(N127="zákl. přenesená",J127,0)</f>
        <v>0</v>
      </c>
      <c r="BH127" s="227">
        <f>IF(N127="sníž. přenesená",J127,0)</f>
        <v>0</v>
      </c>
      <c r="BI127" s="227">
        <f>IF(N127="nulová",J127,0)</f>
        <v>0</v>
      </c>
      <c r="BJ127" s="20" t="s">
        <v>84</v>
      </c>
      <c r="BK127" s="227">
        <f>ROUND(I127*H127,2)</f>
        <v>0</v>
      </c>
      <c r="BL127" s="20" t="s">
        <v>151</v>
      </c>
      <c r="BM127" s="226" t="s">
        <v>198</v>
      </c>
    </row>
    <row r="128" s="2" customFormat="1">
      <c r="A128" s="41"/>
      <c r="B128" s="42"/>
      <c r="C128" s="43"/>
      <c r="D128" s="251" t="s">
        <v>186</v>
      </c>
      <c r="E128" s="43"/>
      <c r="F128" s="252" t="s">
        <v>199</v>
      </c>
      <c r="G128" s="43"/>
      <c r="H128" s="43"/>
      <c r="I128" s="253"/>
      <c r="J128" s="43"/>
      <c r="K128" s="43"/>
      <c r="L128" s="47"/>
      <c r="M128" s="254"/>
      <c r="N128" s="255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186</v>
      </c>
      <c r="AU128" s="20" t="s">
        <v>152</v>
      </c>
    </row>
    <row r="129" s="13" customFormat="1">
      <c r="A129" s="13"/>
      <c r="B129" s="228"/>
      <c r="C129" s="229"/>
      <c r="D129" s="230" t="s">
        <v>154</v>
      </c>
      <c r="E129" s="231" t="s">
        <v>19</v>
      </c>
      <c r="F129" s="232" t="s">
        <v>200</v>
      </c>
      <c r="G129" s="229"/>
      <c r="H129" s="233">
        <v>36.25</v>
      </c>
      <c r="I129" s="234"/>
      <c r="J129" s="229"/>
      <c r="K129" s="229"/>
      <c r="L129" s="235"/>
      <c r="M129" s="236"/>
      <c r="N129" s="237"/>
      <c r="O129" s="237"/>
      <c r="P129" s="237"/>
      <c r="Q129" s="237"/>
      <c r="R129" s="237"/>
      <c r="S129" s="237"/>
      <c r="T129" s="238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9" t="s">
        <v>154</v>
      </c>
      <c r="AU129" s="239" t="s">
        <v>152</v>
      </c>
      <c r="AV129" s="13" t="s">
        <v>84</v>
      </c>
      <c r="AW129" s="13" t="s">
        <v>33</v>
      </c>
      <c r="AX129" s="13" t="s">
        <v>72</v>
      </c>
      <c r="AY129" s="239" t="s">
        <v>142</v>
      </c>
    </row>
    <row r="130" s="13" customFormat="1">
      <c r="A130" s="13"/>
      <c r="B130" s="228"/>
      <c r="C130" s="229"/>
      <c r="D130" s="230" t="s">
        <v>154</v>
      </c>
      <c r="E130" s="231" t="s">
        <v>19</v>
      </c>
      <c r="F130" s="232" t="s">
        <v>201</v>
      </c>
      <c r="G130" s="229"/>
      <c r="H130" s="233">
        <v>16.199999999999999</v>
      </c>
      <c r="I130" s="234"/>
      <c r="J130" s="229"/>
      <c r="K130" s="229"/>
      <c r="L130" s="235"/>
      <c r="M130" s="236"/>
      <c r="N130" s="237"/>
      <c r="O130" s="237"/>
      <c r="P130" s="237"/>
      <c r="Q130" s="237"/>
      <c r="R130" s="237"/>
      <c r="S130" s="237"/>
      <c r="T130" s="238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9" t="s">
        <v>154</v>
      </c>
      <c r="AU130" s="239" t="s">
        <v>152</v>
      </c>
      <c r="AV130" s="13" t="s">
        <v>84</v>
      </c>
      <c r="AW130" s="13" t="s">
        <v>33</v>
      </c>
      <c r="AX130" s="13" t="s">
        <v>72</v>
      </c>
      <c r="AY130" s="239" t="s">
        <v>142</v>
      </c>
    </row>
    <row r="131" s="14" customFormat="1">
      <c r="A131" s="14"/>
      <c r="B131" s="240"/>
      <c r="C131" s="241"/>
      <c r="D131" s="230" t="s">
        <v>154</v>
      </c>
      <c r="E131" s="242" t="s">
        <v>19</v>
      </c>
      <c r="F131" s="243" t="s">
        <v>164</v>
      </c>
      <c r="G131" s="241"/>
      <c r="H131" s="244">
        <v>52.450000000000003</v>
      </c>
      <c r="I131" s="245"/>
      <c r="J131" s="241"/>
      <c r="K131" s="241"/>
      <c r="L131" s="246"/>
      <c r="M131" s="247"/>
      <c r="N131" s="248"/>
      <c r="O131" s="248"/>
      <c r="P131" s="248"/>
      <c r="Q131" s="248"/>
      <c r="R131" s="248"/>
      <c r="S131" s="248"/>
      <c r="T131" s="249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0" t="s">
        <v>154</v>
      </c>
      <c r="AU131" s="250" t="s">
        <v>152</v>
      </c>
      <c r="AV131" s="14" t="s">
        <v>152</v>
      </c>
      <c r="AW131" s="14" t="s">
        <v>33</v>
      </c>
      <c r="AX131" s="14" t="s">
        <v>79</v>
      </c>
      <c r="AY131" s="250" t="s">
        <v>142</v>
      </c>
    </row>
    <row r="132" s="2" customFormat="1" ht="16.5" customHeight="1">
      <c r="A132" s="41"/>
      <c r="B132" s="42"/>
      <c r="C132" s="215" t="s">
        <v>202</v>
      </c>
      <c r="D132" s="215" t="s">
        <v>147</v>
      </c>
      <c r="E132" s="216" t="s">
        <v>203</v>
      </c>
      <c r="F132" s="217" t="s">
        <v>204</v>
      </c>
      <c r="G132" s="218" t="s">
        <v>167</v>
      </c>
      <c r="H132" s="219">
        <v>52.450000000000003</v>
      </c>
      <c r="I132" s="220"/>
      <c r="J132" s="221">
        <f>ROUND(I132*H132,2)</f>
        <v>0</v>
      </c>
      <c r="K132" s="217" t="s">
        <v>184</v>
      </c>
      <c r="L132" s="47"/>
      <c r="M132" s="222" t="s">
        <v>19</v>
      </c>
      <c r="N132" s="223" t="s">
        <v>44</v>
      </c>
      <c r="O132" s="87"/>
      <c r="P132" s="224">
        <f>O132*H132</f>
        <v>0</v>
      </c>
      <c r="Q132" s="224">
        <v>0</v>
      </c>
      <c r="R132" s="224">
        <f>Q132*H132</f>
        <v>0</v>
      </c>
      <c r="S132" s="224">
        <v>0</v>
      </c>
      <c r="T132" s="225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26" t="s">
        <v>151</v>
      </c>
      <c r="AT132" s="226" t="s">
        <v>147</v>
      </c>
      <c r="AU132" s="226" t="s">
        <v>152</v>
      </c>
      <c r="AY132" s="20" t="s">
        <v>142</v>
      </c>
      <c r="BE132" s="227">
        <f>IF(N132="základní",J132,0)</f>
        <v>0</v>
      </c>
      <c r="BF132" s="227">
        <f>IF(N132="snížená",J132,0)</f>
        <v>0</v>
      </c>
      <c r="BG132" s="227">
        <f>IF(N132="zákl. přenesená",J132,0)</f>
        <v>0</v>
      </c>
      <c r="BH132" s="227">
        <f>IF(N132="sníž. přenesená",J132,0)</f>
        <v>0</v>
      </c>
      <c r="BI132" s="227">
        <f>IF(N132="nulová",J132,0)</f>
        <v>0</v>
      </c>
      <c r="BJ132" s="20" t="s">
        <v>84</v>
      </c>
      <c r="BK132" s="227">
        <f>ROUND(I132*H132,2)</f>
        <v>0</v>
      </c>
      <c r="BL132" s="20" t="s">
        <v>151</v>
      </c>
      <c r="BM132" s="226" t="s">
        <v>205</v>
      </c>
    </row>
    <row r="133" s="2" customFormat="1">
      <c r="A133" s="41"/>
      <c r="B133" s="42"/>
      <c r="C133" s="43"/>
      <c r="D133" s="251" t="s">
        <v>186</v>
      </c>
      <c r="E133" s="43"/>
      <c r="F133" s="252" t="s">
        <v>206</v>
      </c>
      <c r="G133" s="43"/>
      <c r="H133" s="43"/>
      <c r="I133" s="253"/>
      <c r="J133" s="43"/>
      <c r="K133" s="43"/>
      <c r="L133" s="47"/>
      <c r="M133" s="254"/>
      <c r="N133" s="255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186</v>
      </c>
      <c r="AU133" s="20" t="s">
        <v>152</v>
      </c>
    </row>
    <row r="134" s="2" customFormat="1" ht="16.5" customHeight="1">
      <c r="A134" s="41"/>
      <c r="B134" s="42"/>
      <c r="C134" s="215" t="s">
        <v>143</v>
      </c>
      <c r="D134" s="215" t="s">
        <v>147</v>
      </c>
      <c r="E134" s="216" t="s">
        <v>207</v>
      </c>
      <c r="F134" s="217" t="s">
        <v>208</v>
      </c>
      <c r="G134" s="218" t="s">
        <v>150</v>
      </c>
      <c r="H134" s="219">
        <v>425.132</v>
      </c>
      <c r="I134" s="220"/>
      <c r="J134" s="221">
        <f>ROUND(I134*H134,2)</f>
        <v>0</v>
      </c>
      <c r="K134" s="217" t="s">
        <v>184</v>
      </c>
      <c r="L134" s="47"/>
      <c r="M134" s="222" t="s">
        <v>19</v>
      </c>
      <c r="N134" s="223" t="s">
        <v>44</v>
      </c>
      <c r="O134" s="87"/>
      <c r="P134" s="224">
        <f>O134*H134</f>
        <v>0</v>
      </c>
      <c r="Q134" s="224">
        <v>0</v>
      </c>
      <c r="R134" s="224">
        <f>Q134*H134</f>
        <v>0</v>
      </c>
      <c r="S134" s="224">
        <v>0.00012999999999999999</v>
      </c>
      <c r="T134" s="225">
        <f>S134*H134</f>
        <v>0.055267159999999996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26" t="s">
        <v>151</v>
      </c>
      <c r="AT134" s="226" t="s">
        <v>147</v>
      </c>
      <c r="AU134" s="226" t="s">
        <v>152</v>
      </c>
      <c r="AY134" s="20" t="s">
        <v>142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20" t="s">
        <v>84</v>
      </c>
      <c r="BK134" s="227">
        <f>ROUND(I134*H134,2)</f>
        <v>0</v>
      </c>
      <c r="BL134" s="20" t="s">
        <v>151</v>
      </c>
      <c r="BM134" s="226" t="s">
        <v>209</v>
      </c>
    </row>
    <row r="135" s="2" customFormat="1">
      <c r="A135" s="41"/>
      <c r="B135" s="42"/>
      <c r="C135" s="43"/>
      <c r="D135" s="251" t="s">
        <v>186</v>
      </c>
      <c r="E135" s="43"/>
      <c r="F135" s="252" t="s">
        <v>210</v>
      </c>
      <c r="G135" s="43"/>
      <c r="H135" s="43"/>
      <c r="I135" s="253"/>
      <c r="J135" s="43"/>
      <c r="K135" s="43"/>
      <c r="L135" s="47"/>
      <c r="M135" s="254"/>
      <c r="N135" s="255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186</v>
      </c>
      <c r="AU135" s="20" t="s">
        <v>152</v>
      </c>
    </row>
    <row r="136" s="15" customFormat="1">
      <c r="A136" s="15"/>
      <c r="B136" s="256"/>
      <c r="C136" s="257"/>
      <c r="D136" s="230" t="s">
        <v>154</v>
      </c>
      <c r="E136" s="258" t="s">
        <v>19</v>
      </c>
      <c r="F136" s="259" t="s">
        <v>188</v>
      </c>
      <c r="G136" s="257"/>
      <c r="H136" s="258" t="s">
        <v>19</v>
      </c>
      <c r="I136" s="260"/>
      <c r="J136" s="257"/>
      <c r="K136" s="257"/>
      <c r="L136" s="261"/>
      <c r="M136" s="262"/>
      <c r="N136" s="263"/>
      <c r="O136" s="263"/>
      <c r="P136" s="263"/>
      <c r="Q136" s="263"/>
      <c r="R136" s="263"/>
      <c r="S136" s="263"/>
      <c r="T136" s="264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65" t="s">
        <v>154</v>
      </c>
      <c r="AU136" s="265" t="s">
        <v>152</v>
      </c>
      <c r="AV136" s="15" t="s">
        <v>79</v>
      </c>
      <c r="AW136" s="15" t="s">
        <v>33</v>
      </c>
      <c r="AX136" s="15" t="s">
        <v>72</v>
      </c>
      <c r="AY136" s="265" t="s">
        <v>142</v>
      </c>
    </row>
    <row r="137" s="13" customFormat="1">
      <c r="A137" s="13"/>
      <c r="B137" s="228"/>
      <c r="C137" s="229"/>
      <c r="D137" s="230" t="s">
        <v>154</v>
      </c>
      <c r="E137" s="231" t="s">
        <v>19</v>
      </c>
      <c r="F137" s="232" t="s">
        <v>211</v>
      </c>
      <c r="G137" s="229"/>
      <c r="H137" s="233">
        <v>425.132</v>
      </c>
      <c r="I137" s="234"/>
      <c r="J137" s="229"/>
      <c r="K137" s="229"/>
      <c r="L137" s="235"/>
      <c r="M137" s="236"/>
      <c r="N137" s="237"/>
      <c r="O137" s="237"/>
      <c r="P137" s="237"/>
      <c r="Q137" s="237"/>
      <c r="R137" s="237"/>
      <c r="S137" s="237"/>
      <c r="T137" s="238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9" t="s">
        <v>154</v>
      </c>
      <c r="AU137" s="239" t="s">
        <v>152</v>
      </c>
      <c r="AV137" s="13" t="s">
        <v>84</v>
      </c>
      <c r="AW137" s="13" t="s">
        <v>33</v>
      </c>
      <c r="AX137" s="13" t="s">
        <v>72</v>
      </c>
      <c r="AY137" s="239" t="s">
        <v>142</v>
      </c>
    </row>
    <row r="138" s="14" customFormat="1">
      <c r="A138" s="14"/>
      <c r="B138" s="240"/>
      <c r="C138" s="241"/>
      <c r="D138" s="230" t="s">
        <v>154</v>
      </c>
      <c r="E138" s="242" t="s">
        <v>19</v>
      </c>
      <c r="F138" s="243" t="s">
        <v>164</v>
      </c>
      <c r="G138" s="241"/>
      <c r="H138" s="244">
        <v>425.132</v>
      </c>
      <c r="I138" s="245"/>
      <c r="J138" s="241"/>
      <c r="K138" s="241"/>
      <c r="L138" s="246"/>
      <c r="M138" s="247"/>
      <c r="N138" s="248"/>
      <c r="O138" s="248"/>
      <c r="P138" s="248"/>
      <c r="Q138" s="248"/>
      <c r="R138" s="248"/>
      <c r="S138" s="248"/>
      <c r="T138" s="249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0" t="s">
        <v>154</v>
      </c>
      <c r="AU138" s="250" t="s">
        <v>152</v>
      </c>
      <c r="AV138" s="14" t="s">
        <v>152</v>
      </c>
      <c r="AW138" s="14" t="s">
        <v>33</v>
      </c>
      <c r="AX138" s="14" t="s">
        <v>79</v>
      </c>
      <c r="AY138" s="250" t="s">
        <v>142</v>
      </c>
    </row>
    <row r="139" s="2" customFormat="1" ht="16.5" customHeight="1">
      <c r="A139" s="41"/>
      <c r="B139" s="42"/>
      <c r="C139" s="215" t="s">
        <v>212</v>
      </c>
      <c r="D139" s="215" t="s">
        <v>147</v>
      </c>
      <c r="E139" s="216" t="s">
        <v>213</v>
      </c>
      <c r="F139" s="217" t="s">
        <v>214</v>
      </c>
      <c r="G139" s="218" t="s">
        <v>174</v>
      </c>
      <c r="H139" s="219">
        <v>8</v>
      </c>
      <c r="I139" s="220"/>
      <c r="J139" s="221">
        <f>ROUND(I139*H139,2)</f>
        <v>0</v>
      </c>
      <c r="K139" s="217" t="s">
        <v>184</v>
      </c>
      <c r="L139" s="47"/>
      <c r="M139" s="222" t="s">
        <v>19</v>
      </c>
      <c r="N139" s="223" t="s">
        <v>44</v>
      </c>
      <c r="O139" s="87"/>
      <c r="P139" s="224">
        <f>O139*H139</f>
        <v>0</v>
      </c>
      <c r="Q139" s="224">
        <v>0</v>
      </c>
      <c r="R139" s="224">
        <f>Q139*H139</f>
        <v>0</v>
      </c>
      <c r="S139" s="224">
        <v>0.00029999999999999997</v>
      </c>
      <c r="T139" s="225">
        <f>S139*H139</f>
        <v>0.0023999999999999998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26" t="s">
        <v>151</v>
      </c>
      <c r="AT139" s="226" t="s">
        <v>147</v>
      </c>
      <c r="AU139" s="226" t="s">
        <v>152</v>
      </c>
      <c r="AY139" s="20" t="s">
        <v>142</v>
      </c>
      <c r="BE139" s="227">
        <f>IF(N139="základní",J139,0)</f>
        <v>0</v>
      </c>
      <c r="BF139" s="227">
        <f>IF(N139="snížená",J139,0)</f>
        <v>0</v>
      </c>
      <c r="BG139" s="227">
        <f>IF(N139="zákl. přenesená",J139,0)</f>
        <v>0</v>
      </c>
      <c r="BH139" s="227">
        <f>IF(N139="sníž. přenesená",J139,0)</f>
        <v>0</v>
      </c>
      <c r="BI139" s="227">
        <f>IF(N139="nulová",J139,0)</f>
        <v>0</v>
      </c>
      <c r="BJ139" s="20" t="s">
        <v>84</v>
      </c>
      <c r="BK139" s="227">
        <f>ROUND(I139*H139,2)</f>
        <v>0</v>
      </c>
      <c r="BL139" s="20" t="s">
        <v>151</v>
      </c>
      <c r="BM139" s="226" t="s">
        <v>215</v>
      </c>
    </row>
    <row r="140" s="2" customFormat="1">
      <c r="A140" s="41"/>
      <c r="B140" s="42"/>
      <c r="C140" s="43"/>
      <c r="D140" s="251" t="s">
        <v>186</v>
      </c>
      <c r="E140" s="43"/>
      <c r="F140" s="252" t="s">
        <v>216</v>
      </c>
      <c r="G140" s="43"/>
      <c r="H140" s="43"/>
      <c r="I140" s="253"/>
      <c r="J140" s="43"/>
      <c r="K140" s="43"/>
      <c r="L140" s="47"/>
      <c r="M140" s="254"/>
      <c r="N140" s="255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186</v>
      </c>
      <c r="AU140" s="20" t="s">
        <v>152</v>
      </c>
    </row>
    <row r="141" s="2" customFormat="1" ht="24.15" customHeight="1">
      <c r="A141" s="41"/>
      <c r="B141" s="42"/>
      <c r="C141" s="215" t="s">
        <v>217</v>
      </c>
      <c r="D141" s="215" t="s">
        <v>147</v>
      </c>
      <c r="E141" s="216" t="s">
        <v>218</v>
      </c>
      <c r="F141" s="217" t="s">
        <v>219</v>
      </c>
      <c r="G141" s="218" t="s">
        <v>150</v>
      </c>
      <c r="H141" s="219">
        <v>472.368</v>
      </c>
      <c r="I141" s="220"/>
      <c r="J141" s="221">
        <f>ROUND(I141*H141,2)</f>
        <v>0</v>
      </c>
      <c r="K141" s="217" t="s">
        <v>184</v>
      </c>
      <c r="L141" s="47"/>
      <c r="M141" s="222" t="s">
        <v>19</v>
      </c>
      <c r="N141" s="223" t="s">
        <v>44</v>
      </c>
      <c r="O141" s="87"/>
      <c r="P141" s="224">
        <f>O141*H141</f>
        <v>0</v>
      </c>
      <c r="Q141" s="224">
        <v>0</v>
      </c>
      <c r="R141" s="224">
        <f>Q141*H141</f>
        <v>0</v>
      </c>
      <c r="S141" s="224">
        <v>0.0050000000000000001</v>
      </c>
      <c r="T141" s="225">
        <f>S141*H141</f>
        <v>2.3618399999999999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26" t="s">
        <v>151</v>
      </c>
      <c r="AT141" s="226" t="s">
        <v>147</v>
      </c>
      <c r="AU141" s="226" t="s">
        <v>152</v>
      </c>
      <c r="AY141" s="20" t="s">
        <v>142</v>
      </c>
      <c r="BE141" s="227">
        <f>IF(N141="základní",J141,0)</f>
        <v>0</v>
      </c>
      <c r="BF141" s="227">
        <f>IF(N141="snížená",J141,0)</f>
        <v>0</v>
      </c>
      <c r="BG141" s="227">
        <f>IF(N141="zákl. přenesená",J141,0)</f>
        <v>0</v>
      </c>
      <c r="BH141" s="227">
        <f>IF(N141="sníž. přenesená",J141,0)</f>
        <v>0</v>
      </c>
      <c r="BI141" s="227">
        <f>IF(N141="nulová",J141,0)</f>
        <v>0</v>
      </c>
      <c r="BJ141" s="20" t="s">
        <v>84</v>
      </c>
      <c r="BK141" s="227">
        <f>ROUND(I141*H141,2)</f>
        <v>0</v>
      </c>
      <c r="BL141" s="20" t="s">
        <v>151</v>
      </c>
      <c r="BM141" s="226" t="s">
        <v>220</v>
      </c>
    </row>
    <row r="142" s="2" customFormat="1">
      <c r="A142" s="41"/>
      <c r="B142" s="42"/>
      <c r="C142" s="43"/>
      <c r="D142" s="251" t="s">
        <v>186</v>
      </c>
      <c r="E142" s="43"/>
      <c r="F142" s="252" t="s">
        <v>221</v>
      </c>
      <c r="G142" s="43"/>
      <c r="H142" s="43"/>
      <c r="I142" s="253"/>
      <c r="J142" s="43"/>
      <c r="K142" s="43"/>
      <c r="L142" s="47"/>
      <c r="M142" s="254"/>
      <c r="N142" s="255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186</v>
      </c>
      <c r="AU142" s="20" t="s">
        <v>152</v>
      </c>
    </row>
    <row r="143" s="15" customFormat="1">
      <c r="A143" s="15"/>
      <c r="B143" s="256"/>
      <c r="C143" s="257"/>
      <c r="D143" s="230" t="s">
        <v>154</v>
      </c>
      <c r="E143" s="258" t="s">
        <v>19</v>
      </c>
      <c r="F143" s="259" t="s">
        <v>188</v>
      </c>
      <c r="G143" s="257"/>
      <c r="H143" s="258" t="s">
        <v>19</v>
      </c>
      <c r="I143" s="260"/>
      <c r="J143" s="257"/>
      <c r="K143" s="257"/>
      <c r="L143" s="261"/>
      <c r="M143" s="262"/>
      <c r="N143" s="263"/>
      <c r="O143" s="263"/>
      <c r="P143" s="263"/>
      <c r="Q143" s="263"/>
      <c r="R143" s="263"/>
      <c r="S143" s="263"/>
      <c r="T143" s="264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65" t="s">
        <v>154</v>
      </c>
      <c r="AU143" s="265" t="s">
        <v>152</v>
      </c>
      <c r="AV143" s="15" t="s">
        <v>79</v>
      </c>
      <c r="AW143" s="15" t="s">
        <v>33</v>
      </c>
      <c r="AX143" s="15" t="s">
        <v>72</v>
      </c>
      <c r="AY143" s="265" t="s">
        <v>142</v>
      </c>
    </row>
    <row r="144" s="13" customFormat="1">
      <c r="A144" s="13"/>
      <c r="B144" s="228"/>
      <c r="C144" s="229"/>
      <c r="D144" s="230" t="s">
        <v>154</v>
      </c>
      <c r="E144" s="231" t="s">
        <v>19</v>
      </c>
      <c r="F144" s="232" t="s">
        <v>189</v>
      </c>
      <c r="G144" s="229"/>
      <c r="H144" s="233">
        <v>472.368</v>
      </c>
      <c r="I144" s="234"/>
      <c r="J144" s="229"/>
      <c r="K144" s="229"/>
      <c r="L144" s="235"/>
      <c r="M144" s="236"/>
      <c r="N144" s="237"/>
      <c r="O144" s="237"/>
      <c r="P144" s="237"/>
      <c r="Q144" s="237"/>
      <c r="R144" s="237"/>
      <c r="S144" s="237"/>
      <c r="T144" s="23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9" t="s">
        <v>154</v>
      </c>
      <c r="AU144" s="239" t="s">
        <v>152</v>
      </c>
      <c r="AV144" s="13" t="s">
        <v>84</v>
      </c>
      <c r="AW144" s="13" t="s">
        <v>33</v>
      </c>
      <c r="AX144" s="13" t="s">
        <v>72</v>
      </c>
      <c r="AY144" s="239" t="s">
        <v>142</v>
      </c>
    </row>
    <row r="145" s="14" customFormat="1">
      <c r="A145" s="14"/>
      <c r="B145" s="240"/>
      <c r="C145" s="241"/>
      <c r="D145" s="230" t="s">
        <v>154</v>
      </c>
      <c r="E145" s="242" t="s">
        <v>19</v>
      </c>
      <c r="F145" s="243" t="s">
        <v>164</v>
      </c>
      <c r="G145" s="241"/>
      <c r="H145" s="244">
        <v>472.368</v>
      </c>
      <c r="I145" s="245"/>
      <c r="J145" s="241"/>
      <c r="K145" s="241"/>
      <c r="L145" s="246"/>
      <c r="M145" s="247"/>
      <c r="N145" s="248"/>
      <c r="O145" s="248"/>
      <c r="P145" s="248"/>
      <c r="Q145" s="248"/>
      <c r="R145" s="248"/>
      <c r="S145" s="248"/>
      <c r="T145" s="249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0" t="s">
        <v>154</v>
      </c>
      <c r="AU145" s="250" t="s">
        <v>152</v>
      </c>
      <c r="AV145" s="14" t="s">
        <v>152</v>
      </c>
      <c r="AW145" s="14" t="s">
        <v>33</v>
      </c>
      <c r="AX145" s="14" t="s">
        <v>79</v>
      </c>
      <c r="AY145" s="250" t="s">
        <v>142</v>
      </c>
    </row>
    <row r="146" s="2" customFormat="1" ht="16.5" customHeight="1">
      <c r="A146" s="41"/>
      <c r="B146" s="42"/>
      <c r="C146" s="215" t="s">
        <v>8</v>
      </c>
      <c r="D146" s="215" t="s">
        <v>147</v>
      </c>
      <c r="E146" s="216" t="s">
        <v>222</v>
      </c>
      <c r="F146" s="217" t="s">
        <v>223</v>
      </c>
      <c r="G146" s="218" t="s">
        <v>167</v>
      </c>
      <c r="H146" s="219">
        <v>161</v>
      </c>
      <c r="I146" s="220"/>
      <c r="J146" s="221">
        <f>ROUND(I146*H146,2)</f>
        <v>0</v>
      </c>
      <c r="K146" s="217" t="s">
        <v>184</v>
      </c>
      <c r="L146" s="47"/>
      <c r="M146" s="222" t="s">
        <v>19</v>
      </c>
      <c r="N146" s="223" t="s">
        <v>44</v>
      </c>
      <c r="O146" s="87"/>
      <c r="P146" s="224">
        <f>O146*H146</f>
        <v>0</v>
      </c>
      <c r="Q146" s="224">
        <v>0</v>
      </c>
      <c r="R146" s="224">
        <f>Q146*H146</f>
        <v>0</v>
      </c>
      <c r="S146" s="224">
        <v>0.0025999999999999999</v>
      </c>
      <c r="T146" s="225">
        <f>S146*H146</f>
        <v>0.41859999999999997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26" t="s">
        <v>151</v>
      </c>
      <c r="AT146" s="226" t="s">
        <v>147</v>
      </c>
      <c r="AU146" s="226" t="s">
        <v>152</v>
      </c>
      <c r="AY146" s="20" t="s">
        <v>142</v>
      </c>
      <c r="BE146" s="227">
        <f>IF(N146="základní",J146,0)</f>
        <v>0</v>
      </c>
      <c r="BF146" s="227">
        <f>IF(N146="snížená",J146,0)</f>
        <v>0</v>
      </c>
      <c r="BG146" s="227">
        <f>IF(N146="zákl. přenesená",J146,0)</f>
        <v>0</v>
      </c>
      <c r="BH146" s="227">
        <f>IF(N146="sníž. přenesená",J146,0)</f>
        <v>0</v>
      </c>
      <c r="BI146" s="227">
        <f>IF(N146="nulová",J146,0)</f>
        <v>0</v>
      </c>
      <c r="BJ146" s="20" t="s">
        <v>84</v>
      </c>
      <c r="BK146" s="227">
        <f>ROUND(I146*H146,2)</f>
        <v>0</v>
      </c>
      <c r="BL146" s="20" t="s">
        <v>151</v>
      </c>
      <c r="BM146" s="226" t="s">
        <v>224</v>
      </c>
    </row>
    <row r="147" s="2" customFormat="1">
      <c r="A147" s="41"/>
      <c r="B147" s="42"/>
      <c r="C147" s="43"/>
      <c r="D147" s="251" t="s">
        <v>186</v>
      </c>
      <c r="E147" s="43"/>
      <c r="F147" s="252" t="s">
        <v>225</v>
      </c>
      <c r="G147" s="43"/>
      <c r="H147" s="43"/>
      <c r="I147" s="253"/>
      <c r="J147" s="43"/>
      <c r="K147" s="43"/>
      <c r="L147" s="47"/>
      <c r="M147" s="254"/>
      <c r="N147" s="255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186</v>
      </c>
      <c r="AU147" s="20" t="s">
        <v>152</v>
      </c>
    </row>
    <row r="148" s="13" customFormat="1">
      <c r="A148" s="13"/>
      <c r="B148" s="228"/>
      <c r="C148" s="229"/>
      <c r="D148" s="230" t="s">
        <v>154</v>
      </c>
      <c r="E148" s="231" t="s">
        <v>19</v>
      </c>
      <c r="F148" s="232" t="s">
        <v>226</v>
      </c>
      <c r="G148" s="229"/>
      <c r="H148" s="233">
        <v>161</v>
      </c>
      <c r="I148" s="234"/>
      <c r="J148" s="229"/>
      <c r="K148" s="229"/>
      <c r="L148" s="235"/>
      <c r="M148" s="236"/>
      <c r="N148" s="237"/>
      <c r="O148" s="237"/>
      <c r="P148" s="237"/>
      <c r="Q148" s="237"/>
      <c r="R148" s="237"/>
      <c r="S148" s="237"/>
      <c r="T148" s="238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9" t="s">
        <v>154</v>
      </c>
      <c r="AU148" s="239" t="s">
        <v>152</v>
      </c>
      <c r="AV148" s="13" t="s">
        <v>84</v>
      </c>
      <c r="AW148" s="13" t="s">
        <v>33</v>
      </c>
      <c r="AX148" s="13" t="s">
        <v>72</v>
      </c>
      <c r="AY148" s="239" t="s">
        <v>142</v>
      </c>
    </row>
    <row r="149" s="14" customFormat="1">
      <c r="A149" s="14"/>
      <c r="B149" s="240"/>
      <c r="C149" s="241"/>
      <c r="D149" s="230" t="s">
        <v>154</v>
      </c>
      <c r="E149" s="242" t="s">
        <v>19</v>
      </c>
      <c r="F149" s="243" t="s">
        <v>164</v>
      </c>
      <c r="G149" s="241"/>
      <c r="H149" s="244">
        <v>161</v>
      </c>
      <c r="I149" s="245"/>
      <c r="J149" s="241"/>
      <c r="K149" s="241"/>
      <c r="L149" s="246"/>
      <c r="M149" s="247"/>
      <c r="N149" s="248"/>
      <c r="O149" s="248"/>
      <c r="P149" s="248"/>
      <c r="Q149" s="248"/>
      <c r="R149" s="248"/>
      <c r="S149" s="248"/>
      <c r="T149" s="249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0" t="s">
        <v>154</v>
      </c>
      <c r="AU149" s="250" t="s">
        <v>152</v>
      </c>
      <c r="AV149" s="14" t="s">
        <v>152</v>
      </c>
      <c r="AW149" s="14" t="s">
        <v>33</v>
      </c>
      <c r="AX149" s="14" t="s">
        <v>79</v>
      </c>
      <c r="AY149" s="250" t="s">
        <v>142</v>
      </c>
    </row>
    <row r="150" s="2" customFormat="1" ht="16.5" customHeight="1">
      <c r="A150" s="41"/>
      <c r="B150" s="42"/>
      <c r="C150" s="215" t="s">
        <v>227</v>
      </c>
      <c r="D150" s="215" t="s">
        <v>147</v>
      </c>
      <c r="E150" s="216" t="s">
        <v>228</v>
      </c>
      <c r="F150" s="217" t="s">
        <v>229</v>
      </c>
      <c r="G150" s="218" t="s">
        <v>167</v>
      </c>
      <c r="H150" s="219">
        <v>108</v>
      </c>
      <c r="I150" s="220"/>
      <c r="J150" s="221">
        <f>ROUND(I150*H150,2)</f>
        <v>0</v>
      </c>
      <c r="K150" s="217" t="s">
        <v>184</v>
      </c>
      <c r="L150" s="47"/>
      <c r="M150" s="222" t="s">
        <v>19</v>
      </c>
      <c r="N150" s="223" t="s">
        <v>44</v>
      </c>
      <c r="O150" s="87"/>
      <c r="P150" s="224">
        <f>O150*H150</f>
        <v>0</v>
      </c>
      <c r="Q150" s="224">
        <v>0</v>
      </c>
      <c r="R150" s="224">
        <f>Q150*H150</f>
        <v>0</v>
      </c>
      <c r="S150" s="224">
        <v>0.0039399999999999999</v>
      </c>
      <c r="T150" s="225">
        <f>S150*H150</f>
        <v>0.42552000000000001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26" t="s">
        <v>151</v>
      </c>
      <c r="AT150" s="226" t="s">
        <v>147</v>
      </c>
      <c r="AU150" s="226" t="s">
        <v>152</v>
      </c>
      <c r="AY150" s="20" t="s">
        <v>142</v>
      </c>
      <c r="BE150" s="227">
        <f>IF(N150="základní",J150,0)</f>
        <v>0</v>
      </c>
      <c r="BF150" s="227">
        <f>IF(N150="snížená",J150,0)</f>
        <v>0</v>
      </c>
      <c r="BG150" s="227">
        <f>IF(N150="zákl. přenesená",J150,0)</f>
        <v>0</v>
      </c>
      <c r="BH150" s="227">
        <f>IF(N150="sníž. přenesená",J150,0)</f>
        <v>0</v>
      </c>
      <c r="BI150" s="227">
        <f>IF(N150="nulová",J150,0)</f>
        <v>0</v>
      </c>
      <c r="BJ150" s="20" t="s">
        <v>84</v>
      </c>
      <c r="BK150" s="227">
        <f>ROUND(I150*H150,2)</f>
        <v>0</v>
      </c>
      <c r="BL150" s="20" t="s">
        <v>151</v>
      </c>
      <c r="BM150" s="226" t="s">
        <v>230</v>
      </c>
    </row>
    <row r="151" s="2" customFormat="1">
      <c r="A151" s="41"/>
      <c r="B151" s="42"/>
      <c r="C151" s="43"/>
      <c r="D151" s="251" t="s">
        <v>186</v>
      </c>
      <c r="E151" s="43"/>
      <c r="F151" s="252" t="s">
        <v>231</v>
      </c>
      <c r="G151" s="43"/>
      <c r="H151" s="43"/>
      <c r="I151" s="253"/>
      <c r="J151" s="43"/>
      <c r="K151" s="43"/>
      <c r="L151" s="47"/>
      <c r="M151" s="254"/>
      <c r="N151" s="255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186</v>
      </c>
      <c r="AU151" s="20" t="s">
        <v>152</v>
      </c>
    </row>
    <row r="152" s="13" customFormat="1">
      <c r="A152" s="13"/>
      <c r="B152" s="228"/>
      <c r="C152" s="229"/>
      <c r="D152" s="230" t="s">
        <v>154</v>
      </c>
      <c r="E152" s="231" t="s">
        <v>19</v>
      </c>
      <c r="F152" s="232" t="s">
        <v>232</v>
      </c>
      <c r="G152" s="229"/>
      <c r="H152" s="233">
        <v>108</v>
      </c>
      <c r="I152" s="234"/>
      <c r="J152" s="229"/>
      <c r="K152" s="229"/>
      <c r="L152" s="235"/>
      <c r="M152" s="236"/>
      <c r="N152" s="237"/>
      <c r="O152" s="237"/>
      <c r="P152" s="237"/>
      <c r="Q152" s="237"/>
      <c r="R152" s="237"/>
      <c r="S152" s="237"/>
      <c r="T152" s="238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9" t="s">
        <v>154</v>
      </c>
      <c r="AU152" s="239" t="s">
        <v>152</v>
      </c>
      <c r="AV152" s="13" t="s">
        <v>84</v>
      </c>
      <c r="AW152" s="13" t="s">
        <v>33</v>
      </c>
      <c r="AX152" s="13" t="s">
        <v>72</v>
      </c>
      <c r="AY152" s="239" t="s">
        <v>142</v>
      </c>
    </row>
    <row r="153" s="14" customFormat="1">
      <c r="A153" s="14"/>
      <c r="B153" s="240"/>
      <c r="C153" s="241"/>
      <c r="D153" s="230" t="s">
        <v>154</v>
      </c>
      <c r="E153" s="242" t="s">
        <v>19</v>
      </c>
      <c r="F153" s="243" t="s">
        <v>164</v>
      </c>
      <c r="G153" s="241"/>
      <c r="H153" s="244">
        <v>108</v>
      </c>
      <c r="I153" s="245"/>
      <c r="J153" s="241"/>
      <c r="K153" s="241"/>
      <c r="L153" s="246"/>
      <c r="M153" s="247"/>
      <c r="N153" s="248"/>
      <c r="O153" s="248"/>
      <c r="P153" s="248"/>
      <c r="Q153" s="248"/>
      <c r="R153" s="248"/>
      <c r="S153" s="248"/>
      <c r="T153" s="249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0" t="s">
        <v>154</v>
      </c>
      <c r="AU153" s="250" t="s">
        <v>152</v>
      </c>
      <c r="AV153" s="14" t="s">
        <v>152</v>
      </c>
      <c r="AW153" s="14" t="s">
        <v>33</v>
      </c>
      <c r="AX153" s="14" t="s">
        <v>79</v>
      </c>
      <c r="AY153" s="250" t="s">
        <v>142</v>
      </c>
    </row>
    <row r="154" s="2" customFormat="1" ht="16.5" customHeight="1">
      <c r="A154" s="41"/>
      <c r="B154" s="42"/>
      <c r="C154" s="215" t="s">
        <v>233</v>
      </c>
      <c r="D154" s="215" t="s">
        <v>147</v>
      </c>
      <c r="E154" s="216" t="s">
        <v>234</v>
      </c>
      <c r="F154" s="217" t="s">
        <v>235</v>
      </c>
      <c r="G154" s="218" t="s">
        <v>174</v>
      </c>
      <c r="H154" s="219">
        <v>3</v>
      </c>
      <c r="I154" s="220"/>
      <c r="J154" s="221">
        <f>ROUND(I154*H154,2)</f>
        <v>0</v>
      </c>
      <c r="K154" s="217" t="s">
        <v>184</v>
      </c>
      <c r="L154" s="47"/>
      <c r="M154" s="222" t="s">
        <v>19</v>
      </c>
      <c r="N154" s="223" t="s">
        <v>44</v>
      </c>
      <c r="O154" s="87"/>
      <c r="P154" s="224">
        <f>O154*H154</f>
        <v>0</v>
      </c>
      <c r="Q154" s="224">
        <v>0</v>
      </c>
      <c r="R154" s="224">
        <f>Q154*H154</f>
        <v>0</v>
      </c>
      <c r="S154" s="224">
        <v>0.014999999999999999</v>
      </c>
      <c r="T154" s="225">
        <f>S154*H154</f>
        <v>0.044999999999999998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26" t="s">
        <v>151</v>
      </c>
      <c r="AT154" s="226" t="s">
        <v>147</v>
      </c>
      <c r="AU154" s="226" t="s">
        <v>152</v>
      </c>
      <c r="AY154" s="20" t="s">
        <v>142</v>
      </c>
      <c r="BE154" s="227">
        <f>IF(N154="základní",J154,0)</f>
        <v>0</v>
      </c>
      <c r="BF154" s="227">
        <f>IF(N154="snížená",J154,0)</f>
        <v>0</v>
      </c>
      <c r="BG154" s="227">
        <f>IF(N154="zákl. přenesená",J154,0)</f>
        <v>0</v>
      </c>
      <c r="BH154" s="227">
        <f>IF(N154="sníž. přenesená",J154,0)</f>
        <v>0</v>
      </c>
      <c r="BI154" s="227">
        <f>IF(N154="nulová",J154,0)</f>
        <v>0</v>
      </c>
      <c r="BJ154" s="20" t="s">
        <v>84</v>
      </c>
      <c r="BK154" s="227">
        <f>ROUND(I154*H154,2)</f>
        <v>0</v>
      </c>
      <c r="BL154" s="20" t="s">
        <v>151</v>
      </c>
      <c r="BM154" s="226" t="s">
        <v>236</v>
      </c>
    </row>
    <row r="155" s="2" customFormat="1">
      <c r="A155" s="41"/>
      <c r="B155" s="42"/>
      <c r="C155" s="43"/>
      <c r="D155" s="251" t="s">
        <v>186</v>
      </c>
      <c r="E155" s="43"/>
      <c r="F155" s="252" t="s">
        <v>237</v>
      </c>
      <c r="G155" s="43"/>
      <c r="H155" s="43"/>
      <c r="I155" s="253"/>
      <c r="J155" s="43"/>
      <c r="K155" s="43"/>
      <c r="L155" s="47"/>
      <c r="M155" s="254"/>
      <c r="N155" s="255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186</v>
      </c>
      <c r="AU155" s="20" t="s">
        <v>152</v>
      </c>
    </row>
    <row r="156" s="2" customFormat="1" ht="16.5" customHeight="1">
      <c r="A156" s="41"/>
      <c r="B156" s="42"/>
      <c r="C156" s="215" t="s">
        <v>238</v>
      </c>
      <c r="D156" s="215" t="s">
        <v>147</v>
      </c>
      <c r="E156" s="216" t="s">
        <v>239</v>
      </c>
      <c r="F156" s="217" t="s">
        <v>240</v>
      </c>
      <c r="G156" s="218" t="s">
        <v>167</v>
      </c>
      <c r="H156" s="219">
        <v>87.299999999999997</v>
      </c>
      <c r="I156" s="220"/>
      <c r="J156" s="221">
        <f>ROUND(I156*H156,2)</f>
        <v>0</v>
      </c>
      <c r="K156" s="217" t="s">
        <v>184</v>
      </c>
      <c r="L156" s="47"/>
      <c r="M156" s="222" t="s">
        <v>19</v>
      </c>
      <c r="N156" s="223" t="s">
        <v>44</v>
      </c>
      <c r="O156" s="87"/>
      <c r="P156" s="224">
        <f>O156*H156</f>
        <v>0</v>
      </c>
      <c r="Q156" s="224">
        <v>0</v>
      </c>
      <c r="R156" s="224">
        <f>Q156*H156</f>
        <v>0</v>
      </c>
      <c r="S156" s="224">
        <v>0.00175</v>
      </c>
      <c r="T156" s="225">
        <f>S156*H156</f>
        <v>0.15277499999999999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26" t="s">
        <v>151</v>
      </c>
      <c r="AT156" s="226" t="s">
        <v>147</v>
      </c>
      <c r="AU156" s="226" t="s">
        <v>152</v>
      </c>
      <c r="AY156" s="20" t="s">
        <v>142</v>
      </c>
      <c r="BE156" s="227">
        <f>IF(N156="základní",J156,0)</f>
        <v>0</v>
      </c>
      <c r="BF156" s="227">
        <f>IF(N156="snížená",J156,0)</f>
        <v>0</v>
      </c>
      <c r="BG156" s="227">
        <f>IF(N156="zákl. přenesená",J156,0)</f>
        <v>0</v>
      </c>
      <c r="BH156" s="227">
        <f>IF(N156="sníž. přenesená",J156,0)</f>
        <v>0</v>
      </c>
      <c r="BI156" s="227">
        <f>IF(N156="nulová",J156,0)</f>
        <v>0</v>
      </c>
      <c r="BJ156" s="20" t="s">
        <v>84</v>
      </c>
      <c r="BK156" s="227">
        <f>ROUND(I156*H156,2)</f>
        <v>0</v>
      </c>
      <c r="BL156" s="20" t="s">
        <v>151</v>
      </c>
      <c r="BM156" s="226" t="s">
        <v>241</v>
      </c>
    </row>
    <row r="157" s="2" customFormat="1">
      <c r="A157" s="41"/>
      <c r="B157" s="42"/>
      <c r="C157" s="43"/>
      <c r="D157" s="251" t="s">
        <v>186</v>
      </c>
      <c r="E157" s="43"/>
      <c r="F157" s="252" t="s">
        <v>242</v>
      </c>
      <c r="G157" s="43"/>
      <c r="H157" s="43"/>
      <c r="I157" s="253"/>
      <c r="J157" s="43"/>
      <c r="K157" s="43"/>
      <c r="L157" s="47"/>
      <c r="M157" s="254"/>
      <c r="N157" s="255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186</v>
      </c>
      <c r="AU157" s="20" t="s">
        <v>152</v>
      </c>
    </row>
    <row r="158" s="13" customFormat="1">
      <c r="A158" s="13"/>
      <c r="B158" s="228"/>
      <c r="C158" s="229"/>
      <c r="D158" s="230" t="s">
        <v>154</v>
      </c>
      <c r="E158" s="231" t="s">
        <v>19</v>
      </c>
      <c r="F158" s="232" t="s">
        <v>243</v>
      </c>
      <c r="G158" s="229"/>
      <c r="H158" s="233">
        <v>80.700000000000003</v>
      </c>
      <c r="I158" s="234"/>
      <c r="J158" s="229"/>
      <c r="K158" s="229"/>
      <c r="L158" s="235"/>
      <c r="M158" s="236"/>
      <c r="N158" s="237"/>
      <c r="O158" s="237"/>
      <c r="P158" s="237"/>
      <c r="Q158" s="237"/>
      <c r="R158" s="237"/>
      <c r="S158" s="237"/>
      <c r="T158" s="238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9" t="s">
        <v>154</v>
      </c>
      <c r="AU158" s="239" t="s">
        <v>152</v>
      </c>
      <c r="AV158" s="13" t="s">
        <v>84</v>
      </c>
      <c r="AW158" s="13" t="s">
        <v>33</v>
      </c>
      <c r="AX158" s="13" t="s">
        <v>72</v>
      </c>
      <c r="AY158" s="239" t="s">
        <v>142</v>
      </c>
    </row>
    <row r="159" s="13" customFormat="1">
      <c r="A159" s="13"/>
      <c r="B159" s="228"/>
      <c r="C159" s="229"/>
      <c r="D159" s="230" t="s">
        <v>154</v>
      </c>
      <c r="E159" s="231" t="s">
        <v>19</v>
      </c>
      <c r="F159" s="232" t="s">
        <v>244</v>
      </c>
      <c r="G159" s="229"/>
      <c r="H159" s="233">
        <v>6.5999999999999996</v>
      </c>
      <c r="I159" s="234"/>
      <c r="J159" s="229"/>
      <c r="K159" s="229"/>
      <c r="L159" s="235"/>
      <c r="M159" s="236"/>
      <c r="N159" s="237"/>
      <c r="O159" s="237"/>
      <c r="P159" s="237"/>
      <c r="Q159" s="237"/>
      <c r="R159" s="237"/>
      <c r="S159" s="237"/>
      <c r="T159" s="238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9" t="s">
        <v>154</v>
      </c>
      <c r="AU159" s="239" t="s">
        <v>152</v>
      </c>
      <c r="AV159" s="13" t="s">
        <v>84</v>
      </c>
      <c r="AW159" s="13" t="s">
        <v>33</v>
      </c>
      <c r="AX159" s="13" t="s">
        <v>72</v>
      </c>
      <c r="AY159" s="239" t="s">
        <v>142</v>
      </c>
    </row>
    <row r="160" s="14" customFormat="1">
      <c r="A160" s="14"/>
      <c r="B160" s="240"/>
      <c r="C160" s="241"/>
      <c r="D160" s="230" t="s">
        <v>154</v>
      </c>
      <c r="E160" s="242" t="s">
        <v>19</v>
      </c>
      <c r="F160" s="243" t="s">
        <v>164</v>
      </c>
      <c r="G160" s="241"/>
      <c r="H160" s="244">
        <v>87.299999999999997</v>
      </c>
      <c r="I160" s="245"/>
      <c r="J160" s="241"/>
      <c r="K160" s="241"/>
      <c r="L160" s="246"/>
      <c r="M160" s="247"/>
      <c r="N160" s="248"/>
      <c r="O160" s="248"/>
      <c r="P160" s="248"/>
      <c r="Q160" s="248"/>
      <c r="R160" s="248"/>
      <c r="S160" s="248"/>
      <c r="T160" s="249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0" t="s">
        <v>154</v>
      </c>
      <c r="AU160" s="250" t="s">
        <v>152</v>
      </c>
      <c r="AV160" s="14" t="s">
        <v>152</v>
      </c>
      <c r="AW160" s="14" t="s">
        <v>33</v>
      </c>
      <c r="AX160" s="14" t="s">
        <v>79</v>
      </c>
      <c r="AY160" s="250" t="s">
        <v>142</v>
      </c>
    </row>
    <row r="161" s="2" customFormat="1" ht="16.5" customHeight="1">
      <c r="A161" s="41"/>
      <c r="B161" s="42"/>
      <c r="C161" s="215" t="s">
        <v>245</v>
      </c>
      <c r="D161" s="215" t="s">
        <v>147</v>
      </c>
      <c r="E161" s="216" t="s">
        <v>246</v>
      </c>
      <c r="F161" s="217" t="s">
        <v>247</v>
      </c>
      <c r="G161" s="218" t="s">
        <v>150</v>
      </c>
      <c r="H161" s="219">
        <v>11.398</v>
      </c>
      <c r="I161" s="220"/>
      <c r="J161" s="221">
        <f>ROUND(I161*H161,2)</f>
        <v>0</v>
      </c>
      <c r="K161" s="217" t="s">
        <v>184</v>
      </c>
      <c r="L161" s="47"/>
      <c r="M161" s="222" t="s">
        <v>19</v>
      </c>
      <c r="N161" s="223" t="s">
        <v>44</v>
      </c>
      <c r="O161" s="87"/>
      <c r="P161" s="224">
        <f>O161*H161</f>
        <v>0</v>
      </c>
      <c r="Q161" s="224">
        <v>0</v>
      </c>
      <c r="R161" s="224">
        <f>Q161*H161</f>
        <v>0</v>
      </c>
      <c r="S161" s="224">
        <v>0.0058399999999999997</v>
      </c>
      <c r="T161" s="225">
        <f>S161*H161</f>
        <v>0.066564319999999996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26" t="s">
        <v>151</v>
      </c>
      <c r="AT161" s="226" t="s">
        <v>147</v>
      </c>
      <c r="AU161" s="226" t="s">
        <v>152</v>
      </c>
      <c r="AY161" s="20" t="s">
        <v>142</v>
      </c>
      <c r="BE161" s="227">
        <f>IF(N161="základní",J161,0)</f>
        <v>0</v>
      </c>
      <c r="BF161" s="227">
        <f>IF(N161="snížená",J161,0)</f>
        <v>0</v>
      </c>
      <c r="BG161" s="227">
        <f>IF(N161="zákl. přenesená",J161,0)</f>
        <v>0</v>
      </c>
      <c r="BH161" s="227">
        <f>IF(N161="sníž. přenesená",J161,0)</f>
        <v>0</v>
      </c>
      <c r="BI161" s="227">
        <f>IF(N161="nulová",J161,0)</f>
        <v>0</v>
      </c>
      <c r="BJ161" s="20" t="s">
        <v>84</v>
      </c>
      <c r="BK161" s="227">
        <f>ROUND(I161*H161,2)</f>
        <v>0</v>
      </c>
      <c r="BL161" s="20" t="s">
        <v>151</v>
      </c>
      <c r="BM161" s="226" t="s">
        <v>248</v>
      </c>
    </row>
    <row r="162" s="2" customFormat="1">
      <c r="A162" s="41"/>
      <c r="B162" s="42"/>
      <c r="C162" s="43"/>
      <c r="D162" s="251" t="s">
        <v>186</v>
      </c>
      <c r="E162" s="43"/>
      <c r="F162" s="252" t="s">
        <v>249</v>
      </c>
      <c r="G162" s="43"/>
      <c r="H162" s="43"/>
      <c r="I162" s="253"/>
      <c r="J162" s="43"/>
      <c r="K162" s="43"/>
      <c r="L162" s="47"/>
      <c r="M162" s="254"/>
      <c r="N162" s="255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186</v>
      </c>
      <c r="AU162" s="20" t="s">
        <v>152</v>
      </c>
    </row>
    <row r="163" s="13" customFormat="1">
      <c r="A163" s="13"/>
      <c r="B163" s="228"/>
      <c r="C163" s="229"/>
      <c r="D163" s="230" t="s">
        <v>154</v>
      </c>
      <c r="E163" s="231" t="s">
        <v>19</v>
      </c>
      <c r="F163" s="232" t="s">
        <v>250</v>
      </c>
      <c r="G163" s="229"/>
      <c r="H163" s="233">
        <v>11.398</v>
      </c>
      <c r="I163" s="234"/>
      <c r="J163" s="229"/>
      <c r="K163" s="229"/>
      <c r="L163" s="235"/>
      <c r="M163" s="236"/>
      <c r="N163" s="237"/>
      <c r="O163" s="237"/>
      <c r="P163" s="237"/>
      <c r="Q163" s="237"/>
      <c r="R163" s="237"/>
      <c r="S163" s="237"/>
      <c r="T163" s="238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9" t="s">
        <v>154</v>
      </c>
      <c r="AU163" s="239" t="s">
        <v>152</v>
      </c>
      <c r="AV163" s="13" t="s">
        <v>84</v>
      </c>
      <c r="AW163" s="13" t="s">
        <v>33</v>
      </c>
      <c r="AX163" s="13" t="s">
        <v>72</v>
      </c>
      <c r="AY163" s="239" t="s">
        <v>142</v>
      </c>
    </row>
    <row r="164" s="14" customFormat="1">
      <c r="A164" s="14"/>
      <c r="B164" s="240"/>
      <c r="C164" s="241"/>
      <c r="D164" s="230" t="s">
        <v>154</v>
      </c>
      <c r="E164" s="242" t="s">
        <v>19</v>
      </c>
      <c r="F164" s="243" t="s">
        <v>164</v>
      </c>
      <c r="G164" s="241"/>
      <c r="H164" s="244">
        <v>11.398</v>
      </c>
      <c r="I164" s="245"/>
      <c r="J164" s="241"/>
      <c r="K164" s="241"/>
      <c r="L164" s="246"/>
      <c r="M164" s="247"/>
      <c r="N164" s="248"/>
      <c r="O164" s="248"/>
      <c r="P164" s="248"/>
      <c r="Q164" s="248"/>
      <c r="R164" s="248"/>
      <c r="S164" s="248"/>
      <c r="T164" s="249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0" t="s">
        <v>154</v>
      </c>
      <c r="AU164" s="250" t="s">
        <v>152</v>
      </c>
      <c r="AV164" s="14" t="s">
        <v>152</v>
      </c>
      <c r="AW164" s="14" t="s">
        <v>33</v>
      </c>
      <c r="AX164" s="14" t="s">
        <v>79</v>
      </c>
      <c r="AY164" s="250" t="s">
        <v>142</v>
      </c>
    </row>
    <row r="165" s="12" customFormat="1" ht="22.8" customHeight="1">
      <c r="A165" s="12"/>
      <c r="B165" s="199"/>
      <c r="C165" s="200"/>
      <c r="D165" s="201" t="s">
        <v>71</v>
      </c>
      <c r="E165" s="213" t="s">
        <v>251</v>
      </c>
      <c r="F165" s="213" t="s">
        <v>252</v>
      </c>
      <c r="G165" s="200"/>
      <c r="H165" s="200"/>
      <c r="I165" s="203"/>
      <c r="J165" s="214">
        <f>BK165</f>
        <v>0</v>
      </c>
      <c r="K165" s="200"/>
      <c r="L165" s="205"/>
      <c r="M165" s="206"/>
      <c r="N165" s="207"/>
      <c r="O165" s="207"/>
      <c r="P165" s="208">
        <f>SUM(P166:P176)</f>
        <v>0</v>
      </c>
      <c r="Q165" s="207"/>
      <c r="R165" s="208">
        <f>SUM(R166:R176)</f>
        <v>0</v>
      </c>
      <c r="S165" s="207"/>
      <c r="T165" s="209">
        <f>SUM(T166:T176)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0" t="s">
        <v>79</v>
      </c>
      <c r="AT165" s="211" t="s">
        <v>71</v>
      </c>
      <c r="AU165" s="211" t="s">
        <v>79</v>
      </c>
      <c r="AY165" s="210" t="s">
        <v>142</v>
      </c>
      <c r="BK165" s="212">
        <f>SUM(BK166:BK176)</f>
        <v>0</v>
      </c>
    </row>
    <row r="166" s="2" customFormat="1" ht="24.15" customHeight="1">
      <c r="A166" s="41"/>
      <c r="B166" s="42"/>
      <c r="C166" s="215" t="s">
        <v>253</v>
      </c>
      <c r="D166" s="215" t="s">
        <v>147</v>
      </c>
      <c r="E166" s="216" t="s">
        <v>254</v>
      </c>
      <c r="F166" s="217" t="s">
        <v>255</v>
      </c>
      <c r="G166" s="218" t="s">
        <v>256</v>
      </c>
      <c r="H166" s="219">
        <v>25.879999999999999</v>
      </c>
      <c r="I166" s="220"/>
      <c r="J166" s="221">
        <f>ROUND(I166*H166,2)</f>
        <v>0</v>
      </c>
      <c r="K166" s="217" t="s">
        <v>184</v>
      </c>
      <c r="L166" s="47"/>
      <c r="M166" s="222" t="s">
        <v>19</v>
      </c>
      <c r="N166" s="223" t="s">
        <v>44</v>
      </c>
      <c r="O166" s="87"/>
      <c r="P166" s="224">
        <f>O166*H166</f>
        <v>0</v>
      </c>
      <c r="Q166" s="224">
        <v>0</v>
      </c>
      <c r="R166" s="224">
        <f>Q166*H166</f>
        <v>0</v>
      </c>
      <c r="S166" s="224">
        <v>0</v>
      </c>
      <c r="T166" s="225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26" t="s">
        <v>151</v>
      </c>
      <c r="AT166" s="226" t="s">
        <v>147</v>
      </c>
      <c r="AU166" s="226" t="s">
        <v>84</v>
      </c>
      <c r="AY166" s="20" t="s">
        <v>142</v>
      </c>
      <c r="BE166" s="227">
        <f>IF(N166="základní",J166,0)</f>
        <v>0</v>
      </c>
      <c r="BF166" s="227">
        <f>IF(N166="snížená",J166,0)</f>
        <v>0</v>
      </c>
      <c r="BG166" s="227">
        <f>IF(N166="zákl. přenesená",J166,0)</f>
        <v>0</v>
      </c>
      <c r="BH166" s="227">
        <f>IF(N166="sníž. přenesená",J166,0)</f>
        <v>0</v>
      </c>
      <c r="BI166" s="227">
        <f>IF(N166="nulová",J166,0)</f>
        <v>0</v>
      </c>
      <c r="BJ166" s="20" t="s">
        <v>84</v>
      </c>
      <c r="BK166" s="227">
        <f>ROUND(I166*H166,2)</f>
        <v>0</v>
      </c>
      <c r="BL166" s="20" t="s">
        <v>151</v>
      </c>
      <c r="BM166" s="226" t="s">
        <v>257</v>
      </c>
    </row>
    <row r="167" s="2" customFormat="1">
      <c r="A167" s="41"/>
      <c r="B167" s="42"/>
      <c r="C167" s="43"/>
      <c r="D167" s="251" t="s">
        <v>186</v>
      </c>
      <c r="E167" s="43"/>
      <c r="F167" s="252" t="s">
        <v>258</v>
      </c>
      <c r="G167" s="43"/>
      <c r="H167" s="43"/>
      <c r="I167" s="253"/>
      <c r="J167" s="43"/>
      <c r="K167" s="43"/>
      <c r="L167" s="47"/>
      <c r="M167" s="254"/>
      <c r="N167" s="255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186</v>
      </c>
      <c r="AU167" s="20" t="s">
        <v>84</v>
      </c>
    </row>
    <row r="168" s="2" customFormat="1" ht="21.75" customHeight="1">
      <c r="A168" s="41"/>
      <c r="B168" s="42"/>
      <c r="C168" s="215" t="s">
        <v>259</v>
      </c>
      <c r="D168" s="215" t="s">
        <v>147</v>
      </c>
      <c r="E168" s="216" t="s">
        <v>260</v>
      </c>
      <c r="F168" s="217" t="s">
        <v>261</v>
      </c>
      <c r="G168" s="218" t="s">
        <v>256</v>
      </c>
      <c r="H168" s="219">
        <v>25.879999999999999</v>
      </c>
      <c r="I168" s="220"/>
      <c r="J168" s="221">
        <f>ROUND(I168*H168,2)</f>
        <v>0</v>
      </c>
      <c r="K168" s="217" t="s">
        <v>184</v>
      </c>
      <c r="L168" s="47"/>
      <c r="M168" s="222" t="s">
        <v>19</v>
      </c>
      <c r="N168" s="223" t="s">
        <v>44</v>
      </c>
      <c r="O168" s="87"/>
      <c r="P168" s="224">
        <f>O168*H168</f>
        <v>0</v>
      </c>
      <c r="Q168" s="224">
        <v>0</v>
      </c>
      <c r="R168" s="224">
        <f>Q168*H168</f>
        <v>0</v>
      </c>
      <c r="S168" s="224">
        <v>0</v>
      </c>
      <c r="T168" s="225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26" t="s">
        <v>151</v>
      </c>
      <c r="AT168" s="226" t="s">
        <v>147</v>
      </c>
      <c r="AU168" s="226" t="s">
        <v>84</v>
      </c>
      <c r="AY168" s="20" t="s">
        <v>142</v>
      </c>
      <c r="BE168" s="227">
        <f>IF(N168="základní",J168,0)</f>
        <v>0</v>
      </c>
      <c r="BF168" s="227">
        <f>IF(N168="snížená",J168,0)</f>
        <v>0</v>
      </c>
      <c r="BG168" s="227">
        <f>IF(N168="zákl. přenesená",J168,0)</f>
        <v>0</v>
      </c>
      <c r="BH168" s="227">
        <f>IF(N168="sníž. přenesená",J168,0)</f>
        <v>0</v>
      </c>
      <c r="BI168" s="227">
        <f>IF(N168="nulová",J168,0)</f>
        <v>0</v>
      </c>
      <c r="BJ168" s="20" t="s">
        <v>84</v>
      </c>
      <c r="BK168" s="227">
        <f>ROUND(I168*H168,2)</f>
        <v>0</v>
      </c>
      <c r="BL168" s="20" t="s">
        <v>151</v>
      </c>
      <c r="BM168" s="226" t="s">
        <v>262</v>
      </c>
    </row>
    <row r="169" s="2" customFormat="1">
      <c r="A169" s="41"/>
      <c r="B169" s="42"/>
      <c r="C169" s="43"/>
      <c r="D169" s="251" t="s">
        <v>186</v>
      </c>
      <c r="E169" s="43"/>
      <c r="F169" s="252" t="s">
        <v>263</v>
      </c>
      <c r="G169" s="43"/>
      <c r="H169" s="43"/>
      <c r="I169" s="253"/>
      <c r="J169" s="43"/>
      <c r="K169" s="43"/>
      <c r="L169" s="47"/>
      <c r="M169" s="254"/>
      <c r="N169" s="255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186</v>
      </c>
      <c r="AU169" s="20" t="s">
        <v>84</v>
      </c>
    </row>
    <row r="170" s="2" customFormat="1" ht="24.15" customHeight="1">
      <c r="A170" s="41"/>
      <c r="B170" s="42"/>
      <c r="C170" s="215" t="s">
        <v>264</v>
      </c>
      <c r="D170" s="215" t="s">
        <v>147</v>
      </c>
      <c r="E170" s="216" t="s">
        <v>265</v>
      </c>
      <c r="F170" s="217" t="s">
        <v>266</v>
      </c>
      <c r="G170" s="218" t="s">
        <v>256</v>
      </c>
      <c r="H170" s="219">
        <v>155.28</v>
      </c>
      <c r="I170" s="220"/>
      <c r="J170" s="221">
        <f>ROUND(I170*H170,2)</f>
        <v>0</v>
      </c>
      <c r="K170" s="217" t="s">
        <v>184</v>
      </c>
      <c r="L170" s="47"/>
      <c r="M170" s="222" t="s">
        <v>19</v>
      </c>
      <c r="N170" s="223" t="s">
        <v>44</v>
      </c>
      <c r="O170" s="87"/>
      <c r="P170" s="224">
        <f>O170*H170</f>
        <v>0</v>
      </c>
      <c r="Q170" s="224">
        <v>0</v>
      </c>
      <c r="R170" s="224">
        <f>Q170*H170</f>
        <v>0</v>
      </c>
      <c r="S170" s="224">
        <v>0</v>
      </c>
      <c r="T170" s="225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26" t="s">
        <v>151</v>
      </c>
      <c r="AT170" s="226" t="s">
        <v>147</v>
      </c>
      <c r="AU170" s="226" t="s">
        <v>84</v>
      </c>
      <c r="AY170" s="20" t="s">
        <v>142</v>
      </c>
      <c r="BE170" s="227">
        <f>IF(N170="základní",J170,0)</f>
        <v>0</v>
      </c>
      <c r="BF170" s="227">
        <f>IF(N170="snížená",J170,0)</f>
        <v>0</v>
      </c>
      <c r="BG170" s="227">
        <f>IF(N170="zákl. přenesená",J170,0)</f>
        <v>0</v>
      </c>
      <c r="BH170" s="227">
        <f>IF(N170="sníž. přenesená",J170,0)</f>
        <v>0</v>
      </c>
      <c r="BI170" s="227">
        <f>IF(N170="nulová",J170,0)</f>
        <v>0</v>
      </c>
      <c r="BJ170" s="20" t="s">
        <v>84</v>
      </c>
      <c r="BK170" s="227">
        <f>ROUND(I170*H170,2)</f>
        <v>0</v>
      </c>
      <c r="BL170" s="20" t="s">
        <v>151</v>
      </c>
      <c r="BM170" s="226" t="s">
        <v>267</v>
      </c>
    </row>
    <row r="171" s="2" customFormat="1">
      <c r="A171" s="41"/>
      <c r="B171" s="42"/>
      <c r="C171" s="43"/>
      <c r="D171" s="251" t="s">
        <v>186</v>
      </c>
      <c r="E171" s="43"/>
      <c r="F171" s="252" t="s">
        <v>268</v>
      </c>
      <c r="G171" s="43"/>
      <c r="H171" s="43"/>
      <c r="I171" s="253"/>
      <c r="J171" s="43"/>
      <c r="K171" s="43"/>
      <c r="L171" s="47"/>
      <c r="M171" s="254"/>
      <c r="N171" s="255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186</v>
      </c>
      <c r="AU171" s="20" t="s">
        <v>84</v>
      </c>
    </row>
    <row r="172" s="13" customFormat="1">
      <c r="A172" s="13"/>
      <c r="B172" s="228"/>
      <c r="C172" s="229"/>
      <c r="D172" s="230" t="s">
        <v>154</v>
      </c>
      <c r="E172" s="229"/>
      <c r="F172" s="232" t="s">
        <v>269</v>
      </c>
      <c r="G172" s="229"/>
      <c r="H172" s="233">
        <v>155.28</v>
      </c>
      <c r="I172" s="234"/>
      <c r="J172" s="229"/>
      <c r="K172" s="229"/>
      <c r="L172" s="235"/>
      <c r="M172" s="236"/>
      <c r="N172" s="237"/>
      <c r="O172" s="237"/>
      <c r="P172" s="237"/>
      <c r="Q172" s="237"/>
      <c r="R172" s="237"/>
      <c r="S172" s="237"/>
      <c r="T172" s="238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9" t="s">
        <v>154</v>
      </c>
      <c r="AU172" s="239" t="s">
        <v>84</v>
      </c>
      <c r="AV172" s="13" t="s">
        <v>84</v>
      </c>
      <c r="AW172" s="13" t="s">
        <v>4</v>
      </c>
      <c r="AX172" s="13" t="s">
        <v>79</v>
      </c>
      <c r="AY172" s="239" t="s">
        <v>142</v>
      </c>
    </row>
    <row r="173" s="2" customFormat="1" ht="24.15" customHeight="1">
      <c r="A173" s="41"/>
      <c r="B173" s="42"/>
      <c r="C173" s="215" t="s">
        <v>270</v>
      </c>
      <c r="D173" s="215" t="s">
        <v>147</v>
      </c>
      <c r="E173" s="216" t="s">
        <v>265</v>
      </c>
      <c r="F173" s="217" t="s">
        <v>266</v>
      </c>
      <c r="G173" s="218" t="s">
        <v>256</v>
      </c>
      <c r="H173" s="219">
        <v>25.879999999999999</v>
      </c>
      <c r="I173" s="220"/>
      <c r="J173" s="221">
        <f>ROUND(I173*H173,2)</f>
        <v>0</v>
      </c>
      <c r="K173" s="217" t="s">
        <v>184</v>
      </c>
      <c r="L173" s="47"/>
      <c r="M173" s="222" t="s">
        <v>19</v>
      </c>
      <c r="N173" s="223" t="s">
        <v>44</v>
      </c>
      <c r="O173" s="87"/>
      <c r="P173" s="224">
        <f>O173*H173</f>
        <v>0</v>
      </c>
      <c r="Q173" s="224">
        <v>0</v>
      </c>
      <c r="R173" s="224">
        <f>Q173*H173</f>
        <v>0</v>
      </c>
      <c r="S173" s="224">
        <v>0</v>
      </c>
      <c r="T173" s="225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26" t="s">
        <v>151</v>
      </c>
      <c r="AT173" s="226" t="s">
        <v>147</v>
      </c>
      <c r="AU173" s="226" t="s">
        <v>84</v>
      </c>
      <c r="AY173" s="20" t="s">
        <v>142</v>
      </c>
      <c r="BE173" s="227">
        <f>IF(N173="základní",J173,0)</f>
        <v>0</v>
      </c>
      <c r="BF173" s="227">
        <f>IF(N173="snížená",J173,0)</f>
        <v>0</v>
      </c>
      <c r="BG173" s="227">
        <f>IF(N173="zákl. přenesená",J173,0)</f>
        <v>0</v>
      </c>
      <c r="BH173" s="227">
        <f>IF(N173="sníž. přenesená",J173,0)</f>
        <v>0</v>
      </c>
      <c r="BI173" s="227">
        <f>IF(N173="nulová",J173,0)</f>
        <v>0</v>
      </c>
      <c r="BJ173" s="20" t="s">
        <v>84</v>
      </c>
      <c r="BK173" s="227">
        <f>ROUND(I173*H173,2)</f>
        <v>0</v>
      </c>
      <c r="BL173" s="20" t="s">
        <v>151</v>
      </c>
      <c r="BM173" s="226" t="s">
        <v>271</v>
      </c>
    </row>
    <row r="174" s="2" customFormat="1">
      <c r="A174" s="41"/>
      <c r="B174" s="42"/>
      <c r="C174" s="43"/>
      <c r="D174" s="251" t="s">
        <v>186</v>
      </c>
      <c r="E174" s="43"/>
      <c r="F174" s="252" t="s">
        <v>268</v>
      </c>
      <c r="G174" s="43"/>
      <c r="H174" s="43"/>
      <c r="I174" s="253"/>
      <c r="J174" s="43"/>
      <c r="K174" s="43"/>
      <c r="L174" s="47"/>
      <c r="M174" s="254"/>
      <c r="N174" s="255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186</v>
      </c>
      <c r="AU174" s="20" t="s">
        <v>84</v>
      </c>
    </row>
    <row r="175" s="2" customFormat="1" ht="33" customHeight="1">
      <c r="A175" s="41"/>
      <c r="B175" s="42"/>
      <c r="C175" s="215" t="s">
        <v>7</v>
      </c>
      <c r="D175" s="215" t="s">
        <v>147</v>
      </c>
      <c r="E175" s="216" t="s">
        <v>272</v>
      </c>
      <c r="F175" s="217" t="s">
        <v>273</v>
      </c>
      <c r="G175" s="218" t="s">
        <v>256</v>
      </c>
      <c r="H175" s="219">
        <v>25.879999999999999</v>
      </c>
      <c r="I175" s="220"/>
      <c r="J175" s="221">
        <f>ROUND(I175*H175,2)</f>
        <v>0</v>
      </c>
      <c r="K175" s="217" t="s">
        <v>184</v>
      </c>
      <c r="L175" s="47"/>
      <c r="M175" s="222" t="s">
        <v>19</v>
      </c>
      <c r="N175" s="223" t="s">
        <v>44</v>
      </c>
      <c r="O175" s="87"/>
      <c r="P175" s="224">
        <f>O175*H175</f>
        <v>0</v>
      </c>
      <c r="Q175" s="224">
        <v>0</v>
      </c>
      <c r="R175" s="224">
        <f>Q175*H175</f>
        <v>0</v>
      </c>
      <c r="S175" s="224">
        <v>0</v>
      </c>
      <c r="T175" s="225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26" t="s">
        <v>151</v>
      </c>
      <c r="AT175" s="226" t="s">
        <v>147</v>
      </c>
      <c r="AU175" s="226" t="s">
        <v>84</v>
      </c>
      <c r="AY175" s="20" t="s">
        <v>142</v>
      </c>
      <c r="BE175" s="227">
        <f>IF(N175="základní",J175,0)</f>
        <v>0</v>
      </c>
      <c r="BF175" s="227">
        <f>IF(N175="snížená",J175,0)</f>
        <v>0</v>
      </c>
      <c r="BG175" s="227">
        <f>IF(N175="zákl. přenesená",J175,0)</f>
        <v>0</v>
      </c>
      <c r="BH175" s="227">
        <f>IF(N175="sníž. přenesená",J175,0)</f>
        <v>0</v>
      </c>
      <c r="BI175" s="227">
        <f>IF(N175="nulová",J175,0)</f>
        <v>0</v>
      </c>
      <c r="BJ175" s="20" t="s">
        <v>84</v>
      </c>
      <c r="BK175" s="227">
        <f>ROUND(I175*H175,2)</f>
        <v>0</v>
      </c>
      <c r="BL175" s="20" t="s">
        <v>151</v>
      </c>
      <c r="BM175" s="226" t="s">
        <v>274</v>
      </c>
    </row>
    <row r="176" s="2" customFormat="1">
      <c r="A176" s="41"/>
      <c r="B176" s="42"/>
      <c r="C176" s="43"/>
      <c r="D176" s="251" t="s">
        <v>186</v>
      </c>
      <c r="E176" s="43"/>
      <c r="F176" s="252" t="s">
        <v>275</v>
      </c>
      <c r="G176" s="43"/>
      <c r="H176" s="43"/>
      <c r="I176" s="253"/>
      <c r="J176" s="43"/>
      <c r="K176" s="43"/>
      <c r="L176" s="47"/>
      <c r="M176" s="254"/>
      <c r="N176" s="255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186</v>
      </c>
      <c r="AU176" s="20" t="s">
        <v>84</v>
      </c>
    </row>
    <row r="177" s="12" customFormat="1" ht="25.92" customHeight="1">
      <c r="A177" s="12"/>
      <c r="B177" s="199"/>
      <c r="C177" s="200"/>
      <c r="D177" s="201" t="s">
        <v>71</v>
      </c>
      <c r="E177" s="202" t="s">
        <v>276</v>
      </c>
      <c r="F177" s="202" t="s">
        <v>277</v>
      </c>
      <c r="G177" s="200"/>
      <c r="H177" s="200"/>
      <c r="I177" s="203"/>
      <c r="J177" s="204">
        <f>BK177</f>
        <v>0</v>
      </c>
      <c r="K177" s="200"/>
      <c r="L177" s="205"/>
      <c r="M177" s="206"/>
      <c r="N177" s="207"/>
      <c r="O177" s="207"/>
      <c r="P177" s="208">
        <f>P178+P205+P238+P334+P343</f>
        <v>0</v>
      </c>
      <c r="Q177" s="207"/>
      <c r="R177" s="208">
        <f>R178+R205+R238+R334+R343</f>
        <v>36.07647995</v>
      </c>
      <c r="S177" s="207"/>
      <c r="T177" s="209">
        <f>T178+T205+T238+T334+T343</f>
        <v>0.32750300000000004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10" t="s">
        <v>84</v>
      </c>
      <c r="AT177" s="211" t="s">
        <v>71</v>
      </c>
      <c r="AU177" s="211" t="s">
        <v>72</v>
      </c>
      <c r="AY177" s="210" t="s">
        <v>142</v>
      </c>
      <c r="BK177" s="212">
        <f>BK178+BK205+BK238+BK334+BK343</f>
        <v>0</v>
      </c>
    </row>
    <row r="178" s="12" customFormat="1" ht="22.8" customHeight="1">
      <c r="A178" s="12"/>
      <c r="B178" s="199"/>
      <c r="C178" s="200"/>
      <c r="D178" s="201" t="s">
        <v>71</v>
      </c>
      <c r="E178" s="213" t="s">
        <v>278</v>
      </c>
      <c r="F178" s="213" t="s">
        <v>279</v>
      </c>
      <c r="G178" s="200"/>
      <c r="H178" s="200"/>
      <c r="I178" s="203"/>
      <c r="J178" s="214">
        <f>BK178</f>
        <v>0</v>
      </c>
      <c r="K178" s="200"/>
      <c r="L178" s="205"/>
      <c r="M178" s="206"/>
      <c r="N178" s="207"/>
      <c r="O178" s="207"/>
      <c r="P178" s="208">
        <f>SUM(P179:P204)</f>
        <v>0</v>
      </c>
      <c r="Q178" s="207"/>
      <c r="R178" s="208">
        <f>SUM(R179:R204)</f>
        <v>10.626698620000001</v>
      </c>
      <c r="S178" s="207"/>
      <c r="T178" s="209">
        <f>SUM(T179:T204)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10" t="s">
        <v>84</v>
      </c>
      <c r="AT178" s="211" t="s">
        <v>71</v>
      </c>
      <c r="AU178" s="211" t="s">
        <v>79</v>
      </c>
      <c r="AY178" s="210" t="s">
        <v>142</v>
      </c>
      <c r="BK178" s="212">
        <f>SUM(BK179:BK204)</f>
        <v>0</v>
      </c>
    </row>
    <row r="179" s="2" customFormat="1" ht="24.15" customHeight="1">
      <c r="A179" s="41"/>
      <c r="B179" s="42"/>
      <c r="C179" s="215" t="s">
        <v>280</v>
      </c>
      <c r="D179" s="215" t="s">
        <v>147</v>
      </c>
      <c r="E179" s="216" t="s">
        <v>281</v>
      </c>
      <c r="F179" s="217" t="s">
        <v>282</v>
      </c>
      <c r="G179" s="218" t="s">
        <v>150</v>
      </c>
      <c r="H179" s="219">
        <v>472.368</v>
      </c>
      <c r="I179" s="220"/>
      <c r="J179" s="221">
        <f>ROUND(I179*H179,2)</f>
        <v>0</v>
      </c>
      <c r="K179" s="217" t="s">
        <v>184</v>
      </c>
      <c r="L179" s="47"/>
      <c r="M179" s="222" t="s">
        <v>19</v>
      </c>
      <c r="N179" s="223" t="s">
        <v>44</v>
      </c>
      <c r="O179" s="87"/>
      <c r="P179" s="224">
        <f>O179*H179</f>
        <v>0</v>
      </c>
      <c r="Q179" s="224">
        <v>0</v>
      </c>
      <c r="R179" s="224">
        <f>Q179*H179</f>
        <v>0</v>
      </c>
      <c r="S179" s="224">
        <v>0</v>
      </c>
      <c r="T179" s="225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26" t="s">
        <v>245</v>
      </c>
      <c r="AT179" s="226" t="s">
        <v>147</v>
      </c>
      <c r="AU179" s="226" t="s">
        <v>84</v>
      </c>
      <c r="AY179" s="20" t="s">
        <v>142</v>
      </c>
      <c r="BE179" s="227">
        <f>IF(N179="základní",J179,0)</f>
        <v>0</v>
      </c>
      <c r="BF179" s="227">
        <f>IF(N179="snížená",J179,0)</f>
        <v>0</v>
      </c>
      <c r="BG179" s="227">
        <f>IF(N179="zákl. přenesená",J179,0)</f>
        <v>0</v>
      </c>
      <c r="BH179" s="227">
        <f>IF(N179="sníž. přenesená",J179,0)</f>
        <v>0</v>
      </c>
      <c r="BI179" s="227">
        <f>IF(N179="nulová",J179,0)</f>
        <v>0</v>
      </c>
      <c r="BJ179" s="20" t="s">
        <v>84</v>
      </c>
      <c r="BK179" s="227">
        <f>ROUND(I179*H179,2)</f>
        <v>0</v>
      </c>
      <c r="BL179" s="20" t="s">
        <v>245</v>
      </c>
      <c r="BM179" s="226" t="s">
        <v>283</v>
      </c>
    </row>
    <row r="180" s="2" customFormat="1">
      <c r="A180" s="41"/>
      <c r="B180" s="42"/>
      <c r="C180" s="43"/>
      <c r="D180" s="251" t="s">
        <v>186</v>
      </c>
      <c r="E180" s="43"/>
      <c r="F180" s="252" t="s">
        <v>284</v>
      </c>
      <c r="G180" s="43"/>
      <c r="H180" s="43"/>
      <c r="I180" s="253"/>
      <c r="J180" s="43"/>
      <c r="K180" s="43"/>
      <c r="L180" s="47"/>
      <c r="M180" s="254"/>
      <c r="N180" s="255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186</v>
      </c>
      <c r="AU180" s="20" t="s">
        <v>84</v>
      </c>
    </row>
    <row r="181" s="15" customFormat="1">
      <c r="A181" s="15"/>
      <c r="B181" s="256"/>
      <c r="C181" s="257"/>
      <c r="D181" s="230" t="s">
        <v>154</v>
      </c>
      <c r="E181" s="258" t="s">
        <v>19</v>
      </c>
      <c r="F181" s="259" t="s">
        <v>188</v>
      </c>
      <c r="G181" s="257"/>
      <c r="H181" s="258" t="s">
        <v>19</v>
      </c>
      <c r="I181" s="260"/>
      <c r="J181" s="257"/>
      <c r="K181" s="257"/>
      <c r="L181" s="261"/>
      <c r="M181" s="262"/>
      <c r="N181" s="263"/>
      <c r="O181" s="263"/>
      <c r="P181" s="263"/>
      <c r="Q181" s="263"/>
      <c r="R181" s="263"/>
      <c r="S181" s="263"/>
      <c r="T181" s="264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65" t="s">
        <v>154</v>
      </c>
      <c r="AU181" s="265" t="s">
        <v>84</v>
      </c>
      <c r="AV181" s="15" t="s">
        <v>79</v>
      </c>
      <c r="AW181" s="15" t="s">
        <v>33</v>
      </c>
      <c r="AX181" s="15" t="s">
        <v>72</v>
      </c>
      <c r="AY181" s="265" t="s">
        <v>142</v>
      </c>
    </row>
    <row r="182" s="13" customFormat="1">
      <c r="A182" s="13"/>
      <c r="B182" s="228"/>
      <c r="C182" s="229"/>
      <c r="D182" s="230" t="s">
        <v>154</v>
      </c>
      <c r="E182" s="231" t="s">
        <v>19</v>
      </c>
      <c r="F182" s="232" t="s">
        <v>189</v>
      </c>
      <c r="G182" s="229"/>
      <c r="H182" s="233">
        <v>472.368</v>
      </c>
      <c r="I182" s="234"/>
      <c r="J182" s="229"/>
      <c r="K182" s="229"/>
      <c r="L182" s="235"/>
      <c r="M182" s="236"/>
      <c r="N182" s="237"/>
      <c r="O182" s="237"/>
      <c r="P182" s="237"/>
      <c r="Q182" s="237"/>
      <c r="R182" s="237"/>
      <c r="S182" s="237"/>
      <c r="T182" s="238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9" t="s">
        <v>154</v>
      </c>
      <c r="AU182" s="239" t="s">
        <v>84</v>
      </c>
      <c r="AV182" s="13" t="s">
        <v>84</v>
      </c>
      <c r="AW182" s="13" t="s">
        <v>33</v>
      </c>
      <c r="AX182" s="13" t="s">
        <v>72</v>
      </c>
      <c r="AY182" s="239" t="s">
        <v>142</v>
      </c>
    </row>
    <row r="183" s="14" customFormat="1">
      <c r="A183" s="14"/>
      <c r="B183" s="240"/>
      <c r="C183" s="241"/>
      <c r="D183" s="230" t="s">
        <v>154</v>
      </c>
      <c r="E183" s="242" t="s">
        <v>19</v>
      </c>
      <c r="F183" s="243" t="s">
        <v>164</v>
      </c>
      <c r="G183" s="241"/>
      <c r="H183" s="244">
        <v>472.368</v>
      </c>
      <c r="I183" s="245"/>
      <c r="J183" s="241"/>
      <c r="K183" s="241"/>
      <c r="L183" s="246"/>
      <c r="M183" s="247"/>
      <c r="N183" s="248"/>
      <c r="O183" s="248"/>
      <c r="P183" s="248"/>
      <c r="Q183" s="248"/>
      <c r="R183" s="248"/>
      <c r="S183" s="248"/>
      <c r="T183" s="249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0" t="s">
        <v>154</v>
      </c>
      <c r="AU183" s="250" t="s">
        <v>84</v>
      </c>
      <c r="AV183" s="14" t="s">
        <v>152</v>
      </c>
      <c r="AW183" s="14" t="s">
        <v>33</v>
      </c>
      <c r="AX183" s="14" t="s">
        <v>79</v>
      </c>
      <c r="AY183" s="250" t="s">
        <v>142</v>
      </c>
    </row>
    <row r="184" s="2" customFormat="1" ht="21.75" customHeight="1">
      <c r="A184" s="41"/>
      <c r="B184" s="42"/>
      <c r="C184" s="215" t="s">
        <v>285</v>
      </c>
      <c r="D184" s="215" t="s">
        <v>147</v>
      </c>
      <c r="E184" s="216" t="s">
        <v>286</v>
      </c>
      <c r="F184" s="217" t="s">
        <v>287</v>
      </c>
      <c r="G184" s="218" t="s">
        <v>150</v>
      </c>
      <c r="H184" s="219">
        <v>472.368</v>
      </c>
      <c r="I184" s="220"/>
      <c r="J184" s="221">
        <f>ROUND(I184*H184,2)</f>
        <v>0</v>
      </c>
      <c r="K184" s="217" t="s">
        <v>184</v>
      </c>
      <c r="L184" s="47"/>
      <c r="M184" s="222" t="s">
        <v>19</v>
      </c>
      <c r="N184" s="223" t="s">
        <v>44</v>
      </c>
      <c r="O184" s="87"/>
      <c r="P184" s="224">
        <f>O184*H184</f>
        <v>0</v>
      </c>
      <c r="Q184" s="224">
        <v>0</v>
      </c>
      <c r="R184" s="224">
        <f>Q184*H184</f>
        <v>0</v>
      </c>
      <c r="S184" s="224">
        <v>0</v>
      </c>
      <c r="T184" s="225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26" t="s">
        <v>245</v>
      </c>
      <c r="AT184" s="226" t="s">
        <v>147</v>
      </c>
      <c r="AU184" s="226" t="s">
        <v>84</v>
      </c>
      <c r="AY184" s="20" t="s">
        <v>142</v>
      </c>
      <c r="BE184" s="227">
        <f>IF(N184="základní",J184,0)</f>
        <v>0</v>
      </c>
      <c r="BF184" s="227">
        <f>IF(N184="snížená",J184,0)</f>
        <v>0</v>
      </c>
      <c r="BG184" s="227">
        <f>IF(N184="zákl. přenesená",J184,0)</f>
        <v>0</v>
      </c>
      <c r="BH184" s="227">
        <f>IF(N184="sníž. přenesená",J184,0)</f>
        <v>0</v>
      </c>
      <c r="BI184" s="227">
        <f>IF(N184="nulová",J184,0)</f>
        <v>0</v>
      </c>
      <c r="BJ184" s="20" t="s">
        <v>84</v>
      </c>
      <c r="BK184" s="227">
        <f>ROUND(I184*H184,2)</f>
        <v>0</v>
      </c>
      <c r="BL184" s="20" t="s">
        <v>245</v>
      </c>
      <c r="BM184" s="226" t="s">
        <v>288</v>
      </c>
    </row>
    <row r="185" s="2" customFormat="1">
      <c r="A185" s="41"/>
      <c r="B185" s="42"/>
      <c r="C185" s="43"/>
      <c r="D185" s="251" t="s">
        <v>186</v>
      </c>
      <c r="E185" s="43"/>
      <c r="F185" s="252" t="s">
        <v>289</v>
      </c>
      <c r="G185" s="43"/>
      <c r="H185" s="43"/>
      <c r="I185" s="253"/>
      <c r="J185" s="43"/>
      <c r="K185" s="43"/>
      <c r="L185" s="47"/>
      <c r="M185" s="254"/>
      <c r="N185" s="255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186</v>
      </c>
      <c r="AU185" s="20" t="s">
        <v>84</v>
      </c>
    </row>
    <row r="186" s="15" customFormat="1">
      <c r="A186" s="15"/>
      <c r="B186" s="256"/>
      <c r="C186" s="257"/>
      <c r="D186" s="230" t="s">
        <v>154</v>
      </c>
      <c r="E186" s="258" t="s">
        <v>19</v>
      </c>
      <c r="F186" s="259" t="s">
        <v>290</v>
      </c>
      <c r="G186" s="257"/>
      <c r="H186" s="258" t="s">
        <v>19</v>
      </c>
      <c r="I186" s="260"/>
      <c r="J186" s="257"/>
      <c r="K186" s="257"/>
      <c r="L186" s="261"/>
      <c r="M186" s="262"/>
      <c r="N186" s="263"/>
      <c r="O186" s="263"/>
      <c r="P186" s="263"/>
      <c r="Q186" s="263"/>
      <c r="R186" s="263"/>
      <c r="S186" s="263"/>
      <c r="T186" s="264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65" t="s">
        <v>154</v>
      </c>
      <c r="AU186" s="265" t="s">
        <v>84</v>
      </c>
      <c r="AV186" s="15" t="s">
        <v>79</v>
      </c>
      <c r="AW186" s="15" t="s">
        <v>33</v>
      </c>
      <c r="AX186" s="15" t="s">
        <v>72</v>
      </c>
      <c r="AY186" s="265" t="s">
        <v>142</v>
      </c>
    </row>
    <row r="187" s="13" customFormat="1">
      <c r="A187" s="13"/>
      <c r="B187" s="228"/>
      <c r="C187" s="229"/>
      <c r="D187" s="230" t="s">
        <v>154</v>
      </c>
      <c r="E187" s="231" t="s">
        <v>19</v>
      </c>
      <c r="F187" s="232" t="s">
        <v>189</v>
      </c>
      <c r="G187" s="229"/>
      <c r="H187" s="233">
        <v>472.368</v>
      </c>
      <c r="I187" s="234"/>
      <c r="J187" s="229"/>
      <c r="K187" s="229"/>
      <c r="L187" s="235"/>
      <c r="M187" s="236"/>
      <c r="N187" s="237"/>
      <c r="O187" s="237"/>
      <c r="P187" s="237"/>
      <c r="Q187" s="237"/>
      <c r="R187" s="237"/>
      <c r="S187" s="237"/>
      <c r="T187" s="238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9" t="s">
        <v>154</v>
      </c>
      <c r="AU187" s="239" t="s">
        <v>84</v>
      </c>
      <c r="AV187" s="13" t="s">
        <v>84</v>
      </c>
      <c r="AW187" s="13" t="s">
        <v>33</v>
      </c>
      <c r="AX187" s="13" t="s">
        <v>72</v>
      </c>
      <c r="AY187" s="239" t="s">
        <v>142</v>
      </c>
    </row>
    <row r="188" s="14" customFormat="1">
      <c r="A188" s="14"/>
      <c r="B188" s="240"/>
      <c r="C188" s="241"/>
      <c r="D188" s="230" t="s">
        <v>154</v>
      </c>
      <c r="E188" s="242" t="s">
        <v>19</v>
      </c>
      <c r="F188" s="243" t="s">
        <v>164</v>
      </c>
      <c r="G188" s="241"/>
      <c r="H188" s="244">
        <v>472.368</v>
      </c>
      <c r="I188" s="245"/>
      <c r="J188" s="241"/>
      <c r="K188" s="241"/>
      <c r="L188" s="246"/>
      <c r="M188" s="247"/>
      <c r="N188" s="248"/>
      <c r="O188" s="248"/>
      <c r="P188" s="248"/>
      <c r="Q188" s="248"/>
      <c r="R188" s="248"/>
      <c r="S188" s="248"/>
      <c r="T188" s="249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0" t="s">
        <v>154</v>
      </c>
      <c r="AU188" s="250" t="s">
        <v>84</v>
      </c>
      <c r="AV188" s="14" t="s">
        <v>152</v>
      </c>
      <c r="AW188" s="14" t="s">
        <v>33</v>
      </c>
      <c r="AX188" s="14" t="s">
        <v>79</v>
      </c>
      <c r="AY188" s="250" t="s">
        <v>142</v>
      </c>
    </row>
    <row r="189" s="2" customFormat="1" ht="16.5" customHeight="1">
      <c r="A189" s="41"/>
      <c r="B189" s="42"/>
      <c r="C189" s="215" t="s">
        <v>291</v>
      </c>
      <c r="D189" s="215" t="s">
        <v>147</v>
      </c>
      <c r="E189" s="216" t="s">
        <v>292</v>
      </c>
      <c r="F189" s="217" t="s">
        <v>293</v>
      </c>
      <c r="G189" s="218" t="s">
        <v>167</v>
      </c>
      <c r="H189" s="219">
        <v>524.85299999999995</v>
      </c>
      <c r="I189" s="220"/>
      <c r="J189" s="221">
        <f>ROUND(I189*H189,2)</f>
        <v>0</v>
      </c>
      <c r="K189" s="217" t="s">
        <v>184</v>
      </c>
      <c r="L189" s="47"/>
      <c r="M189" s="222" t="s">
        <v>19</v>
      </c>
      <c r="N189" s="223" t="s">
        <v>44</v>
      </c>
      <c r="O189" s="87"/>
      <c r="P189" s="224">
        <f>O189*H189</f>
        <v>0</v>
      </c>
      <c r="Q189" s="224">
        <v>2.0000000000000002E-05</v>
      </c>
      <c r="R189" s="224">
        <f>Q189*H189</f>
        <v>0.010497059999999999</v>
      </c>
      <c r="S189" s="224">
        <v>0</v>
      </c>
      <c r="T189" s="225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26" t="s">
        <v>245</v>
      </c>
      <c r="AT189" s="226" t="s">
        <v>147</v>
      </c>
      <c r="AU189" s="226" t="s">
        <v>84</v>
      </c>
      <c r="AY189" s="20" t="s">
        <v>142</v>
      </c>
      <c r="BE189" s="227">
        <f>IF(N189="základní",J189,0)</f>
        <v>0</v>
      </c>
      <c r="BF189" s="227">
        <f>IF(N189="snížená",J189,0)</f>
        <v>0</v>
      </c>
      <c r="BG189" s="227">
        <f>IF(N189="zákl. přenesená",J189,0)</f>
        <v>0</v>
      </c>
      <c r="BH189" s="227">
        <f>IF(N189="sníž. přenesená",J189,0)</f>
        <v>0</v>
      </c>
      <c r="BI189" s="227">
        <f>IF(N189="nulová",J189,0)</f>
        <v>0</v>
      </c>
      <c r="BJ189" s="20" t="s">
        <v>84</v>
      </c>
      <c r="BK189" s="227">
        <f>ROUND(I189*H189,2)</f>
        <v>0</v>
      </c>
      <c r="BL189" s="20" t="s">
        <v>245</v>
      </c>
      <c r="BM189" s="226" t="s">
        <v>294</v>
      </c>
    </row>
    <row r="190" s="2" customFormat="1">
      <c r="A190" s="41"/>
      <c r="B190" s="42"/>
      <c r="C190" s="43"/>
      <c r="D190" s="251" t="s">
        <v>186</v>
      </c>
      <c r="E190" s="43"/>
      <c r="F190" s="252" t="s">
        <v>295</v>
      </c>
      <c r="G190" s="43"/>
      <c r="H190" s="43"/>
      <c r="I190" s="253"/>
      <c r="J190" s="43"/>
      <c r="K190" s="43"/>
      <c r="L190" s="47"/>
      <c r="M190" s="254"/>
      <c r="N190" s="255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186</v>
      </c>
      <c r="AU190" s="20" t="s">
        <v>84</v>
      </c>
    </row>
    <row r="191" s="15" customFormat="1">
      <c r="A191" s="15"/>
      <c r="B191" s="256"/>
      <c r="C191" s="257"/>
      <c r="D191" s="230" t="s">
        <v>154</v>
      </c>
      <c r="E191" s="258" t="s">
        <v>19</v>
      </c>
      <c r="F191" s="259" t="s">
        <v>296</v>
      </c>
      <c r="G191" s="257"/>
      <c r="H191" s="258" t="s">
        <v>19</v>
      </c>
      <c r="I191" s="260"/>
      <c r="J191" s="257"/>
      <c r="K191" s="257"/>
      <c r="L191" s="261"/>
      <c r="M191" s="262"/>
      <c r="N191" s="263"/>
      <c r="O191" s="263"/>
      <c r="P191" s="263"/>
      <c r="Q191" s="263"/>
      <c r="R191" s="263"/>
      <c r="S191" s="263"/>
      <c r="T191" s="264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65" t="s">
        <v>154</v>
      </c>
      <c r="AU191" s="265" t="s">
        <v>84</v>
      </c>
      <c r="AV191" s="15" t="s">
        <v>79</v>
      </c>
      <c r="AW191" s="15" t="s">
        <v>33</v>
      </c>
      <c r="AX191" s="15" t="s">
        <v>72</v>
      </c>
      <c r="AY191" s="265" t="s">
        <v>142</v>
      </c>
    </row>
    <row r="192" s="13" customFormat="1">
      <c r="A192" s="13"/>
      <c r="B192" s="228"/>
      <c r="C192" s="229"/>
      <c r="D192" s="230" t="s">
        <v>154</v>
      </c>
      <c r="E192" s="231" t="s">
        <v>19</v>
      </c>
      <c r="F192" s="232" t="s">
        <v>297</v>
      </c>
      <c r="G192" s="229"/>
      <c r="H192" s="233">
        <v>524.85299999999995</v>
      </c>
      <c r="I192" s="234"/>
      <c r="J192" s="229"/>
      <c r="K192" s="229"/>
      <c r="L192" s="235"/>
      <c r="M192" s="236"/>
      <c r="N192" s="237"/>
      <c r="O192" s="237"/>
      <c r="P192" s="237"/>
      <c r="Q192" s="237"/>
      <c r="R192" s="237"/>
      <c r="S192" s="237"/>
      <c r="T192" s="238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9" t="s">
        <v>154</v>
      </c>
      <c r="AU192" s="239" t="s">
        <v>84</v>
      </c>
      <c r="AV192" s="13" t="s">
        <v>84</v>
      </c>
      <c r="AW192" s="13" t="s">
        <v>33</v>
      </c>
      <c r="AX192" s="13" t="s">
        <v>72</v>
      </c>
      <c r="AY192" s="239" t="s">
        <v>142</v>
      </c>
    </row>
    <row r="193" s="14" customFormat="1">
      <c r="A193" s="14"/>
      <c r="B193" s="240"/>
      <c r="C193" s="241"/>
      <c r="D193" s="230" t="s">
        <v>154</v>
      </c>
      <c r="E193" s="242" t="s">
        <v>19</v>
      </c>
      <c r="F193" s="243" t="s">
        <v>164</v>
      </c>
      <c r="G193" s="241"/>
      <c r="H193" s="244">
        <v>524.85299999999995</v>
      </c>
      <c r="I193" s="245"/>
      <c r="J193" s="241"/>
      <c r="K193" s="241"/>
      <c r="L193" s="246"/>
      <c r="M193" s="247"/>
      <c r="N193" s="248"/>
      <c r="O193" s="248"/>
      <c r="P193" s="248"/>
      <c r="Q193" s="248"/>
      <c r="R193" s="248"/>
      <c r="S193" s="248"/>
      <c r="T193" s="249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0" t="s">
        <v>154</v>
      </c>
      <c r="AU193" s="250" t="s">
        <v>84</v>
      </c>
      <c r="AV193" s="14" t="s">
        <v>152</v>
      </c>
      <c r="AW193" s="14" t="s">
        <v>33</v>
      </c>
      <c r="AX193" s="14" t="s">
        <v>79</v>
      </c>
      <c r="AY193" s="250" t="s">
        <v>142</v>
      </c>
    </row>
    <row r="194" s="2" customFormat="1" ht="24.15" customHeight="1">
      <c r="A194" s="41"/>
      <c r="B194" s="42"/>
      <c r="C194" s="215" t="s">
        <v>298</v>
      </c>
      <c r="D194" s="215" t="s">
        <v>147</v>
      </c>
      <c r="E194" s="216" t="s">
        <v>299</v>
      </c>
      <c r="F194" s="217" t="s">
        <v>300</v>
      </c>
      <c r="G194" s="218" t="s">
        <v>301</v>
      </c>
      <c r="H194" s="219">
        <v>16.908999999999999</v>
      </c>
      <c r="I194" s="220"/>
      <c r="J194" s="221">
        <f>ROUND(I194*H194,2)</f>
        <v>0</v>
      </c>
      <c r="K194" s="217" t="s">
        <v>184</v>
      </c>
      <c r="L194" s="47"/>
      <c r="M194" s="222" t="s">
        <v>19</v>
      </c>
      <c r="N194" s="223" t="s">
        <v>44</v>
      </c>
      <c r="O194" s="87"/>
      <c r="P194" s="224">
        <f>O194*H194</f>
        <v>0</v>
      </c>
      <c r="Q194" s="224">
        <v>0.022839999999999999</v>
      </c>
      <c r="R194" s="224">
        <f>Q194*H194</f>
        <v>0.38620155999999994</v>
      </c>
      <c r="S194" s="224">
        <v>0</v>
      </c>
      <c r="T194" s="225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26" t="s">
        <v>245</v>
      </c>
      <c r="AT194" s="226" t="s">
        <v>147</v>
      </c>
      <c r="AU194" s="226" t="s">
        <v>84</v>
      </c>
      <c r="AY194" s="20" t="s">
        <v>142</v>
      </c>
      <c r="BE194" s="227">
        <f>IF(N194="základní",J194,0)</f>
        <v>0</v>
      </c>
      <c r="BF194" s="227">
        <f>IF(N194="snížená",J194,0)</f>
        <v>0</v>
      </c>
      <c r="BG194" s="227">
        <f>IF(N194="zákl. přenesená",J194,0)</f>
        <v>0</v>
      </c>
      <c r="BH194" s="227">
        <f>IF(N194="sníž. přenesená",J194,0)</f>
        <v>0</v>
      </c>
      <c r="BI194" s="227">
        <f>IF(N194="nulová",J194,0)</f>
        <v>0</v>
      </c>
      <c r="BJ194" s="20" t="s">
        <v>84</v>
      </c>
      <c r="BK194" s="227">
        <f>ROUND(I194*H194,2)</f>
        <v>0</v>
      </c>
      <c r="BL194" s="20" t="s">
        <v>245</v>
      </c>
      <c r="BM194" s="226" t="s">
        <v>302</v>
      </c>
    </row>
    <row r="195" s="2" customFormat="1">
      <c r="A195" s="41"/>
      <c r="B195" s="42"/>
      <c r="C195" s="43"/>
      <c r="D195" s="251" t="s">
        <v>186</v>
      </c>
      <c r="E195" s="43"/>
      <c r="F195" s="252" t="s">
        <v>303</v>
      </c>
      <c r="G195" s="43"/>
      <c r="H195" s="43"/>
      <c r="I195" s="253"/>
      <c r="J195" s="43"/>
      <c r="K195" s="43"/>
      <c r="L195" s="47"/>
      <c r="M195" s="254"/>
      <c r="N195" s="255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186</v>
      </c>
      <c r="AU195" s="20" t="s">
        <v>84</v>
      </c>
    </row>
    <row r="196" s="13" customFormat="1">
      <c r="A196" s="13"/>
      <c r="B196" s="228"/>
      <c r="C196" s="229"/>
      <c r="D196" s="230" t="s">
        <v>154</v>
      </c>
      <c r="E196" s="231" t="s">
        <v>19</v>
      </c>
      <c r="F196" s="232" t="s">
        <v>304</v>
      </c>
      <c r="G196" s="229"/>
      <c r="H196" s="233">
        <v>11.808999999999999</v>
      </c>
      <c r="I196" s="234"/>
      <c r="J196" s="229"/>
      <c r="K196" s="229"/>
      <c r="L196" s="235"/>
      <c r="M196" s="236"/>
      <c r="N196" s="237"/>
      <c r="O196" s="237"/>
      <c r="P196" s="237"/>
      <c r="Q196" s="237"/>
      <c r="R196" s="237"/>
      <c r="S196" s="237"/>
      <c r="T196" s="238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9" t="s">
        <v>154</v>
      </c>
      <c r="AU196" s="239" t="s">
        <v>84</v>
      </c>
      <c r="AV196" s="13" t="s">
        <v>84</v>
      </c>
      <c r="AW196" s="13" t="s">
        <v>33</v>
      </c>
      <c r="AX196" s="13" t="s">
        <v>72</v>
      </c>
      <c r="AY196" s="239" t="s">
        <v>142</v>
      </c>
    </row>
    <row r="197" s="13" customFormat="1">
      <c r="A197" s="13"/>
      <c r="B197" s="228"/>
      <c r="C197" s="229"/>
      <c r="D197" s="230" t="s">
        <v>154</v>
      </c>
      <c r="E197" s="231" t="s">
        <v>19</v>
      </c>
      <c r="F197" s="232" t="s">
        <v>305</v>
      </c>
      <c r="G197" s="229"/>
      <c r="H197" s="233">
        <v>5.0999999999999996</v>
      </c>
      <c r="I197" s="234"/>
      <c r="J197" s="229"/>
      <c r="K197" s="229"/>
      <c r="L197" s="235"/>
      <c r="M197" s="236"/>
      <c r="N197" s="237"/>
      <c r="O197" s="237"/>
      <c r="P197" s="237"/>
      <c r="Q197" s="237"/>
      <c r="R197" s="237"/>
      <c r="S197" s="237"/>
      <c r="T197" s="238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9" t="s">
        <v>154</v>
      </c>
      <c r="AU197" s="239" t="s">
        <v>84</v>
      </c>
      <c r="AV197" s="13" t="s">
        <v>84</v>
      </c>
      <c r="AW197" s="13" t="s">
        <v>33</v>
      </c>
      <c r="AX197" s="13" t="s">
        <v>72</v>
      </c>
      <c r="AY197" s="239" t="s">
        <v>142</v>
      </c>
    </row>
    <row r="198" s="14" customFormat="1">
      <c r="A198" s="14"/>
      <c r="B198" s="240"/>
      <c r="C198" s="241"/>
      <c r="D198" s="230" t="s">
        <v>154</v>
      </c>
      <c r="E198" s="242" t="s">
        <v>19</v>
      </c>
      <c r="F198" s="243" t="s">
        <v>164</v>
      </c>
      <c r="G198" s="241"/>
      <c r="H198" s="244">
        <v>16.908999999999999</v>
      </c>
      <c r="I198" s="245"/>
      <c r="J198" s="241"/>
      <c r="K198" s="241"/>
      <c r="L198" s="246"/>
      <c r="M198" s="247"/>
      <c r="N198" s="248"/>
      <c r="O198" s="248"/>
      <c r="P198" s="248"/>
      <c r="Q198" s="248"/>
      <c r="R198" s="248"/>
      <c r="S198" s="248"/>
      <c r="T198" s="249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0" t="s">
        <v>154</v>
      </c>
      <c r="AU198" s="250" t="s">
        <v>84</v>
      </c>
      <c r="AV198" s="14" t="s">
        <v>152</v>
      </c>
      <c r="AW198" s="14" t="s">
        <v>33</v>
      </c>
      <c r="AX198" s="14" t="s">
        <v>79</v>
      </c>
      <c r="AY198" s="250" t="s">
        <v>142</v>
      </c>
    </row>
    <row r="199" s="2" customFormat="1" ht="16.5" customHeight="1">
      <c r="A199" s="41"/>
      <c r="B199" s="42"/>
      <c r="C199" s="266" t="s">
        <v>306</v>
      </c>
      <c r="D199" s="266" t="s">
        <v>307</v>
      </c>
      <c r="E199" s="267" t="s">
        <v>308</v>
      </c>
      <c r="F199" s="268" t="s">
        <v>309</v>
      </c>
      <c r="G199" s="269" t="s">
        <v>301</v>
      </c>
      <c r="H199" s="270">
        <v>12.99</v>
      </c>
      <c r="I199" s="271"/>
      <c r="J199" s="272">
        <f>ROUND(I199*H199,2)</f>
        <v>0</v>
      </c>
      <c r="K199" s="268" t="s">
        <v>184</v>
      </c>
      <c r="L199" s="273"/>
      <c r="M199" s="274" t="s">
        <v>19</v>
      </c>
      <c r="N199" s="275" t="s">
        <v>44</v>
      </c>
      <c r="O199" s="87"/>
      <c r="P199" s="224">
        <f>O199*H199</f>
        <v>0</v>
      </c>
      <c r="Q199" s="224">
        <v>0.55000000000000004</v>
      </c>
      <c r="R199" s="224">
        <f>Q199*H199</f>
        <v>7.1445000000000007</v>
      </c>
      <c r="S199" s="224">
        <v>0</v>
      </c>
      <c r="T199" s="225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26" t="s">
        <v>310</v>
      </c>
      <c r="AT199" s="226" t="s">
        <v>307</v>
      </c>
      <c r="AU199" s="226" t="s">
        <v>84</v>
      </c>
      <c r="AY199" s="20" t="s">
        <v>142</v>
      </c>
      <c r="BE199" s="227">
        <f>IF(N199="základní",J199,0)</f>
        <v>0</v>
      </c>
      <c r="BF199" s="227">
        <f>IF(N199="snížená",J199,0)</f>
        <v>0</v>
      </c>
      <c r="BG199" s="227">
        <f>IF(N199="zákl. přenesená",J199,0)</f>
        <v>0</v>
      </c>
      <c r="BH199" s="227">
        <f>IF(N199="sníž. přenesená",J199,0)</f>
        <v>0</v>
      </c>
      <c r="BI199" s="227">
        <f>IF(N199="nulová",J199,0)</f>
        <v>0</v>
      </c>
      <c r="BJ199" s="20" t="s">
        <v>84</v>
      </c>
      <c r="BK199" s="227">
        <f>ROUND(I199*H199,2)</f>
        <v>0</v>
      </c>
      <c r="BL199" s="20" t="s">
        <v>245</v>
      </c>
      <c r="BM199" s="226" t="s">
        <v>311</v>
      </c>
    </row>
    <row r="200" s="13" customFormat="1">
      <c r="A200" s="13"/>
      <c r="B200" s="228"/>
      <c r="C200" s="229"/>
      <c r="D200" s="230" t="s">
        <v>154</v>
      </c>
      <c r="E200" s="229"/>
      <c r="F200" s="232" t="s">
        <v>312</v>
      </c>
      <c r="G200" s="229"/>
      <c r="H200" s="233">
        <v>12.99</v>
      </c>
      <c r="I200" s="234"/>
      <c r="J200" s="229"/>
      <c r="K200" s="229"/>
      <c r="L200" s="235"/>
      <c r="M200" s="236"/>
      <c r="N200" s="237"/>
      <c r="O200" s="237"/>
      <c r="P200" s="237"/>
      <c r="Q200" s="237"/>
      <c r="R200" s="237"/>
      <c r="S200" s="237"/>
      <c r="T200" s="238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9" t="s">
        <v>154</v>
      </c>
      <c r="AU200" s="239" t="s">
        <v>84</v>
      </c>
      <c r="AV200" s="13" t="s">
        <v>84</v>
      </c>
      <c r="AW200" s="13" t="s">
        <v>4</v>
      </c>
      <c r="AX200" s="13" t="s">
        <v>79</v>
      </c>
      <c r="AY200" s="239" t="s">
        <v>142</v>
      </c>
    </row>
    <row r="201" s="2" customFormat="1" ht="16.5" customHeight="1">
      <c r="A201" s="41"/>
      <c r="B201" s="42"/>
      <c r="C201" s="266" t="s">
        <v>313</v>
      </c>
      <c r="D201" s="266" t="s">
        <v>307</v>
      </c>
      <c r="E201" s="267" t="s">
        <v>314</v>
      </c>
      <c r="F201" s="268" t="s">
        <v>315</v>
      </c>
      <c r="G201" s="269" t="s">
        <v>301</v>
      </c>
      <c r="H201" s="270">
        <v>5.6100000000000003</v>
      </c>
      <c r="I201" s="271"/>
      <c r="J201" s="272">
        <f>ROUND(I201*H201,2)</f>
        <v>0</v>
      </c>
      <c r="K201" s="268" t="s">
        <v>184</v>
      </c>
      <c r="L201" s="273"/>
      <c r="M201" s="274" t="s">
        <v>19</v>
      </c>
      <c r="N201" s="275" t="s">
        <v>44</v>
      </c>
      <c r="O201" s="87"/>
      <c r="P201" s="224">
        <f>O201*H201</f>
        <v>0</v>
      </c>
      <c r="Q201" s="224">
        <v>0.55000000000000004</v>
      </c>
      <c r="R201" s="224">
        <f>Q201*H201</f>
        <v>3.0855000000000006</v>
      </c>
      <c r="S201" s="224">
        <v>0</v>
      </c>
      <c r="T201" s="225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26" t="s">
        <v>310</v>
      </c>
      <c r="AT201" s="226" t="s">
        <v>307</v>
      </c>
      <c r="AU201" s="226" t="s">
        <v>84</v>
      </c>
      <c r="AY201" s="20" t="s">
        <v>142</v>
      </c>
      <c r="BE201" s="227">
        <f>IF(N201="základní",J201,0)</f>
        <v>0</v>
      </c>
      <c r="BF201" s="227">
        <f>IF(N201="snížená",J201,0)</f>
        <v>0</v>
      </c>
      <c r="BG201" s="227">
        <f>IF(N201="zákl. přenesená",J201,0)</f>
        <v>0</v>
      </c>
      <c r="BH201" s="227">
        <f>IF(N201="sníž. přenesená",J201,0)</f>
        <v>0</v>
      </c>
      <c r="BI201" s="227">
        <f>IF(N201="nulová",J201,0)</f>
        <v>0</v>
      </c>
      <c r="BJ201" s="20" t="s">
        <v>84</v>
      </c>
      <c r="BK201" s="227">
        <f>ROUND(I201*H201,2)</f>
        <v>0</v>
      </c>
      <c r="BL201" s="20" t="s">
        <v>245</v>
      </c>
      <c r="BM201" s="226" t="s">
        <v>316</v>
      </c>
    </row>
    <row r="202" s="13" customFormat="1">
      <c r="A202" s="13"/>
      <c r="B202" s="228"/>
      <c r="C202" s="229"/>
      <c r="D202" s="230" t="s">
        <v>154</v>
      </c>
      <c r="E202" s="229"/>
      <c r="F202" s="232" t="s">
        <v>317</v>
      </c>
      <c r="G202" s="229"/>
      <c r="H202" s="233">
        <v>5.6100000000000003</v>
      </c>
      <c r="I202" s="234"/>
      <c r="J202" s="229"/>
      <c r="K202" s="229"/>
      <c r="L202" s="235"/>
      <c r="M202" s="236"/>
      <c r="N202" s="237"/>
      <c r="O202" s="237"/>
      <c r="P202" s="237"/>
      <c r="Q202" s="237"/>
      <c r="R202" s="237"/>
      <c r="S202" s="237"/>
      <c r="T202" s="238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9" t="s">
        <v>154</v>
      </c>
      <c r="AU202" s="239" t="s">
        <v>84</v>
      </c>
      <c r="AV202" s="13" t="s">
        <v>84</v>
      </c>
      <c r="AW202" s="13" t="s">
        <v>4</v>
      </c>
      <c r="AX202" s="13" t="s">
        <v>79</v>
      </c>
      <c r="AY202" s="239" t="s">
        <v>142</v>
      </c>
    </row>
    <row r="203" s="2" customFormat="1" ht="24.15" customHeight="1">
      <c r="A203" s="41"/>
      <c r="B203" s="42"/>
      <c r="C203" s="215" t="s">
        <v>318</v>
      </c>
      <c r="D203" s="215" t="s">
        <v>147</v>
      </c>
      <c r="E203" s="216" t="s">
        <v>319</v>
      </c>
      <c r="F203" s="217" t="s">
        <v>320</v>
      </c>
      <c r="G203" s="218" t="s">
        <v>256</v>
      </c>
      <c r="H203" s="219">
        <v>10.627000000000001</v>
      </c>
      <c r="I203" s="220"/>
      <c r="J203" s="221">
        <f>ROUND(I203*H203,2)</f>
        <v>0</v>
      </c>
      <c r="K203" s="217" t="s">
        <v>184</v>
      </c>
      <c r="L203" s="47"/>
      <c r="M203" s="222" t="s">
        <v>19</v>
      </c>
      <c r="N203" s="223" t="s">
        <v>44</v>
      </c>
      <c r="O203" s="87"/>
      <c r="P203" s="224">
        <f>O203*H203</f>
        <v>0</v>
      </c>
      <c r="Q203" s="224">
        <v>0</v>
      </c>
      <c r="R203" s="224">
        <f>Q203*H203</f>
        <v>0</v>
      </c>
      <c r="S203" s="224">
        <v>0</v>
      </c>
      <c r="T203" s="225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26" t="s">
        <v>245</v>
      </c>
      <c r="AT203" s="226" t="s">
        <v>147</v>
      </c>
      <c r="AU203" s="226" t="s">
        <v>84</v>
      </c>
      <c r="AY203" s="20" t="s">
        <v>142</v>
      </c>
      <c r="BE203" s="227">
        <f>IF(N203="základní",J203,0)</f>
        <v>0</v>
      </c>
      <c r="BF203" s="227">
        <f>IF(N203="snížená",J203,0)</f>
        <v>0</v>
      </c>
      <c r="BG203" s="227">
        <f>IF(N203="zákl. přenesená",J203,0)</f>
        <v>0</v>
      </c>
      <c r="BH203" s="227">
        <f>IF(N203="sníž. přenesená",J203,0)</f>
        <v>0</v>
      </c>
      <c r="BI203" s="227">
        <f>IF(N203="nulová",J203,0)</f>
        <v>0</v>
      </c>
      <c r="BJ203" s="20" t="s">
        <v>84</v>
      </c>
      <c r="BK203" s="227">
        <f>ROUND(I203*H203,2)</f>
        <v>0</v>
      </c>
      <c r="BL203" s="20" t="s">
        <v>245</v>
      </c>
      <c r="BM203" s="226" t="s">
        <v>321</v>
      </c>
    </row>
    <row r="204" s="2" customFormat="1">
      <c r="A204" s="41"/>
      <c r="B204" s="42"/>
      <c r="C204" s="43"/>
      <c r="D204" s="251" t="s">
        <v>186</v>
      </c>
      <c r="E204" s="43"/>
      <c r="F204" s="252" t="s">
        <v>322</v>
      </c>
      <c r="G204" s="43"/>
      <c r="H204" s="43"/>
      <c r="I204" s="253"/>
      <c r="J204" s="43"/>
      <c r="K204" s="43"/>
      <c r="L204" s="47"/>
      <c r="M204" s="254"/>
      <c r="N204" s="255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186</v>
      </c>
      <c r="AU204" s="20" t="s">
        <v>84</v>
      </c>
    </row>
    <row r="205" s="12" customFormat="1" ht="22.8" customHeight="1">
      <c r="A205" s="12"/>
      <c r="B205" s="199"/>
      <c r="C205" s="200"/>
      <c r="D205" s="201" t="s">
        <v>71</v>
      </c>
      <c r="E205" s="213" t="s">
        <v>323</v>
      </c>
      <c r="F205" s="213" t="s">
        <v>324</v>
      </c>
      <c r="G205" s="200"/>
      <c r="H205" s="200"/>
      <c r="I205" s="203"/>
      <c r="J205" s="214">
        <f>BK205</f>
        <v>0</v>
      </c>
      <c r="K205" s="200"/>
      <c r="L205" s="205"/>
      <c r="M205" s="206"/>
      <c r="N205" s="207"/>
      <c r="O205" s="207"/>
      <c r="P205" s="208">
        <f>SUM(P206:P237)</f>
        <v>0</v>
      </c>
      <c r="Q205" s="207"/>
      <c r="R205" s="208">
        <f>SUM(R206:R237)</f>
        <v>1.1889022</v>
      </c>
      <c r="S205" s="207"/>
      <c r="T205" s="209">
        <f>SUM(T206:T237)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10" t="s">
        <v>84</v>
      </c>
      <c r="AT205" s="211" t="s">
        <v>71</v>
      </c>
      <c r="AU205" s="211" t="s">
        <v>79</v>
      </c>
      <c r="AY205" s="210" t="s">
        <v>142</v>
      </c>
      <c r="BK205" s="212">
        <f>SUM(BK206:BK237)</f>
        <v>0</v>
      </c>
    </row>
    <row r="206" s="2" customFormat="1" ht="24.15" customHeight="1">
      <c r="A206" s="41"/>
      <c r="B206" s="42"/>
      <c r="C206" s="215" t="s">
        <v>325</v>
      </c>
      <c r="D206" s="215" t="s">
        <v>147</v>
      </c>
      <c r="E206" s="216" t="s">
        <v>326</v>
      </c>
      <c r="F206" s="217" t="s">
        <v>327</v>
      </c>
      <c r="G206" s="218" t="s">
        <v>167</v>
      </c>
      <c r="H206" s="219">
        <v>98.099999999999994</v>
      </c>
      <c r="I206" s="220"/>
      <c r="J206" s="221">
        <f>ROUND(I206*H206,2)</f>
        <v>0</v>
      </c>
      <c r="K206" s="217" t="s">
        <v>184</v>
      </c>
      <c r="L206" s="47"/>
      <c r="M206" s="222" t="s">
        <v>19</v>
      </c>
      <c r="N206" s="223" t="s">
        <v>44</v>
      </c>
      <c r="O206" s="87"/>
      <c r="P206" s="224">
        <f>O206*H206</f>
        <v>0</v>
      </c>
      <c r="Q206" s="224">
        <v>0.0019400000000000001</v>
      </c>
      <c r="R206" s="224">
        <f>Q206*H206</f>
        <v>0.19031400000000001</v>
      </c>
      <c r="S206" s="224">
        <v>0</v>
      </c>
      <c r="T206" s="225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26" t="s">
        <v>245</v>
      </c>
      <c r="AT206" s="226" t="s">
        <v>147</v>
      </c>
      <c r="AU206" s="226" t="s">
        <v>84</v>
      </c>
      <c r="AY206" s="20" t="s">
        <v>142</v>
      </c>
      <c r="BE206" s="227">
        <f>IF(N206="základní",J206,0)</f>
        <v>0</v>
      </c>
      <c r="BF206" s="227">
        <f>IF(N206="snížená",J206,0)</f>
        <v>0</v>
      </c>
      <c r="BG206" s="227">
        <f>IF(N206="zákl. přenesená",J206,0)</f>
        <v>0</v>
      </c>
      <c r="BH206" s="227">
        <f>IF(N206="sníž. přenesená",J206,0)</f>
        <v>0</v>
      </c>
      <c r="BI206" s="227">
        <f>IF(N206="nulová",J206,0)</f>
        <v>0</v>
      </c>
      <c r="BJ206" s="20" t="s">
        <v>84</v>
      </c>
      <c r="BK206" s="227">
        <f>ROUND(I206*H206,2)</f>
        <v>0</v>
      </c>
      <c r="BL206" s="20" t="s">
        <v>245</v>
      </c>
      <c r="BM206" s="226" t="s">
        <v>328</v>
      </c>
    </row>
    <row r="207" s="2" customFormat="1">
      <c r="A207" s="41"/>
      <c r="B207" s="42"/>
      <c r="C207" s="43"/>
      <c r="D207" s="251" t="s">
        <v>186</v>
      </c>
      <c r="E207" s="43"/>
      <c r="F207" s="252" t="s">
        <v>329</v>
      </c>
      <c r="G207" s="43"/>
      <c r="H207" s="43"/>
      <c r="I207" s="253"/>
      <c r="J207" s="43"/>
      <c r="K207" s="43"/>
      <c r="L207" s="47"/>
      <c r="M207" s="254"/>
      <c r="N207" s="255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186</v>
      </c>
      <c r="AU207" s="20" t="s">
        <v>84</v>
      </c>
    </row>
    <row r="208" s="15" customFormat="1">
      <c r="A208" s="15"/>
      <c r="B208" s="256"/>
      <c r="C208" s="257"/>
      <c r="D208" s="230" t="s">
        <v>154</v>
      </c>
      <c r="E208" s="258" t="s">
        <v>19</v>
      </c>
      <c r="F208" s="259" t="s">
        <v>330</v>
      </c>
      <c r="G208" s="257"/>
      <c r="H208" s="258" t="s">
        <v>19</v>
      </c>
      <c r="I208" s="260"/>
      <c r="J208" s="257"/>
      <c r="K208" s="257"/>
      <c r="L208" s="261"/>
      <c r="M208" s="262"/>
      <c r="N208" s="263"/>
      <c r="O208" s="263"/>
      <c r="P208" s="263"/>
      <c r="Q208" s="263"/>
      <c r="R208" s="263"/>
      <c r="S208" s="263"/>
      <c r="T208" s="264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65" t="s">
        <v>154</v>
      </c>
      <c r="AU208" s="265" t="s">
        <v>84</v>
      </c>
      <c r="AV208" s="15" t="s">
        <v>79</v>
      </c>
      <c r="AW208" s="15" t="s">
        <v>33</v>
      </c>
      <c r="AX208" s="15" t="s">
        <v>72</v>
      </c>
      <c r="AY208" s="265" t="s">
        <v>142</v>
      </c>
    </row>
    <row r="209" s="13" customFormat="1">
      <c r="A209" s="13"/>
      <c r="B209" s="228"/>
      <c r="C209" s="229"/>
      <c r="D209" s="230" t="s">
        <v>154</v>
      </c>
      <c r="E209" s="231" t="s">
        <v>19</v>
      </c>
      <c r="F209" s="232" t="s">
        <v>331</v>
      </c>
      <c r="G209" s="229"/>
      <c r="H209" s="233">
        <v>98.099999999999994</v>
      </c>
      <c r="I209" s="234"/>
      <c r="J209" s="229"/>
      <c r="K209" s="229"/>
      <c r="L209" s="235"/>
      <c r="M209" s="236"/>
      <c r="N209" s="237"/>
      <c r="O209" s="237"/>
      <c r="P209" s="237"/>
      <c r="Q209" s="237"/>
      <c r="R209" s="237"/>
      <c r="S209" s="237"/>
      <c r="T209" s="238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9" t="s">
        <v>154</v>
      </c>
      <c r="AU209" s="239" t="s">
        <v>84</v>
      </c>
      <c r="AV209" s="13" t="s">
        <v>84</v>
      </c>
      <c r="AW209" s="13" t="s">
        <v>33</v>
      </c>
      <c r="AX209" s="13" t="s">
        <v>72</v>
      </c>
      <c r="AY209" s="239" t="s">
        <v>142</v>
      </c>
    </row>
    <row r="210" s="14" customFormat="1">
      <c r="A210" s="14"/>
      <c r="B210" s="240"/>
      <c r="C210" s="241"/>
      <c r="D210" s="230" t="s">
        <v>154</v>
      </c>
      <c r="E210" s="242" t="s">
        <v>19</v>
      </c>
      <c r="F210" s="243" t="s">
        <v>164</v>
      </c>
      <c r="G210" s="241"/>
      <c r="H210" s="244">
        <v>98.099999999999994</v>
      </c>
      <c r="I210" s="245"/>
      <c r="J210" s="241"/>
      <c r="K210" s="241"/>
      <c r="L210" s="246"/>
      <c r="M210" s="247"/>
      <c r="N210" s="248"/>
      <c r="O210" s="248"/>
      <c r="P210" s="248"/>
      <c r="Q210" s="248"/>
      <c r="R210" s="248"/>
      <c r="S210" s="248"/>
      <c r="T210" s="249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0" t="s">
        <v>154</v>
      </c>
      <c r="AU210" s="250" t="s">
        <v>84</v>
      </c>
      <c r="AV210" s="14" t="s">
        <v>152</v>
      </c>
      <c r="AW210" s="14" t="s">
        <v>33</v>
      </c>
      <c r="AX210" s="14" t="s">
        <v>79</v>
      </c>
      <c r="AY210" s="250" t="s">
        <v>142</v>
      </c>
    </row>
    <row r="211" s="2" customFormat="1" ht="24.15" customHeight="1">
      <c r="A211" s="41"/>
      <c r="B211" s="42"/>
      <c r="C211" s="215" t="s">
        <v>332</v>
      </c>
      <c r="D211" s="215" t="s">
        <v>147</v>
      </c>
      <c r="E211" s="216" t="s">
        <v>333</v>
      </c>
      <c r="F211" s="217" t="s">
        <v>334</v>
      </c>
      <c r="G211" s="218" t="s">
        <v>167</v>
      </c>
      <c r="H211" s="219">
        <v>18.399999999999999</v>
      </c>
      <c r="I211" s="220"/>
      <c r="J211" s="221">
        <f>ROUND(I211*H211,2)</f>
        <v>0</v>
      </c>
      <c r="K211" s="217" t="s">
        <v>184</v>
      </c>
      <c r="L211" s="47"/>
      <c r="M211" s="222" t="s">
        <v>19</v>
      </c>
      <c r="N211" s="223" t="s">
        <v>44</v>
      </c>
      <c r="O211" s="87"/>
      <c r="P211" s="224">
        <f>O211*H211</f>
        <v>0</v>
      </c>
      <c r="Q211" s="224">
        <v>0.0035000000000000001</v>
      </c>
      <c r="R211" s="224">
        <f>Q211*H211</f>
        <v>0.064399999999999999</v>
      </c>
      <c r="S211" s="224">
        <v>0</v>
      </c>
      <c r="T211" s="225">
        <f>S211*H211</f>
        <v>0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26" t="s">
        <v>245</v>
      </c>
      <c r="AT211" s="226" t="s">
        <v>147</v>
      </c>
      <c r="AU211" s="226" t="s">
        <v>84</v>
      </c>
      <c r="AY211" s="20" t="s">
        <v>142</v>
      </c>
      <c r="BE211" s="227">
        <f>IF(N211="základní",J211,0)</f>
        <v>0</v>
      </c>
      <c r="BF211" s="227">
        <f>IF(N211="snížená",J211,0)</f>
        <v>0</v>
      </c>
      <c r="BG211" s="227">
        <f>IF(N211="zákl. přenesená",J211,0)</f>
        <v>0</v>
      </c>
      <c r="BH211" s="227">
        <f>IF(N211="sníž. přenesená",J211,0)</f>
        <v>0</v>
      </c>
      <c r="BI211" s="227">
        <f>IF(N211="nulová",J211,0)</f>
        <v>0</v>
      </c>
      <c r="BJ211" s="20" t="s">
        <v>84</v>
      </c>
      <c r="BK211" s="227">
        <f>ROUND(I211*H211,2)</f>
        <v>0</v>
      </c>
      <c r="BL211" s="20" t="s">
        <v>245</v>
      </c>
      <c r="BM211" s="226" t="s">
        <v>335</v>
      </c>
    </row>
    <row r="212" s="2" customFormat="1">
      <c r="A212" s="41"/>
      <c r="B212" s="42"/>
      <c r="C212" s="43"/>
      <c r="D212" s="251" t="s">
        <v>186</v>
      </c>
      <c r="E212" s="43"/>
      <c r="F212" s="252" t="s">
        <v>336</v>
      </c>
      <c r="G212" s="43"/>
      <c r="H212" s="43"/>
      <c r="I212" s="253"/>
      <c r="J212" s="43"/>
      <c r="K212" s="43"/>
      <c r="L212" s="47"/>
      <c r="M212" s="254"/>
      <c r="N212" s="255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186</v>
      </c>
      <c r="AU212" s="20" t="s">
        <v>84</v>
      </c>
    </row>
    <row r="213" s="13" customFormat="1">
      <c r="A213" s="13"/>
      <c r="B213" s="228"/>
      <c r="C213" s="229"/>
      <c r="D213" s="230" t="s">
        <v>154</v>
      </c>
      <c r="E213" s="231" t="s">
        <v>19</v>
      </c>
      <c r="F213" s="232" t="s">
        <v>337</v>
      </c>
      <c r="G213" s="229"/>
      <c r="H213" s="233">
        <v>11.800000000000001</v>
      </c>
      <c r="I213" s="234"/>
      <c r="J213" s="229"/>
      <c r="K213" s="229"/>
      <c r="L213" s="235"/>
      <c r="M213" s="236"/>
      <c r="N213" s="237"/>
      <c r="O213" s="237"/>
      <c r="P213" s="237"/>
      <c r="Q213" s="237"/>
      <c r="R213" s="237"/>
      <c r="S213" s="237"/>
      <c r="T213" s="238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9" t="s">
        <v>154</v>
      </c>
      <c r="AU213" s="239" t="s">
        <v>84</v>
      </c>
      <c r="AV213" s="13" t="s">
        <v>84</v>
      </c>
      <c r="AW213" s="13" t="s">
        <v>33</v>
      </c>
      <c r="AX213" s="13" t="s">
        <v>72</v>
      </c>
      <c r="AY213" s="239" t="s">
        <v>142</v>
      </c>
    </row>
    <row r="214" s="13" customFormat="1">
      <c r="A214" s="13"/>
      <c r="B214" s="228"/>
      <c r="C214" s="229"/>
      <c r="D214" s="230" t="s">
        <v>154</v>
      </c>
      <c r="E214" s="231" t="s">
        <v>19</v>
      </c>
      <c r="F214" s="232" t="s">
        <v>244</v>
      </c>
      <c r="G214" s="229"/>
      <c r="H214" s="233">
        <v>6.5999999999999996</v>
      </c>
      <c r="I214" s="234"/>
      <c r="J214" s="229"/>
      <c r="K214" s="229"/>
      <c r="L214" s="235"/>
      <c r="M214" s="236"/>
      <c r="N214" s="237"/>
      <c r="O214" s="237"/>
      <c r="P214" s="237"/>
      <c r="Q214" s="237"/>
      <c r="R214" s="237"/>
      <c r="S214" s="237"/>
      <c r="T214" s="238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9" t="s">
        <v>154</v>
      </c>
      <c r="AU214" s="239" t="s">
        <v>84</v>
      </c>
      <c r="AV214" s="13" t="s">
        <v>84</v>
      </c>
      <c r="AW214" s="13" t="s">
        <v>33</v>
      </c>
      <c r="AX214" s="13" t="s">
        <v>72</v>
      </c>
      <c r="AY214" s="239" t="s">
        <v>142</v>
      </c>
    </row>
    <row r="215" s="14" customFormat="1">
      <c r="A215" s="14"/>
      <c r="B215" s="240"/>
      <c r="C215" s="241"/>
      <c r="D215" s="230" t="s">
        <v>154</v>
      </c>
      <c r="E215" s="242" t="s">
        <v>19</v>
      </c>
      <c r="F215" s="243" t="s">
        <v>164</v>
      </c>
      <c r="G215" s="241"/>
      <c r="H215" s="244">
        <v>18.399999999999999</v>
      </c>
      <c r="I215" s="245"/>
      <c r="J215" s="241"/>
      <c r="K215" s="241"/>
      <c r="L215" s="246"/>
      <c r="M215" s="247"/>
      <c r="N215" s="248"/>
      <c r="O215" s="248"/>
      <c r="P215" s="248"/>
      <c r="Q215" s="248"/>
      <c r="R215" s="248"/>
      <c r="S215" s="248"/>
      <c r="T215" s="249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0" t="s">
        <v>154</v>
      </c>
      <c r="AU215" s="250" t="s">
        <v>84</v>
      </c>
      <c r="AV215" s="14" t="s">
        <v>152</v>
      </c>
      <c r="AW215" s="14" t="s">
        <v>33</v>
      </c>
      <c r="AX215" s="14" t="s">
        <v>79</v>
      </c>
      <c r="AY215" s="250" t="s">
        <v>142</v>
      </c>
    </row>
    <row r="216" s="2" customFormat="1" ht="24.15" customHeight="1">
      <c r="A216" s="41"/>
      <c r="B216" s="42"/>
      <c r="C216" s="215" t="s">
        <v>338</v>
      </c>
      <c r="D216" s="215" t="s">
        <v>147</v>
      </c>
      <c r="E216" s="216" t="s">
        <v>339</v>
      </c>
      <c r="F216" s="217" t="s">
        <v>340</v>
      </c>
      <c r="G216" s="218" t="s">
        <v>167</v>
      </c>
      <c r="H216" s="219">
        <v>68.900000000000006</v>
      </c>
      <c r="I216" s="220"/>
      <c r="J216" s="221">
        <f>ROUND(I216*H216,2)</f>
        <v>0</v>
      </c>
      <c r="K216" s="217" t="s">
        <v>184</v>
      </c>
      <c r="L216" s="47"/>
      <c r="M216" s="222" t="s">
        <v>19</v>
      </c>
      <c r="N216" s="223" t="s">
        <v>44</v>
      </c>
      <c r="O216" s="87"/>
      <c r="P216" s="224">
        <f>O216*H216</f>
        <v>0</v>
      </c>
      <c r="Q216" s="224">
        <v>0.0035000000000000001</v>
      </c>
      <c r="R216" s="224">
        <f>Q216*H216</f>
        <v>0.24115000000000003</v>
      </c>
      <c r="S216" s="224">
        <v>0</v>
      </c>
      <c r="T216" s="225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26" t="s">
        <v>245</v>
      </c>
      <c r="AT216" s="226" t="s">
        <v>147</v>
      </c>
      <c r="AU216" s="226" t="s">
        <v>84</v>
      </c>
      <c r="AY216" s="20" t="s">
        <v>142</v>
      </c>
      <c r="BE216" s="227">
        <f>IF(N216="základní",J216,0)</f>
        <v>0</v>
      </c>
      <c r="BF216" s="227">
        <f>IF(N216="snížená",J216,0)</f>
        <v>0</v>
      </c>
      <c r="BG216" s="227">
        <f>IF(N216="zákl. přenesená",J216,0)</f>
        <v>0</v>
      </c>
      <c r="BH216" s="227">
        <f>IF(N216="sníž. přenesená",J216,0)</f>
        <v>0</v>
      </c>
      <c r="BI216" s="227">
        <f>IF(N216="nulová",J216,0)</f>
        <v>0</v>
      </c>
      <c r="BJ216" s="20" t="s">
        <v>84</v>
      </c>
      <c r="BK216" s="227">
        <f>ROUND(I216*H216,2)</f>
        <v>0</v>
      </c>
      <c r="BL216" s="20" t="s">
        <v>245</v>
      </c>
      <c r="BM216" s="226" t="s">
        <v>341</v>
      </c>
    </row>
    <row r="217" s="2" customFormat="1">
      <c r="A217" s="41"/>
      <c r="B217" s="42"/>
      <c r="C217" s="43"/>
      <c r="D217" s="251" t="s">
        <v>186</v>
      </c>
      <c r="E217" s="43"/>
      <c r="F217" s="252" t="s">
        <v>342</v>
      </c>
      <c r="G217" s="43"/>
      <c r="H217" s="43"/>
      <c r="I217" s="253"/>
      <c r="J217" s="43"/>
      <c r="K217" s="43"/>
      <c r="L217" s="47"/>
      <c r="M217" s="254"/>
      <c r="N217" s="255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20" t="s">
        <v>186</v>
      </c>
      <c r="AU217" s="20" t="s">
        <v>84</v>
      </c>
    </row>
    <row r="218" s="13" customFormat="1">
      <c r="A218" s="13"/>
      <c r="B218" s="228"/>
      <c r="C218" s="229"/>
      <c r="D218" s="230" t="s">
        <v>154</v>
      </c>
      <c r="E218" s="231" t="s">
        <v>19</v>
      </c>
      <c r="F218" s="232" t="s">
        <v>343</v>
      </c>
      <c r="G218" s="229"/>
      <c r="H218" s="233">
        <v>68.900000000000006</v>
      </c>
      <c r="I218" s="234"/>
      <c r="J218" s="229"/>
      <c r="K218" s="229"/>
      <c r="L218" s="235"/>
      <c r="M218" s="236"/>
      <c r="N218" s="237"/>
      <c r="O218" s="237"/>
      <c r="P218" s="237"/>
      <c r="Q218" s="237"/>
      <c r="R218" s="237"/>
      <c r="S218" s="237"/>
      <c r="T218" s="238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9" t="s">
        <v>154</v>
      </c>
      <c r="AU218" s="239" t="s">
        <v>84</v>
      </c>
      <c r="AV218" s="13" t="s">
        <v>84</v>
      </c>
      <c r="AW218" s="13" t="s">
        <v>33</v>
      </c>
      <c r="AX218" s="13" t="s">
        <v>72</v>
      </c>
      <c r="AY218" s="239" t="s">
        <v>142</v>
      </c>
    </row>
    <row r="219" s="14" customFormat="1">
      <c r="A219" s="14"/>
      <c r="B219" s="240"/>
      <c r="C219" s="241"/>
      <c r="D219" s="230" t="s">
        <v>154</v>
      </c>
      <c r="E219" s="242" t="s">
        <v>19</v>
      </c>
      <c r="F219" s="243" t="s">
        <v>164</v>
      </c>
      <c r="G219" s="241"/>
      <c r="H219" s="244">
        <v>68.900000000000006</v>
      </c>
      <c r="I219" s="245"/>
      <c r="J219" s="241"/>
      <c r="K219" s="241"/>
      <c r="L219" s="246"/>
      <c r="M219" s="247"/>
      <c r="N219" s="248"/>
      <c r="O219" s="248"/>
      <c r="P219" s="248"/>
      <c r="Q219" s="248"/>
      <c r="R219" s="248"/>
      <c r="S219" s="248"/>
      <c r="T219" s="249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0" t="s">
        <v>154</v>
      </c>
      <c r="AU219" s="250" t="s">
        <v>84</v>
      </c>
      <c r="AV219" s="14" t="s">
        <v>152</v>
      </c>
      <c r="AW219" s="14" t="s">
        <v>33</v>
      </c>
      <c r="AX219" s="14" t="s">
        <v>79</v>
      </c>
      <c r="AY219" s="250" t="s">
        <v>142</v>
      </c>
    </row>
    <row r="220" s="2" customFormat="1" ht="24.15" customHeight="1">
      <c r="A220" s="41"/>
      <c r="B220" s="42"/>
      <c r="C220" s="215" t="s">
        <v>310</v>
      </c>
      <c r="D220" s="215" t="s">
        <v>147</v>
      </c>
      <c r="E220" s="216" t="s">
        <v>344</v>
      </c>
      <c r="F220" s="217" t="s">
        <v>345</v>
      </c>
      <c r="G220" s="218" t="s">
        <v>150</v>
      </c>
      <c r="H220" s="219">
        <v>11.398</v>
      </c>
      <c r="I220" s="220"/>
      <c r="J220" s="221">
        <f>ROUND(I220*H220,2)</f>
        <v>0</v>
      </c>
      <c r="K220" s="217" t="s">
        <v>184</v>
      </c>
      <c r="L220" s="47"/>
      <c r="M220" s="222" t="s">
        <v>19</v>
      </c>
      <c r="N220" s="223" t="s">
        <v>44</v>
      </c>
      <c r="O220" s="87"/>
      <c r="P220" s="224">
        <f>O220*H220</f>
        <v>0</v>
      </c>
      <c r="Q220" s="224">
        <v>0.0109</v>
      </c>
      <c r="R220" s="224">
        <f>Q220*H220</f>
        <v>0.12423819999999999</v>
      </c>
      <c r="S220" s="224">
        <v>0</v>
      </c>
      <c r="T220" s="225">
        <f>S220*H220</f>
        <v>0</v>
      </c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R220" s="226" t="s">
        <v>245</v>
      </c>
      <c r="AT220" s="226" t="s">
        <v>147</v>
      </c>
      <c r="AU220" s="226" t="s">
        <v>84</v>
      </c>
      <c r="AY220" s="20" t="s">
        <v>142</v>
      </c>
      <c r="BE220" s="227">
        <f>IF(N220="základní",J220,0)</f>
        <v>0</v>
      </c>
      <c r="BF220" s="227">
        <f>IF(N220="snížená",J220,0)</f>
        <v>0</v>
      </c>
      <c r="BG220" s="227">
        <f>IF(N220="zákl. přenesená",J220,0)</f>
        <v>0</v>
      </c>
      <c r="BH220" s="227">
        <f>IF(N220="sníž. přenesená",J220,0)</f>
        <v>0</v>
      </c>
      <c r="BI220" s="227">
        <f>IF(N220="nulová",J220,0)</f>
        <v>0</v>
      </c>
      <c r="BJ220" s="20" t="s">
        <v>84</v>
      </c>
      <c r="BK220" s="227">
        <f>ROUND(I220*H220,2)</f>
        <v>0</v>
      </c>
      <c r="BL220" s="20" t="s">
        <v>245</v>
      </c>
      <c r="BM220" s="226" t="s">
        <v>346</v>
      </c>
    </row>
    <row r="221" s="2" customFormat="1">
      <c r="A221" s="41"/>
      <c r="B221" s="42"/>
      <c r="C221" s="43"/>
      <c r="D221" s="251" t="s">
        <v>186</v>
      </c>
      <c r="E221" s="43"/>
      <c r="F221" s="252" t="s">
        <v>347</v>
      </c>
      <c r="G221" s="43"/>
      <c r="H221" s="43"/>
      <c r="I221" s="253"/>
      <c r="J221" s="43"/>
      <c r="K221" s="43"/>
      <c r="L221" s="47"/>
      <c r="M221" s="254"/>
      <c r="N221" s="255"/>
      <c r="O221" s="87"/>
      <c r="P221" s="87"/>
      <c r="Q221" s="87"/>
      <c r="R221" s="87"/>
      <c r="S221" s="87"/>
      <c r="T221" s="88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T221" s="20" t="s">
        <v>186</v>
      </c>
      <c r="AU221" s="20" t="s">
        <v>84</v>
      </c>
    </row>
    <row r="222" s="13" customFormat="1">
      <c r="A222" s="13"/>
      <c r="B222" s="228"/>
      <c r="C222" s="229"/>
      <c r="D222" s="230" t="s">
        <v>154</v>
      </c>
      <c r="E222" s="231" t="s">
        <v>19</v>
      </c>
      <c r="F222" s="232" t="s">
        <v>250</v>
      </c>
      <c r="G222" s="229"/>
      <c r="H222" s="233">
        <v>11.398</v>
      </c>
      <c r="I222" s="234"/>
      <c r="J222" s="229"/>
      <c r="K222" s="229"/>
      <c r="L222" s="235"/>
      <c r="M222" s="236"/>
      <c r="N222" s="237"/>
      <c r="O222" s="237"/>
      <c r="P222" s="237"/>
      <c r="Q222" s="237"/>
      <c r="R222" s="237"/>
      <c r="S222" s="237"/>
      <c r="T222" s="238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9" t="s">
        <v>154</v>
      </c>
      <c r="AU222" s="239" t="s">
        <v>84</v>
      </c>
      <c r="AV222" s="13" t="s">
        <v>84</v>
      </c>
      <c r="AW222" s="13" t="s">
        <v>33</v>
      </c>
      <c r="AX222" s="13" t="s">
        <v>72</v>
      </c>
      <c r="AY222" s="239" t="s">
        <v>142</v>
      </c>
    </row>
    <row r="223" s="14" customFormat="1">
      <c r="A223" s="14"/>
      <c r="B223" s="240"/>
      <c r="C223" s="241"/>
      <c r="D223" s="230" t="s">
        <v>154</v>
      </c>
      <c r="E223" s="242" t="s">
        <v>19</v>
      </c>
      <c r="F223" s="243" t="s">
        <v>164</v>
      </c>
      <c r="G223" s="241"/>
      <c r="H223" s="244">
        <v>11.398</v>
      </c>
      <c r="I223" s="245"/>
      <c r="J223" s="241"/>
      <c r="K223" s="241"/>
      <c r="L223" s="246"/>
      <c r="M223" s="247"/>
      <c r="N223" s="248"/>
      <c r="O223" s="248"/>
      <c r="P223" s="248"/>
      <c r="Q223" s="248"/>
      <c r="R223" s="248"/>
      <c r="S223" s="248"/>
      <c r="T223" s="249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0" t="s">
        <v>154</v>
      </c>
      <c r="AU223" s="250" t="s">
        <v>84</v>
      </c>
      <c r="AV223" s="14" t="s">
        <v>152</v>
      </c>
      <c r="AW223" s="14" t="s">
        <v>33</v>
      </c>
      <c r="AX223" s="14" t="s">
        <v>79</v>
      </c>
      <c r="AY223" s="250" t="s">
        <v>142</v>
      </c>
    </row>
    <row r="224" s="2" customFormat="1" ht="21.75" customHeight="1">
      <c r="A224" s="41"/>
      <c r="B224" s="42"/>
      <c r="C224" s="215" t="s">
        <v>348</v>
      </c>
      <c r="D224" s="215" t="s">
        <v>147</v>
      </c>
      <c r="E224" s="216" t="s">
        <v>349</v>
      </c>
      <c r="F224" s="217" t="s">
        <v>350</v>
      </c>
      <c r="G224" s="218" t="s">
        <v>167</v>
      </c>
      <c r="H224" s="219">
        <v>161</v>
      </c>
      <c r="I224" s="220"/>
      <c r="J224" s="221">
        <f>ROUND(I224*H224,2)</f>
        <v>0</v>
      </c>
      <c r="K224" s="217" t="s">
        <v>184</v>
      </c>
      <c r="L224" s="47"/>
      <c r="M224" s="222" t="s">
        <v>19</v>
      </c>
      <c r="N224" s="223" t="s">
        <v>44</v>
      </c>
      <c r="O224" s="87"/>
      <c r="P224" s="224">
        <f>O224*H224</f>
        <v>0</v>
      </c>
      <c r="Q224" s="224">
        <v>0.0027399999999999998</v>
      </c>
      <c r="R224" s="224">
        <f>Q224*H224</f>
        <v>0.44113999999999998</v>
      </c>
      <c r="S224" s="224">
        <v>0</v>
      </c>
      <c r="T224" s="225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26" t="s">
        <v>245</v>
      </c>
      <c r="AT224" s="226" t="s">
        <v>147</v>
      </c>
      <c r="AU224" s="226" t="s">
        <v>84</v>
      </c>
      <c r="AY224" s="20" t="s">
        <v>142</v>
      </c>
      <c r="BE224" s="227">
        <f>IF(N224="základní",J224,0)</f>
        <v>0</v>
      </c>
      <c r="BF224" s="227">
        <f>IF(N224="snížená",J224,0)</f>
        <v>0</v>
      </c>
      <c r="BG224" s="227">
        <f>IF(N224="zákl. přenesená",J224,0)</f>
        <v>0</v>
      </c>
      <c r="BH224" s="227">
        <f>IF(N224="sníž. přenesená",J224,0)</f>
        <v>0</v>
      </c>
      <c r="BI224" s="227">
        <f>IF(N224="nulová",J224,0)</f>
        <v>0</v>
      </c>
      <c r="BJ224" s="20" t="s">
        <v>84</v>
      </c>
      <c r="BK224" s="227">
        <f>ROUND(I224*H224,2)</f>
        <v>0</v>
      </c>
      <c r="BL224" s="20" t="s">
        <v>245</v>
      </c>
      <c r="BM224" s="226" t="s">
        <v>351</v>
      </c>
    </row>
    <row r="225" s="2" customFormat="1">
      <c r="A225" s="41"/>
      <c r="B225" s="42"/>
      <c r="C225" s="43"/>
      <c r="D225" s="251" t="s">
        <v>186</v>
      </c>
      <c r="E225" s="43"/>
      <c r="F225" s="252" t="s">
        <v>352</v>
      </c>
      <c r="G225" s="43"/>
      <c r="H225" s="43"/>
      <c r="I225" s="253"/>
      <c r="J225" s="43"/>
      <c r="K225" s="43"/>
      <c r="L225" s="47"/>
      <c r="M225" s="254"/>
      <c r="N225" s="255"/>
      <c r="O225" s="87"/>
      <c r="P225" s="87"/>
      <c r="Q225" s="87"/>
      <c r="R225" s="87"/>
      <c r="S225" s="87"/>
      <c r="T225" s="88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0" t="s">
        <v>186</v>
      </c>
      <c r="AU225" s="20" t="s">
        <v>84</v>
      </c>
    </row>
    <row r="226" s="13" customFormat="1">
      <c r="A226" s="13"/>
      <c r="B226" s="228"/>
      <c r="C226" s="229"/>
      <c r="D226" s="230" t="s">
        <v>154</v>
      </c>
      <c r="E226" s="231" t="s">
        <v>19</v>
      </c>
      <c r="F226" s="232" t="s">
        <v>226</v>
      </c>
      <c r="G226" s="229"/>
      <c r="H226" s="233">
        <v>161</v>
      </c>
      <c r="I226" s="234"/>
      <c r="J226" s="229"/>
      <c r="K226" s="229"/>
      <c r="L226" s="235"/>
      <c r="M226" s="236"/>
      <c r="N226" s="237"/>
      <c r="O226" s="237"/>
      <c r="P226" s="237"/>
      <c r="Q226" s="237"/>
      <c r="R226" s="237"/>
      <c r="S226" s="237"/>
      <c r="T226" s="238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9" t="s">
        <v>154</v>
      </c>
      <c r="AU226" s="239" t="s">
        <v>84</v>
      </c>
      <c r="AV226" s="13" t="s">
        <v>84</v>
      </c>
      <c r="AW226" s="13" t="s">
        <v>33</v>
      </c>
      <c r="AX226" s="13" t="s">
        <v>72</v>
      </c>
      <c r="AY226" s="239" t="s">
        <v>142</v>
      </c>
    </row>
    <row r="227" s="14" customFormat="1">
      <c r="A227" s="14"/>
      <c r="B227" s="240"/>
      <c r="C227" s="241"/>
      <c r="D227" s="230" t="s">
        <v>154</v>
      </c>
      <c r="E227" s="242" t="s">
        <v>19</v>
      </c>
      <c r="F227" s="243" t="s">
        <v>164</v>
      </c>
      <c r="G227" s="241"/>
      <c r="H227" s="244">
        <v>161</v>
      </c>
      <c r="I227" s="245"/>
      <c r="J227" s="241"/>
      <c r="K227" s="241"/>
      <c r="L227" s="246"/>
      <c r="M227" s="247"/>
      <c r="N227" s="248"/>
      <c r="O227" s="248"/>
      <c r="P227" s="248"/>
      <c r="Q227" s="248"/>
      <c r="R227" s="248"/>
      <c r="S227" s="248"/>
      <c r="T227" s="249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0" t="s">
        <v>154</v>
      </c>
      <c r="AU227" s="250" t="s">
        <v>84</v>
      </c>
      <c r="AV227" s="14" t="s">
        <v>152</v>
      </c>
      <c r="AW227" s="14" t="s">
        <v>33</v>
      </c>
      <c r="AX227" s="14" t="s">
        <v>79</v>
      </c>
      <c r="AY227" s="250" t="s">
        <v>142</v>
      </c>
    </row>
    <row r="228" s="2" customFormat="1" ht="21.75" customHeight="1">
      <c r="A228" s="41"/>
      <c r="B228" s="42"/>
      <c r="C228" s="215" t="s">
        <v>353</v>
      </c>
      <c r="D228" s="215" t="s">
        <v>147</v>
      </c>
      <c r="E228" s="216" t="s">
        <v>354</v>
      </c>
      <c r="F228" s="217" t="s">
        <v>355</v>
      </c>
      <c r="G228" s="218" t="s">
        <v>174</v>
      </c>
      <c r="H228" s="219">
        <v>2</v>
      </c>
      <c r="I228" s="220"/>
      <c r="J228" s="221">
        <f>ROUND(I228*H228,2)</f>
        <v>0</v>
      </c>
      <c r="K228" s="217" t="s">
        <v>184</v>
      </c>
      <c r="L228" s="47"/>
      <c r="M228" s="222" t="s">
        <v>19</v>
      </c>
      <c r="N228" s="223" t="s">
        <v>44</v>
      </c>
      <c r="O228" s="87"/>
      <c r="P228" s="224">
        <f>O228*H228</f>
        <v>0</v>
      </c>
      <c r="Q228" s="224">
        <v>0.00080999999999999996</v>
      </c>
      <c r="R228" s="224">
        <f>Q228*H228</f>
        <v>0.0016199999999999999</v>
      </c>
      <c r="S228" s="224">
        <v>0</v>
      </c>
      <c r="T228" s="225">
        <f>S228*H228</f>
        <v>0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R228" s="226" t="s">
        <v>245</v>
      </c>
      <c r="AT228" s="226" t="s">
        <v>147</v>
      </c>
      <c r="AU228" s="226" t="s">
        <v>84</v>
      </c>
      <c r="AY228" s="20" t="s">
        <v>142</v>
      </c>
      <c r="BE228" s="227">
        <f>IF(N228="základní",J228,0)</f>
        <v>0</v>
      </c>
      <c r="BF228" s="227">
        <f>IF(N228="snížená",J228,0)</f>
        <v>0</v>
      </c>
      <c r="BG228" s="227">
        <f>IF(N228="zákl. přenesená",J228,0)</f>
        <v>0</v>
      </c>
      <c r="BH228" s="227">
        <f>IF(N228="sníž. přenesená",J228,0)</f>
        <v>0</v>
      </c>
      <c r="BI228" s="227">
        <f>IF(N228="nulová",J228,0)</f>
        <v>0</v>
      </c>
      <c r="BJ228" s="20" t="s">
        <v>84</v>
      </c>
      <c r="BK228" s="227">
        <f>ROUND(I228*H228,2)</f>
        <v>0</v>
      </c>
      <c r="BL228" s="20" t="s">
        <v>245</v>
      </c>
      <c r="BM228" s="226" t="s">
        <v>356</v>
      </c>
    </row>
    <row r="229" s="2" customFormat="1">
      <c r="A229" s="41"/>
      <c r="B229" s="42"/>
      <c r="C229" s="43"/>
      <c r="D229" s="251" t="s">
        <v>186</v>
      </c>
      <c r="E229" s="43"/>
      <c r="F229" s="252" t="s">
        <v>357</v>
      </c>
      <c r="G229" s="43"/>
      <c r="H229" s="43"/>
      <c r="I229" s="253"/>
      <c r="J229" s="43"/>
      <c r="K229" s="43"/>
      <c r="L229" s="47"/>
      <c r="M229" s="254"/>
      <c r="N229" s="255"/>
      <c r="O229" s="87"/>
      <c r="P229" s="87"/>
      <c r="Q229" s="87"/>
      <c r="R229" s="87"/>
      <c r="S229" s="87"/>
      <c r="T229" s="88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T229" s="20" t="s">
        <v>186</v>
      </c>
      <c r="AU229" s="20" t="s">
        <v>84</v>
      </c>
    </row>
    <row r="230" s="2" customFormat="1" ht="24.15" customHeight="1">
      <c r="A230" s="41"/>
      <c r="B230" s="42"/>
      <c r="C230" s="215" t="s">
        <v>358</v>
      </c>
      <c r="D230" s="215" t="s">
        <v>147</v>
      </c>
      <c r="E230" s="216" t="s">
        <v>359</v>
      </c>
      <c r="F230" s="217" t="s">
        <v>360</v>
      </c>
      <c r="G230" s="218" t="s">
        <v>174</v>
      </c>
      <c r="H230" s="219">
        <v>14</v>
      </c>
      <c r="I230" s="220"/>
      <c r="J230" s="221">
        <f>ROUND(I230*H230,2)</f>
        <v>0</v>
      </c>
      <c r="K230" s="217" t="s">
        <v>184</v>
      </c>
      <c r="L230" s="47"/>
      <c r="M230" s="222" t="s">
        <v>19</v>
      </c>
      <c r="N230" s="223" t="s">
        <v>44</v>
      </c>
      <c r="O230" s="87"/>
      <c r="P230" s="224">
        <f>O230*H230</f>
        <v>0</v>
      </c>
      <c r="Q230" s="224">
        <v>0.00044000000000000002</v>
      </c>
      <c r="R230" s="224">
        <f>Q230*H230</f>
        <v>0.0061600000000000005</v>
      </c>
      <c r="S230" s="224">
        <v>0</v>
      </c>
      <c r="T230" s="225">
        <f>S230*H230</f>
        <v>0</v>
      </c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R230" s="226" t="s">
        <v>245</v>
      </c>
      <c r="AT230" s="226" t="s">
        <v>147</v>
      </c>
      <c r="AU230" s="226" t="s">
        <v>84</v>
      </c>
      <c r="AY230" s="20" t="s">
        <v>142</v>
      </c>
      <c r="BE230" s="227">
        <f>IF(N230="základní",J230,0)</f>
        <v>0</v>
      </c>
      <c r="BF230" s="227">
        <f>IF(N230="snížená",J230,0)</f>
        <v>0</v>
      </c>
      <c r="BG230" s="227">
        <f>IF(N230="zákl. přenesená",J230,0)</f>
        <v>0</v>
      </c>
      <c r="BH230" s="227">
        <f>IF(N230="sníž. přenesená",J230,0)</f>
        <v>0</v>
      </c>
      <c r="BI230" s="227">
        <f>IF(N230="nulová",J230,0)</f>
        <v>0</v>
      </c>
      <c r="BJ230" s="20" t="s">
        <v>84</v>
      </c>
      <c r="BK230" s="227">
        <f>ROUND(I230*H230,2)</f>
        <v>0</v>
      </c>
      <c r="BL230" s="20" t="s">
        <v>245</v>
      </c>
      <c r="BM230" s="226" t="s">
        <v>361</v>
      </c>
    </row>
    <row r="231" s="2" customFormat="1">
      <c r="A231" s="41"/>
      <c r="B231" s="42"/>
      <c r="C231" s="43"/>
      <c r="D231" s="251" t="s">
        <v>186</v>
      </c>
      <c r="E231" s="43"/>
      <c r="F231" s="252" t="s">
        <v>362</v>
      </c>
      <c r="G231" s="43"/>
      <c r="H231" s="43"/>
      <c r="I231" s="253"/>
      <c r="J231" s="43"/>
      <c r="K231" s="43"/>
      <c r="L231" s="47"/>
      <c r="M231" s="254"/>
      <c r="N231" s="255"/>
      <c r="O231" s="87"/>
      <c r="P231" s="87"/>
      <c r="Q231" s="87"/>
      <c r="R231" s="87"/>
      <c r="S231" s="87"/>
      <c r="T231" s="88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T231" s="20" t="s">
        <v>186</v>
      </c>
      <c r="AU231" s="20" t="s">
        <v>84</v>
      </c>
    </row>
    <row r="232" s="2" customFormat="1" ht="24.15" customHeight="1">
      <c r="A232" s="41"/>
      <c r="B232" s="42"/>
      <c r="C232" s="215" t="s">
        <v>363</v>
      </c>
      <c r="D232" s="215" t="s">
        <v>147</v>
      </c>
      <c r="E232" s="216" t="s">
        <v>364</v>
      </c>
      <c r="F232" s="217" t="s">
        <v>365</v>
      </c>
      <c r="G232" s="218" t="s">
        <v>167</v>
      </c>
      <c r="H232" s="219">
        <v>108</v>
      </c>
      <c r="I232" s="220"/>
      <c r="J232" s="221">
        <f>ROUND(I232*H232,2)</f>
        <v>0</v>
      </c>
      <c r="K232" s="217" t="s">
        <v>184</v>
      </c>
      <c r="L232" s="47"/>
      <c r="M232" s="222" t="s">
        <v>19</v>
      </c>
      <c r="N232" s="223" t="s">
        <v>44</v>
      </c>
      <c r="O232" s="87"/>
      <c r="P232" s="224">
        <f>O232*H232</f>
        <v>0</v>
      </c>
      <c r="Q232" s="224">
        <v>0.0011100000000000001</v>
      </c>
      <c r="R232" s="224">
        <f>Q232*H232</f>
        <v>0.11988000000000001</v>
      </c>
      <c r="S232" s="224">
        <v>0</v>
      </c>
      <c r="T232" s="225">
        <f>S232*H232</f>
        <v>0</v>
      </c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R232" s="226" t="s">
        <v>245</v>
      </c>
      <c r="AT232" s="226" t="s">
        <v>147</v>
      </c>
      <c r="AU232" s="226" t="s">
        <v>84</v>
      </c>
      <c r="AY232" s="20" t="s">
        <v>142</v>
      </c>
      <c r="BE232" s="227">
        <f>IF(N232="základní",J232,0)</f>
        <v>0</v>
      </c>
      <c r="BF232" s="227">
        <f>IF(N232="snížená",J232,0)</f>
        <v>0</v>
      </c>
      <c r="BG232" s="227">
        <f>IF(N232="zákl. přenesená",J232,0)</f>
        <v>0</v>
      </c>
      <c r="BH232" s="227">
        <f>IF(N232="sníž. přenesená",J232,0)</f>
        <v>0</v>
      </c>
      <c r="BI232" s="227">
        <f>IF(N232="nulová",J232,0)</f>
        <v>0</v>
      </c>
      <c r="BJ232" s="20" t="s">
        <v>84</v>
      </c>
      <c r="BK232" s="227">
        <f>ROUND(I232*H232,2)</f>
        <v>0</v>
      </c>
      <c r="BL232" s="20" t="s">
        <v>245</v>
      </c>
      <c r="BM232" s="226" t="s">
        <v>366</v>
      </c>
    </row>
    <row r="233" s="2" customFormat="1">
      <c r="A233" s="41"/>
      <c r="B233" s="42"/>
      <c r="C233" s="43"/>
      <c r="D233" s="251" t="s">
        <v>186</v>
      </c>
      <c r="E233" s="43"/>
      <c r="F233" s="252" t="s">
        <v>367</v>
      </c>
      <c r="G233" s="43"/>
      <c r="H233" s="43"/>
      <c r="I233" s="253"/>
      <c r="J233" s="43"/>
      <c r="K233" s="43"/>
      <c r="L233" s="47"/>
      <c r="M233" s="254"/>
      <c r="N233" s="255"/>
      <c r="O233" s="87"/>
      <c r="P233" s="87"/>
      <c r="Q233" s="87"/>
      <c r="R233" s="87"/>
      <c r="S233" s="87"/>
      <c r="T233" s="88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T233" s="20" t="s">
        <v>186</v>
      </c>
      <c r="AU233" s="20" t="s">
        <v>84</v>
      </c>
    </row>
    <row r="234" s="13" customFormat="1">
      <c r="A234" s="13"/>
      <c r="B234" s="228"/>
      <c r="C234" s="229"/>
      <c r="D234" s="230" t="s">
        <v>154</v>
      </c>
      <c r="E234" s="231" t="s">
        <v>19</v>
      </c>
      <c r="F234" s="232" t="s">
        <v>232</v>
      </c>
      <c r="G234" s="229"/>
      <c r="H234" s="233">
        <v>108</v>
      </c>
      <c r="I234" s="234"/>
      <c r="J234" s="229"/>
      <c r="K234" s="229"/>
      <c r="L234" s="235"/>
      <c r="M234" s="236"/>
      <c r="N234" s="237"/>
      <c r="O234" s="237"/>
      <c r="P234" s="237"/>
      <c r="Q234" s="237"/>
      <c r="R234" s="237"/>
      <c r="S234" s="237"/>
      <c r="T234" s="238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9" t="s">
        <v>154</v>
      </c>
      <c r="AU234" s="239" t="s">
        <v>84</v>
      </c>
      <c r="AV234" s="13" t="s">
        <v>84</v>
      </c>
      <c r="AW234" s="13" t="s">
        <v>33</v>
      </c>
      <c r="AX234" s="13" t="s">
        <v>72</v>
      </c>
      <c r="AY234" s="239" t="s">
        <v>142</v>
      </c>
    </row>
    <row r="235" s="14" customFormat="1">
      <c r="A235" s="14"/>
      <c r="B235" s="240"/>
      <c r="C235" s="241"/>
      <c r="D235" s="230" t="s">
        <v>154</v>
      </c>
      <c r="E235" s="242" t="s">
        <v>19</v>
      </c>
      <c r="F235" s="243" t="s">
        <v>164</v>
      </c>
      <c r="G235" s="241"/>
      <c r="H235" s="244">
        <v>108</v>
      </c>
      <c r="I235" s="245"/>
      <c r="J235" s="241"/>
      <c r="K235" s="241"/>
      <c r="L235" s="246"/>
      <c r="M235" s="247"/>
      <c r="N235" s="248"/>
      <c r="O235" s="248"/>
      <c r="P235" s="248"/>
      <c r="Q235" s="248"/>
      <c r="R235" s="248"/>
      <c r="S235" s="248"/>
      <c r="T235" s="249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0" t="s">
        <v>154</v>
      </c>
      <c r="AU235" s="250" t="s">
        <v>84</v>
      </c>
      <c r="AV235" s="14" t="s">
        <v>152</v>
      </c>
      <c r="AW235" s="14" t="s">
        <v>33</v>
      </c>
      <c r="AX235" s="14" t="s">
        <v>79</v>
      </c>
      <c r="AY235" s="250" t="s">
        <v>142</v>
      </c>
    </row>
    <row r="236" s="2" customFormat="1" ht="33" customHeight="1">
      <c r="A236" s="41"/>
      <c r="B236" s="42"/>
      <c r="C236" s="215" t="s">
        <v>368</v>
      </c>
      <c r="D236" s="215" t="s">
        <v>147</v>
      </c>
      <c r="E236" s="216" t="s">
        <v>369</v>
      </c>
      <c r="F236" s="217" t="s">
        <v>370</v>
      </c>
      <c r="G236" s="218" t="s">
        <v>256</v>
      </c>
      <c r="H236" s="219">
        <v>1.1890000000000001</v>
      </c>
      <c r="I236" s="220"/>
      <c r="J236" s="221">
        <f>ROUND(I236*H236,2)</f>
        <v>0</v>
      </c>
      <c r="K236" s="217" t="s">
        <v>184</v>
      </c>
      <c r="L236" s="47"/>
      <c r="M236" s="222" t="s">
        <v>19</v>
      </c>
      <c r="N236" s="223" t="s">
        <v>44</v>
      </c>
      <c r="O236" s="87"/>
      <c r="P236" s="224">
        <f>O236*H236</f>
        <v>0</v>
      </c>
      <c r="Q236" s="224">
        <v>0</v>
      </c>
      <c r="R236" s="224">
        <f>Q236*H236</f>
        <v>0</v>
      </c>
      <c r="S236" s="224">
        <v>0</v>
      </c>
      <c r="T236" s="225">
        <f>S236*H236</f>
        <v>0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R236" s="226" t="s">
        <v>245</v>
      </c>
      <c r="AT236" s="226" t="s">
        <v>147</v>
      </c>
      <c r="AU236" s="226" t="s">
        <v>84</v>
      </c>
      <c r="AY236" s="20" t="s">
        <v>142</v>
      </c>
      <c r="BE236" s="227">
        <f>IF(N236="základní",J236,0)</f>
        <v>0</v>
      </c>
      <c r="BF236" s="227">
        <f>IF(N236="snížená",J236,0)</f>
        <v>0</v>
      </c>
      <c r="BG236" s="227">
        <f>IF(N236="zákl. přenesená",J236,0)</f>
        <v>0</v>
      </c>
      <c r="BH236" s="227">
        <f>IF(N236="sníž. přenesená",J236,0)</f>
        <v>0</v>
      </c>
      <c r="BI236" s="227">
        <f>IF(N236="nulová",J236,0)</f>
        <v>0</v>
      </c>
      <c r="BJ236" s="20" t="s">
        <v>84</v>
      </c>
      <c r="BK236" s="227">
        <f>ROUND(I236*H236,2)</f>
        <v>0</v>
      </c>
      <c r="BL236" s="20" t="s">
        <v>245</v>
      </c>
      <c r="BM236" s="226" t="s">
        <v>371</v>
      </c>
    </row>
    <row r="237" s="2" customFormat="1">
      <c r="A237" s="41"/>
      <c r="B237" s="42"/>
      <c r="C237" s="43"/>
      <c r="D237" s="251" t="s">
        <v>186</v>
      </c>
      <c r="E237" s="43"/>
      <c r="F237" s="252" t="s">
        <v>372</v>
      </c>
      <c r="G237" s="43"/>
      <c r="H237" s="43"/>
      <c r="I237" s="253"/>
      <c r="J237" s="43"/>
      <c r="K237" s="43"/>
      <c r="L237" s="47"/>
      <c r="M237" s="254"/>
      <c r="N237" s="255"/>
      <c r="O237" s="87"/>
      <c r="P237" s="87"/>
      <c r="Q237" s="87"/>
      <c r="R237" s="87"/>
      <c r="S237" s="87"/>
      <c r="T237" s="88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T237" s="20" t="s">
        <v>186</v>
      </c>
      <c r="AU237" s="20" t="s">
        <v>84</v>
      </c>
    </row>
    <row r="238" s="12" customFormat="1" ht="22.8" customHeight="1">
      <c r="A238" s="12"/>
      <c r="B238" s="199"/>
      <c r="C238" s="200"/>
      <c r="D238" s="201" t="s">
        <v>71</v>
      </c>
      <c r="E238" s="213" t="s">
        <v>373</v>
      </c>
      <c r="F238" s="213" t="s">
        <v>374</v>
      </c>
      <c r="G238" s="200"/>
      <c r="H238" s="200"/>
      <c r="I238" s="203"/>
      <c r="J238" s="214">
        <f>BK238</f>
        <v>0</v>
      </c>
      <c r="K238" s="200"/>
      <c r="L238" s="205"/>
      <c r="M238" s="206"/>
      <c r="N238" s="207"/>
      <c r="O238" s="207"/>
      <c r="P238" s="208">
        <f>SUM(P239:P333)</f>
        <v>0</v>
      </c>
      <c r="Q238" s="207"/>
      <c r="R238" s="208">
        <f>SUM(R239:R333)</f>
        <v>23.319254669999999</v>
      </c>
      <c r="S238" s="207"/>
      <c r="T238" s="209">
        <f>SUM(T239:T333)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10" t="s">
        <v>84</v>
      </c>
      <c r="AT238" s="211" t="s">
        <v>71</v>
      </c>
      <c r="AU238" s="211" t="s">
        <v>79</v>
      </c>
      <c r="AY238" s="210" t="s">
        <v>142</v>
      </c>
      <c r="BK238" s="212">
        <f>SUM(BK239:BK333)</f>
        <v>0</v>
      </c>
    </row>
    <row r="239" s="2" customFormat="1" ht="76.35" customHeight="1">
      <c r="A239" s="41"/>
      <c r="B239" s="42"/>
      <c r="C239" s="215" t="s">
        <v>375</v>
      </c>
      <c r="D239" s="215" t="s">
        <v>147</v>
      </c>
      <c r="E239" s="216" t="s">
        <v>376</v>
      </c>
      <c r="F239" s="217" t="s">
        <v>377</v>
      </c>
      <c r="G239" s="218" t="s">
        <v>150</v>
      </c>
      <c r="H239" s="219">
        <v>472.368</v>
      </c>
      <c r="I239" s="220"/>
      <c r="J239" s="221">
        <f>ROUND(I239*H239,2)</f>
        <v>0</v>
      </c>
      <c r="K239" s="217" t="s">
        <v>184</v>
      </c>
      <c r="L239" s="47"/>
      <c r="M239" s="222" t="s">
        <v>19</v>
      </c>
      <c r="N239" s="223" t="s">
        <v>44</v>
      </c>
      <c r="O239" s="87"/>
      <c r="P239" s="224">
        <f>O239*H239</f>
        <v>0</v>
      </c>
      <c r="Q239" s="224">
        <v>0.044740000000000002</v>
      </c>
      <c r="R239" s="224">
        <f>Q239*H239</f>
        <v>21.133744320000002</v>
      </c>
      <c r="S239" s="224">
        <v>0</v>
      </c>
      <c r="T239" s="225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26" t="s">
        <v>245</v>
      </c>
      <c r="AT239" s="226" t="s">
        <v>147</v>
      </c>
      <c r="AU239" s="226" t="s">
        <v>84</v>
      </c>
      <c r="AY239" s="20" t="s">
        <v>142</v>
      </c>
      <c r="BE239" s="227">
        <f>IF(N239="základní",J239,0)</f>
        <v>0</v>
      </c>
      <c r="BF239" s="227">
        <f>IF(N239="snížená",J239,0)</f>
        <v>0</v>
      </c>
      <c r="BG239" s="227">
        <f>IF(N239="zákl. přenesená",J239,0)</f>
        <v>0</v>
      </c>
      <c r="BH239" s="227">
        <f>IF(N239="sníž. přenesená",J239,0)</f>
        <v>0</v>
      </c>
      <c r="BI239" s="227">
        <f>IF(N239="nulová",J239,0)</f>
        <v>0</v>
      </c>
      <c r="BJ239" s="20" t="s">
        <v>84</v>
      </c>
      <c r="BK239" s="227">
        <f>ROUND(I239*H239,2)</f>
        <v>0</v>
      </c>
      <c r="BL239" s="20" t="s">
        <v>245</v>
      </c>
      <c r="BM239" s="226" t="s">
        <v>378</v>
      </c>
    </row>
    <row r="240" s="2" customFormat="1">
      <c r="A240" s="41"/>
      <c r="B240" s="42"/>
      <c r="C240" s="43"/>
      <c r="D240" s="251" t="s">
        <v>186</v>
      </c>
      <c r="E240" s="43"/>
      <c r="F240" s="252" t="s">
        <v>379</v>
      </c>
      <c r="G240" s="43"/>
      <c r="H240" s="43"/>
      <c r="I240" s="253"/>
      <c r="J240" s="43"/>
      <c r="K240" s="43"/>
      <c r="L240" s="47"/>
      <c r="M240" s="254"/>
      <c r="N240" s="255"/>
      <c r="O240" s="87"/>
      <c r="P240" s="87"/>
      <c r="Q240" s="87"/>
      <c r="R240" s="87"/>
      <c r="S240" s="87"/>
      <c r="T240" s="88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20" t="s">
        <v>186</v>
      </c>
      <c r="AU240" s="20" t="s">
        <v>84</v>
      </c>
    </row>
    <row r="241" s="15" customFormat="1">
      <c r="A241" s="15"/>
      <c r="B241" s="256"/>
      <c r="C241" s="257"/>
      <c r="D241" s="230" t="s">
        <v>154</v>
      </c>
      <c r="E241" s="258" t="s">
        <v>19</v>
      </c>
      <c r="F241" s="259" t="s">
        <v>188</v>
      </c>
      <c r="G241" s="257"/>
      <c r="H241" s="258" t="s">
        <v>19</v>
      </c>
      <c r="I241" s="260"/>
      <c r="J241" s="257"/>
      <c r="K241" s="257"/>
      <c r="L241" s="261"/>
      <c r="M241" s="262"/>
      <c r="N241" s="263"/>
      <c r="O241" s="263"/>
      <c r="P241" s="263"/>
      <c r="Q241" s="263"/>
      <c r="R241" s="263"/>
      <c r="S241" s="263"/>
      <c r="T241" s="264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65" t="s">
        <v>154</v>
      </c>
      <c r="AU241" s="265" t="s">
        <v>84</v>
      </c>
      <c r="AV241" s="15" t="s">
        <v>79</v>
      </c>
      <c r="AW241" s="15" t="s">
        <v>33</v>
      </c>
      <c r="AX241" s="15" t="s">
        <v>72</v>
      </c>
      <c r="AY241" s="265" t="s">
        <v>142</v>
      </c>
    </row>
    <row r="242" s="13" customFormat="1">
      <c r="A242" s="13"/>
      <c r="B242" s="228"/>
      <c r="C242" s="229"/>
      <c r="D242" s="230" t="s">
        <v>154</v>
      </c>
      <c r="E242" s="231" t="s">
        <v>19</v>
      </c>
      <c r="F242" s="232" t="s">
        <v>189</v>
      </c>
      <c r="G242" s="229"/>
      <c r="H242" s="233">
        <v>472.368</v>
      </c>
      <c r="I242" s="234"/>
      <c r="J242" s="229"/>
      <c r="K242" s="229"/>
      <c r="L242" s="235"/>
      <c r="M242" s="236"/>
      <c r="N242" s="237"/>
      <c r="O242" s="237"/>
      <c r="P242" s="237"/>
      <c r="Q242" s="237"/>
      <c r="R242" s="237"/>
      <c r="S242" s="237"/>
      <c r="T242" s="238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9" t="s">
        <v>154</v>
      </c>
      <c r="AU242" s="239" t="s">
        <v>84</v>
      </c>
      <c r="AV242" s="13" t="s">
        <v>84</v>
      </c>
      <c r="AW242" s="13" t="s">
        <v>33</v>
      </c>
      <c r="AX242" s="13" t="s">
        <v>72</v>
      </c>
      <c r="AY242" s="239" t="s">
        <v>142</v>
      </c>
    </row>
    <row r="243" s="14" customFormat="1">
      <c r="A243" s="14"/>
      <c r="B243" s="240"/>
      <c r="C243" s="241"/>
      <c r="D243" s="230" t="s">
        <v>154</v>
      </c>
      <c r="E243" s="242" t="s">
        <v>19</v>
      </c>
      <c r="F243" s="243" t="s">
        <v>164</v>
      </c>
      <c r="G243" s="241"/>
      <c r="H243" s="244">
        <v>472.368</v>
      </c>
      <c r="I243" s="245"/>
      <c r="J243" s="241"/>
      <c r="K243" s="241"/>
      <c r="L243" s="246"/>
      <c r="M243" s="247"/>
      <c r="N243" s="248"/>
      <c r="O243" s="248"/>
      <c r="P243" s="248"/>
      <c r="Q243" s="248"/>
      <c r="R243" s="248"/>
      <c r="S243" s="248"/>
      <c r="T243" s="249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0" t="s">
        <v>154</v>
      </c>
      <c r="AU243" s="250" t="s">
        <v>84</v>
      </c>
      <c r="AV243" s="14" t="s">
        <v>152</v>
      </c>
      <c r="AW243" s="14" t="s">
        <v>33</v>
      </c>
      <c r="AX243" s="14" t="s">
        <v>79</v>
      </c>
      <c r="AY243" s="250" t="s">
        <v>142</v>
      </c>
    </row>
    <row r="244" s="2" customFormat="1" ht="24.15" customHeight="1">
      <c r="A244" s="41"/>
      <c r="B244" s="42"/>
      <c r="C244" s="215" t="s">
        <v>380</v>
      </c>
      <c r="D244" s="215" t="s">
        <v>147</v>
      </c>
      <c r="E244" s="216" t="s">
        <v>381</v>
      </c>
      <c r="F244" s="217" t="s">
        <v>382</v>
      </c>
      <c r="G244" s="218" t="s">
        <v>167</v>
      </c>
      <c r="H244" s="219">
        <v>98.099999999999994</v>
      </c>
      <c r="I244" s="220"/>
      <c r="J244" s="221">
        <f>ROUND(I244*H244,2)</f>
        <v>0</v>
      </c>
      <c r="K244" s="217" t="s">
        <v>184</v>
      </c>
      <c r="L244" s="47"/>
      <c r="M244" s="222" t="s">
        <v>19</v>
      </c>
      <c r="N244" s="223" t="s">
        <v>44</v>
      </c>
      <c r="O244" s="87"/>
      <c r="P244" s="224">
        <f>O244*H244</f>
        <v>0</v>
      </c>
      <c r="Q244" s="224">
        <v>0.00036000000000000002</v>
      </c>
      <c r="R244" s="224">
        <f>Q244*H244</f>
        <v>0.035316</v>
      </c>
      <c r="S244" s="224">
        <v>0</v>
      </c>
      <c r="T244" s="225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26" t="s">
        <v>245</v>
      </c>
      <c r="AT244" s="226" t="s">
        <v>147</v>
      </c>
      <c r="AU244" s="226" t="s">
        <v>84</v>
      </c>
      <c r="AY244" s="20" t="s">
        <v>142</v>
      </c>
      <c r="BE244" s="227">
        <f>IF(N244="základní",J244,0)</f>
        <v>0</v>
      </c>
      <c r="BF244" s="227">
        <f>IF(N244="snížená",J244,0)</f>
        <v>0</v>
      </c>
      <c r="BG244" s="227">
        <f>IF(N244="zákl. přenesená",J244,0)</f>
        <v>0</v>
      </c>
      <c r="BH244" s="227">
        <f>IF(N244="sníž. přenesená",J244,0)</f>
        <v>0</v>
      </c>
      <c r="BI244" s="227">
        <f>IF(N244="nulová",J244,0)</f>
        <v>0</v>
      </c>
      <c r="BJ244" s="20" t="s">
        <v>84</v>
      </c>
      <c r="BK244" s="227">
        <f>ROUND(I244*H244,2)</f>
        <v>0</v>
      </c>
      <c r="BL244" s="20" t="s">
        <v>245</v>
      </c>
      <c r="BM244" s="226" t="s">
        <v>383</v>
      </c>
    </row>
    <row r="245" s="2" customFormat="1">
      <c r="A245" s="41"/>
      <c r="B245" s="42"/>
      <c r="C245" s="43"/>
      <c r="D245" s="251" t="s">
        <v>186</v>
      </c>
      <c r="E245" s="43"/>
      <c r="F245" s="252" t="s">
        <v>384</v>
      </c>
      <c r="G245" s="43"/>
      <c r="H245" s="43"/>
      <c r="I245" s="253"/>
      <c r="J245" s="43"/>
      <c r="K245" s="43"/>
      <c r="L245" s="47"/>
      <c r="M245" s="254"/>
      <c r="N245" s="255"/>
      <c r="O245" s="87"/>
      <c r="P245" s="87"/>
      <c r="Q245" s="87"/>
      <c r="R245" s="87"/>
      <c r="S245" s="87"/>
      <c r="T245" s="88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T245" s="20" t="s">
        <v>186</v>
      </c>
      <c r="AU245" s="20" t="s">
        <v>84</v>
      </c>
    </row>
    <row r="246" s="13" customFormat="1">
      <c r="A246" s="13"/>
      <c r="B246" s="228"/>
      <c r="C246" s="229"/>
      <c r="D246" s="230" t="s">
        <v>154</v>
      </c>
      <c r="E246" s="231" t="s">
        <v>19</v>
      </c>
      <c r="F246" s="232" t="s">
        <v>331</v>
      </c>
      <c r="G246" s="229"/>
      <c r="H246" s="233">
        <v>98.099999999999994</v>
      </c>
      <c r="I246" s="234"/>
      <c r="J246" s="229"/>
      <c r="K246" s="229"/>
      <c r="L246" s="235"/>
      <c r="M246" s="236"/>
      <c r="N246" s="237"/>
      <c r="O246" s="237"/>
      <c r="P246" s="237"/>
      <c r="Q246" s="237"/>
      <c r="R246" s="237"/>
      <c r="S246" s="237"/>
      <c r="T246" s="238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9" t="s">
        <v>154</v>
      </c>
      <c r="AU246" s="239" t="s">
        <v>84</v>
      </c>
      <c r="AV246" s="13" t="s">
        <v>84</v>
      </c>
      <c r="AW246" s="13" t="s">
        <v>33</v>
      </c>
      <c r="AX246" s="13" t="s">
        <v>72</v>
      </c>
      <c r="AY246" s="239" t="s">
        <v>142</v>
      </c>
    </row>
    <row r="247" s="14" customFormat="1">
      <c r="A247" s="14"/>
      <c r="B247" s="240"/>
      <c r="C247" s="241"/>
      <c r="D247" s="230" t="s">
        <v>154</v>
      </c>
      <c r="E247" s="242" t="s">
        <v>19</v>
      </c>
      <c r="F247" s="243" t="s">
        <v>164</v>
      </c>
      <c r="G247" s="241"/>
      <c r="H247" s="244">
        <v>98.099999999999994</v>
      </c>
      <c r="I247" s="245"/>
      <c r="J247" s="241"/>
      <c r="K247" s="241"/>
      <c r="L247" s="246"/>
      <c r="M247" s="247"/>
      <c r="N247" s="248"/>
      <c r="O247" s="248"/>
      <c r="P247" s="248"/>
      <c r="Q247" s="248"/>
      <c r="R247" s="248"/>
      <c r="S247" s="248"/>
      <c r="T247" s="249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0" t="s">
        <v>154</v>
      </c>
      <c r="AU247" s="250" t="s">
        <v>84</v>
      </c>
      <c r="AV247" s="14" t="s">
        <v>152</v>
      </c>
      <c r="AW247" s="14" t="s">
        <v>33</v>
      </c>
      <c r="AX247" s="14" t="s">
        <v>79</v>
      </c>
      <c r="AY247" s="250" t="s">
        <v>142</v>
      </c>
    </row>
    <row r="248" s="2" customFormat="1" ht="24.15" customHeight="1">
      <c r="A248" s="41"/>
      <c r="B248" s="42"/>
      <c r="C248" s="215" t="s">
        <v>385</v>
      </c>
      <c r="D248" s="215" t="s">
        <v>147</v>
      </c>
      <c r="E248" s="216" t="s">
        <v>386</v>
      </c>
      <c r="F248" s="217" t="s">
        <v>387</v>
      </c>
      <c r="G248" s="218" t="s">
        <v>167</v>
      </c>
      <c r="H248" s="219">
        <v>16.199999999999999</v>
      </c>
      <c r="I248" s="220"/>
      <c r="J248" s="221">
        <f>ROUND(I248*H248,2)</f>
        <v>0</v>
      </c>
      <c r="K248" s="217" t="s">
        <v>184</v>
      </c>
      <c r="L248" s="47"/>
      <c r="M248" s="222" t="s">
        <v>19</v>
      </c>
      <c r="N248" s="223" t="s">
        <v>44</v>
      </c>
      <c r="O248" s="87"/>
      <c r="P248" s="224">
        <f>O248*H248</f>
        <v>0</v>
      </c>
      <c r="Q248" s="224">
        <v>0.013220000000000001</v>
      </c>
      <c r="R248" s="224">
        <f>Q248*H248</f>
        <v>0.21416399999999999</v>
      </c>
      <c r="S248" s="224">
        <v>0</v>
      </c>
      <c r="T248" s="225">
        <f>S248*H248</f>
        <v>0</v>
      </c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R248" s="226" t="s">
        <v>245</v>
      </c>
      <c r="AT248" s="226" t="s">
        <v>147</v>
      </c>
      <c r="AU248" s="226" t="s">
        <v>84</v>
      </c>
      <c r="AY248" s="20" t="s">
        <v>142</v>
      </c>
      <c r="BE248" s="227">
        <f>IF(N248="základní",J248,0)</f>
        <v>0</v>
      </c>
      <c r="BF248" s="227">
        <f>IF(N248="snížená",J248,0)</f>
        <v>0</v>
      </c>
      <c r="BG248" s="227">
        <f>IF(N248="zákl. přenesená",J248,0)</f>
        <v>0</v>
      </c>
      <c r="BH248" s="227">
        <f>IF(N248="sníž. přenesená",J248,0)</f>
        <v>0</v>
      </c>
      <c r="BI248" s="227">
        <f>IF(N248="nulová",J248,0)</f>
        <v>0</v>
      </c>
      <c r="BJ248" s="20" t="s">
        <v>84</v>
      </c>
      <c r="BK248" s="227">
        <f>ROUND(I248*H248,2)</f>
        <v>0</v>
      </c>
      <c r="BL248" s="20" t="s">
        <v>245</v>
      </c>
      <c r="BM248" s="226" t="s">
        <v>388</v>
      </c>
    </row>
    <row r="249" s="2" customFormat="1">
      <c r="A249" s="41"/>
      <c r="B249" s="42"/>
      <c r="C249" s="43"/>
      <c r="D249" s="251" t="s">
        <v>186</v>
      </c>
      <c r="E249" s="43"/>
      <c r="F249" s="252" t="s">
        <v>389</v>
      </c>
      <c r="G249" s="43"/>
      <c r="H249" s="43"/>
      <c r="I249" s="253"/>
      <c r="J249" s="43"/>
      <c r="K249" s="43"/>
      <c r="L249" s="47"/>
      <c r="M249" s="254"/>
      <c r="N249" s="255"/>
      <c r="O249" s="87"/>
      <c r="P249" s="87"/>
      <c r="Q249" s="87"/>
      <c r="R249" s="87"/>
      <c r="S249" s="87"/>
      <c r="T249" s="88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T249" s="20" t="s">
        <v>186</v>
      </c>
      <c r="AU249" s="20" t="s">
        <v>84</v>
      </c>
    </row>
    <row r="250" s="13" customFormat="1">
      <c r="A250" s="13"/>
      <c r="B250" s="228"/>
      <c r="C250" s="229"/>
      <c r="D250" s="230" t="s">
        <v>154</v>
      </c>
      <c r="E250" s="231" t="s">
        <v>19</v>
      </c>
      <c r="F250" s="232" t="s">
        <v>390</v>
      </c>
      <c r="G250" s="229"/>
      <c r="H250" s="233">
        <v>16.199999999999999</v>
      </c>
      <c r="I250" s="234"/>
      <c r="J250" s="229"/>
      <c r="K250" s="229"/>
      <c r="L250" s="235"/>
      <c r="M250" s="236"/>
      <c r="N250" s="237"/>
      <c r="O250" s="237"/>
      <c r="P250" s="237"/>
      <c r="Q250" s="237"/>
      <c r="R250" s="237"/>
      <c r="S250" s="237"/>
      <c r="T250" s="238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9" t="s">
        <v>154</v>
      </c>
      <c r="AU250" s="239" t="s">
        <v>84</v>
      </c>
      <c r="AV250" s="13" t="s">
        <v>84</v>
      </c>
      <c r="AW250" s="13" t="s">
        <v>33</v>
      </c>
      <c r="AX250" s="13" t="s">
        <v>72</v>
      </c>
      <c r="AY250" s="239" t="s">
        <v>142</v>
      </c>
    </row>
    <row r="251" s="14" customFormat="1">
      <c r="A251" s="14"/>
      <c r="B251" s="240"/>
      <c r="C251" s="241"/>
      <c r="D251" s="230" t="s">
        <v>154</v>
      </c>
      <c r="E251" s="242" t="s">
        <v>19</v>
      </c>
      <c r="F251" s="243" t="s">
        <v>164</v>
      </c>
      <c r="G251" s="241"/>
      <c r="H251" s="244">
        <v>16.199999999999999</v>
      </c>
      <c r="I251" s="245"/>
      <c r="J251" s="241"/>
      <c r="K251" s="241"/>
      <c r="L251" s="246"/>
      <c r="M251" s="247"/>
      <c r="N251" s="248"/>
      <c r="O251" s="248"/>
      <c r="P251" s="248"/>
      <c r="Q251" s="248"/>
      <c r="R251" s="248"/>
      <c r="S251" s="248"/>
      <c r="T251" s="249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0" t="s">
        <v>154</v>
      </c>
      <c r="AU251" s="250" t="s">
        <v>84</v>
      </c>
      <c r="AV251" s="14" t="s">
        <v>152</v>
      </c>
      <c r="AW251" s="14" t="s">
        <v>33</v>
      </c>
      <c r="AX251" s="14" t="s">
        <v>79</v>
      </c>
      <c r="AY251" s="250" t="s">
        <v>142</v>
      </c>
    </row>
    <row r="252" s="2" customFormat="1" ht="24.15" customHeight="1">
      <c r="A252" s="41"/>
      <c r="B252" s="42"/>
      <c r="C252" s="215" t="s">
        <v>391</v>
      </c>
      <c r="D252" s="215" t="s">
        <v>147</v>
      </c>
      <c r="E252" s="216" t="s">
        <v>392</v>
      </c>
      <c r="F252" s="217" t="s">
        <v>393</v>
      </c>
      <c r="G252" s="218" t="s">
        <v>167</v>
      </c>
      <c r="H252" s="219">
        <v>36.25</v>
      </c>
      <c r="I252" s="220"/>
      <c r="J252" s="221">
        <f>ROUND(I252*H252,2)</f>
        <v>0</v>
      </c>
      <c r="K252" s="217" t="s">
        <v>184</v>
      </c>
      <c r="L252" s="47"/>
      <c r="M252" s="222" t="s">
        <v>19</v>
      </c>
      <c r="N252" s="223" t="s">
        <v>44</v>
      </c>
      <c r="O252" s="87"/>
      <c r="P252" s="224">
        <f>O252*H252</f>
        <v>0</v>
      </c>
      <c r="Q252" s="224">
        <v>0.012250000000000001</v>
      </c>
      <c r="R252" s="224">
        <f>Q252*H252</f>
        <v>0.44406250000000003</v>
      </c>
      <c r="S252" s="224">
        <v>0</v>
      </c>
      <c r="T252" s="225">
        <f>S252*H252</f>
        <v>0</v>
      </c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R252" s="226" t="s">
        <v>245</v>
      </c>
      <c r="AT252" s="226" t="s">
        <v>147</v>
      </c>
      <c r="AU252" s="226" t="s">
        <v>84</v>
      </c>
      <c r="AY252" s="20" t="s">
        <v>142</v>
      </c>
      <c r="BE252" s="227">
        <f>IF(N252="základní",J252,0)</f>
        <v>0</v>
      </c>
      <c r="BF252" s="227">
        <f>IF(N252="snížená",J252,0)</f>
        <v>0</v>
      </c>
      <c r="BG252" s="227">
        <f>IF(N252="zákl. přenesená",J252,0)</f>
        <v>0</v>
      </c>
      <c r="BH252" s="227">
        <f>IF(N252="sníž. přenesená",J252,0)</f>
        <v>0</v>
      </c>
      <c r="BI252" s="227">
        <f>IF(N252="nulová",J252,0)</f>
        <v>0</v>
      </c>
      <c r="BJ252" s="20" t="s">
        <v>84</v>
      </c>
      <c r="BK252" s="227">
        <f>ROUND(I252*H252,2)</f>
        <v>0</v>
      </c>
      <c r="BL252" s="20" t="s">
        <v>245</v>
      </c>
      <c r="BM252" s="226" t="s">
        <v>394</v>
      </c>
    </row>
    <row r="253" s="2" customFormat="1">
      <c r="A253" s="41"/>
      <c r="B253" s="42"/>
      <c r="C253" s="43"/>
      <c r="D253" s="251" t="s">
        <v>186</v>
      </c>
      <c r="E253" s="43"/>
      <c r="F253" s="252" t="s">
        <v>395</v>
      </c>
      <c r="G253" s="43"/>
      <c r="H253" s="43"/>
      <c r="I253" s="253"/>
      <c r="J253" s="43"/>
      <c r="K253" s="43"/>
      <c r="L253" s="47"/>
      <c r="M253" s="254"/>
      <c r="N253" s="255"/>
      <c r="O253" s="87"/>
      <c r="P253" s="87"/>
      <c r="Q253" s="87"/>
      <c r="R253" s="87"/>
      <c r="S253" s="87"/>
      <c r="T253" s="88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T253" s="20" t="s">
        <v>186</v>
      </c>
      <c r="AU253" s="20" t="s">
        <v>84</v>
      </c>
    </row>
    <row r="254" s="2" customFormat="1" ht="24.15" customHeight="1">
      <c r="A254" s="41"/>
      <c r="B254" s="42"/>
      <c r="C254" s="215" t="s">
        <v>396</v>
      </c>
      <c r="D254" s="215" t="s">
        <v>147</v>
      </c>
      <c r="E254" s="216" t="s">
        <v>397</v>
      </c>
      <c r="F254" s="217" t="s">
        <v>398</v>
      </c>
      <c r="G254" s="218" t="s">
        <v>167</v>
      </c>
      <c r="H254" s="219">
        <v>12.1</v>
      </c>
      <c r="I254" s="220"/>
      <c r="J254" s="221">
        <f>ROUND(I254*H254,2)</f>
        <v>0</v>
      </c>
      <c r="K254" s="217" t="s">
        <v>184</v>
      </c>
      <c r="L254" s="47"/>
      <c r="M254" s="222" t="s">
        <v>19</v>
      </c>
      <c r="N254" s="223" t="s">
        <v>44</v>
      </c>
      <c r="O254" s="87"/>
      <c r="P254" s="224">
        <f>O254*H254</f>
        <v>0</v>
      </c>
      <c r="Q254" s="224">
        <v>0.023060000000000001</v>
      </c>
      <c r="R254" s="224">
        <f>Q254*H254</f>
        <v>0.279026</v>
      </c>
      <c r="S254" s="224">
        <v>0</v>
      </c>
      <c r="T254" s="225">
        <f>S254*H254</f>
        <v>0</v>
      </c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R254" s="226" t="s">
        <v>245</v>
      </c>
      <c r="AT254" s="226" t="s">
        <v>147</v>
      </c>
      <c r="AU254" s="226" t="s">
        <v>84</v>
      </c>
      <c r="AY254" s="20" t="s">
        <v>142</v>
      </c>
      <c r="BE254" s="227">
        <f>IF(N254="základní",J254,0)</f>
        <v>0</v>
      </c>
      <c r="BF254" s="227">
        <f>IF(N254="snížená",J254,0)</f>
        <v>0</v>
      </c>
      <c r="BG254" s="227">
        <f>IF(N254="zákl. přenesená",J254,0)</f>
        <v>0</v>
      </c>
      <c r="BH254" s="227">
        <f>IF(N254="sníž. přenesená",J254,0)</f>
        <v>0</v>
      </c>
      <c r="BI254" s="227">
        <f>IF(N254="nulová",J254,0)</f>
        <v>0</v>
      </c>
      <c r="BJ254" s="20" t="s">
        <v>84</v>
      </c>
      <c r="BK254" s="227">
        <f>ROUND(I254*H254,2)</f>
        <v>0</v>
      </c>
      <c r="BL254" s="20" t="s">
        <v>245</v>
      </c>
      <c r="BM254" s="226" t="s">
        <v>399</v>
      </c>
    </row>
    <row r="255" s="2" customFormat="1">
      <c r="A255" s="41"/>
      <c r="B255" s="42"/>
      <c r="C255" s="43"/>
      <c r="D255" s="251" t="s">
        <v>186</v>
      </c>
      <c r="E255" s="43"/>
      <c r="F255" s="252" t="s">
        <v>400</v>
      </c>
      <c r="G255" s="43"/>
      <c r="H255" s="43"/>
      <c r="I255" s="253"/>
      <c r="J255" s="43"/>
      <c r="K255" s="43"/>
      <c r="L255" s="47"/>
      <c r="M255" s="254"/>
      <c r="N255" s="255"/>
      <c r="O255" s="87"/>
      <c r="P255" s="87"/>
      <c r="Q255" s="87"/>
      <c r="R255" s="87"/>
      <c r="S255" s="87"/>
      <c r="T255" s="88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T255" s="20" t="s">
        <v>186</v>
      </c>
      <c r="AU255" s="20" t="s">
        <v>84</v>
      </c>
    </row>
    <row r="256" s="13" customFormat="1">
      <c r="A256" s="13"/>
      <c r="B256" s="228"/>
      <c r="C256" s="229"/>
      <c r="D256" s="230" t="s">
        <v>154</v>
      </c>
      <c r="E256" s="231" t="s">
        <v>19</v>
      </c>
      <c r="F256" s="232" t="s">
        <v>401</v>
      </c>
      <c r="G256" s="229"/>
      <c r="H256" s="233">
        <v>12.1</v>
      </c>
      <c r="I256" s="234"/>
      <c r="J256" s="229"/>
      <c r="K256" s="229"/>
      <c r="L256" s="235"/>
      <c r="M256" s="236"/>
      <c r="N256" s="237"/>
      <c r="O256" s="237"/>
      <c r="P256" s="237"/>
      <c r="Q256" s="237"/>
      <c r="R256" s="237"/>
      <c r="S256" s="237"/>
      <c r="T256" s="238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9" t="s">
        <v>154</v>
      </c>
      <c r="AU256" s="239" t="s">
        <v>84</v>
      </c>
      <c r="AV256" s="13" t="s">
        <v>84</v>
      </c>
      <c r="AW256" s="13" t="s">
        <v>33</v>
      </c>
      <c r="AX256" s="13" t="s">
        <v>72</v>
      </c>
      <c r="AY256" s="239" t="s">
        <v>142</v>
      </c>
    </row>
    <row r="257" s="14" customFormat="1">
      <c r="A257" s="14"/>
      <c r="B257" s="240"/>
      <c r="C257" s="241"/>
      <c r="D257" s="230" t="s">
        <v>154</v>
      </c>
      <c r="E257" s="242" t="s">
        <v>19</v>
      </c>
      <c r="F257" s="243" t="s">
        <v>164</v>
      </c>
      <c r="G257" s="241"/>
      <c r="H257" s="244">
        <v>12.1</v>
      </c>
      <c r="I257" s="245"/>
      <c r="J257" s="241"/>
      <c r="K257" s="241"/>
      <c r="L257" s="246"/>
      <c r="M257" s="247"/>
      <c r="N257" s="248"/>
      <c r="O257" s="248"/>
      <c r="P257" s="248"/>
      <c r="Q257" s="248"/>
      <c r="R257" s="248"/>
      <c r="S257" s="248"/>
      <c r="T257" s="249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0" t="s">
        <v>154</v>
      </c>
      <c r="AU257" s="250" t="s">
        <v>84</v>
      </c>
      <c r="AV257" s="14" t="s">
        <v>152</v>
      </c>
      <c r="AW257" s="14" t="s">
        <v>33</v>
      </c>
      <c r="AX257" s="14" t="s">
        <v>79</v>
      </c>
      <c r="AY257" s="250" t="s">
        <v>142</v>
      </c>
    </row>
    <row r="258" s="2" customFormat="1" ht="24.15" customHeight="1">
      <c r="A258" s="41"/>
      <c r="B258" s="42"/>
      <c r="C258" s="215" t="s">
        <v>402</v>
      </c>
      <c r="D258" s="215" t="s">
        <v>147</v>
      </c>
      <c r="E258" s="216" t="s">
        <v>403</v>
      </c>
      <c r="F258" s="217" t="s">
        <v>404</v>
      </c>
      <c r="G258" s="218" t="s">
        <v>174</v>
      </c>
      <c r="H258" s="219">
        <v>11</v>
      </c>
      <c r="I258" s="220"/>
      <c r="J258" s="221">
        <f>ROUND(I258*H258,2)</f>
        <v>0</v>
      </c>
      <c r="K258" s="217" t="s">
        <v>184</v>
      </c>
      <c r="L258" s="47"/>
      <c r="M258" s="222" t="s">
        <v>19</v>
      </c>
      <c r="N258" s="223" t="s">
        <v>44</v>
      </c>
      <c r="O258" s="87"/>
      <c r="P258" s="224">
        <f>O258*H258</f>
        <v>0</v>
      </c>
      <c r="Q258" s="224">
        <v>0.00216</v>
      </c>
      <c r="R258" s="224">
        <f>Q258*H258</f>
        <v>0.02376</v>
      </c>
      <c r="S258" s="224">
        <v>0</v>
      </c>
      <c r="T258" s="225">
        <f>S258*H258</f>
        <v>0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26" t="s">
        <v>245</v>
      </c>
      <c r="AT258" s="226" t="s">
        <v>147</v>
      </c>
      <c r="AU258" s="226" t="s">
        <v>84</v>
      </c>
      <c r="AY258" s="20" t="s">
        <v>142</v>
      </c>
      <c r="BE258" s="227">
        <f>IF(N258="základní",J258,0)</f>
        <v>0</v>
      </c>
      <c r="BF258" s="227">
        <f>IF(N258="snížená",J258,0)</f>
        <v>0</v>
      </c>
      <c r="BG258" s="227">
        <f>IF(N258="zákl. přenesená",J258,0)</f>
        <v>0</v>
      </c>
      <c r="BH258" s="227">
        <f>IF(N258="sníž. přenesená",J258,0)</f>
        <v>0</v>
      </c>
      <c r="BI258" s="227">
        <f>IF(N258="nulová",J258,0)</f>
        <v>0</v>
      </c>
      <c r="BJ258" s="20" t="s">
        <v>84</v>
      </c>
      <c r="BK258" s="227">
        <f>ROUND(I258*H258,2)</f>
        <v>0</v>
      </c>
      <c r="BL258" s="20" t="s">
        <v>245</v>
      </c>
      <c r="BM258" s="226" t="s">
        <v>405</v>
      </c>
    </row>
    <row r="259" s="2" customFormat="1">
      <c r="A259" s="41"/>
      <c r="B259" s="42"/>
      <c r="C259" s="43"/>
      <c r="D259" s="251" t="s">
        <v>186</v>
      </c>
      <c r="E259" s="43"/>
      <c r="F259" s="252" t="s">
        <v>406</v>
      </c>
      <c r="G259" s="43"/>
      <c r="H259" s="43"/>
      <c r="I259" s="253"/>
      <c r="J259" s="43"/>
      <c r="K259" s="43"/>
      <c r="L259" s="47"/>
      <c r="M259" s="254"/>
      <c r="N259" s="255"/>
      <c r="O259" s="87"/>
      <c r="P259" s="87"/>
      <c r="Q259" s="87"/>
      <c r="R259" s="87"/>
      <c r="S259" s="87"/>
      <c r="T259" s="88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T259" s="20" t="s">
        <v>186</v>
      </c>
      <c r="AU259" s="20" t="s">
        <v>84</v>
      </c>
    </row>
    <row r="260" s="13" customFormat="1">
      <c r="A260" s="13"/>
      <c r="B260" s="228"/>
      <c r="C260" s="229"/>
      <c r="D260" s="230" t="s">
        <v>154</v>
      </c>
      <c r="E260" s="231" t="s">
        <v>19</v>
      </c>
      <c r="F260" s="232" t="s">
        <v>407</v>
      </c>
      <c r="G260" s="229"/>
      <c r="H260" s="233">
        <v>11</v>
      </c>
      <c r="I260" s="234"/>
      <c r="J260" s="229"/>
      <c r="K260" s="229"/>
      <c r="L260" s="235"/>
      <c r="M260" s="236"/>
      <c r="N260" s="237"/>
      <c r="O260" s="237"/>
      <c r="P260" s="237"/>
      <c r="Q260" s="237"/>
      <c r="R260" s="237"/>
      <c r="S260" s="237"/>
      <c r="T260" s="238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9" t="s">
        <v>154</v>
      </c>
      <c r="AU260" s="239" t="s">
        <v>84</v>
      </c>
      <c r="AV260" s="13" t="s">
        <v>84</v>
      </c>
      <c r="AW260" s="13" t="s">
        <v>33</v>
      </c>
      <c r="AX260" s="13" t="s">
        <v>72</v>
      </c>
      <c r="AY260" s="239" t="s">
        <v>142</v>
      </c>
    </row>
    <row r="261" s="14" customFormat="1">
      <c r="A261" s="14"/>
      <c r="B261" s="240"/>
      <c r="C261" s="241"/>
      <c r="D261" s="230" t="s">
        <v>154</v>
      </c>
      <c r="E261" s="242" t="s">
        <v>19</v>
      </c>
      <c r="F261" s="243" t="s">
        <v>164</v>
      </c>
      <c r="G261" s="241"/>
      <c r="H261" s="244">
        <v>11</v>
      </c>
      <c r="I261" s="245"/>
      <c r="J261" s="241"/>
      <c r="K261" s="241"/>
      <c r="L261" s="246"/>
      <c r="M261" s="247"/>
      <c r="N261" s="248"/>
      <c r="O261" s="248"/>
      <c r="P261" s="248"/>
      <c r="Q261" s="248"/>
      <c r="R261" s="248"/>
      <c r="S261" s="248"/>
      <c r="T261" s="249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0" t="s">
        <v>154</v>
      </c>
      <c r="AU261" s="250" t="s">
        <v>84</v>
      </c>
      <c r="AV261" s="14" t="s">
        <v>152</v>
      </c>
      <c r="AW261" s="14" t="s">
        <v>33</v>
      </c>
      <c r="AX261" s="14" t="s">
        <v>79</v>
      </c>
      <c r="AY261" s="250" t="s">
        <v>142</v>
      </c>
    </row>
    <row r="262" s="2" customFormat="1" ht="24.15" customHeight="1">
      <c r="A262" s="41"/>
      <c r="B262" s="42"/>
      <c r="C262" s="215" t="s">
        <v>408</v>
      </c>
      <c r="D262" s="215" t="s">
        <v>147</v>
      </c>
      <c r="E262" s="216" t="s">
        <v>409</v>
      </c>
      <c r="F262" s="217" t="s">
        <v>410</v>
      </c>
      <c r="G262" s="218" t="s">
        <v>174</v>
      </c>
      <c r="H262" s="219">
        <v>11</v>
      </c>
      <c r="I262" s="220"/>
      <c r="J262" s="221">
        <f>ROUND(I262*H262,2)</f>
        <v>0</v>
      </c>
      <c r="K262" s="217" t="s">
        <v>184</v>
      </c>
      <c r="L262" s="47"/>
      <c r="M262" s="222" t="s">
        <v>19</v>
      </c>
      <c r="N262" s="223" t="s">
        <v>44</v>
      </c>
      <c r="O262" s="87"/>
      <c r="P262" s="224">
        <f>O262*H262</f>
        <v>0</v>
      </c>
      <c r="Q262" s="224">
        <v>0.0030799999999999998</v>
      </c>
      <c r="R262" s="224">
        <f>Q262*H262</f>
        <v>0.03388</v>
      </c>
      <c r="S262" s="224">
        <v>0</v>
      </c>
      <c r="T262" s="225">
        <f>S262*H262</f>
        <v>0</v>
      </c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R262" s="226" t="s">
        <v>245</v>
      </c>
      <c r="AT262" s="226" t="s">
        <v>147</v>
      </c>
      <c r="AU262" s="226" t="s">
        <v>84</v>
      </c>
      <c r="AY262" s="20" t="s">
        <v>142</v>
      </c>
      <c r="BE262" s="227">
        <f>IF(N262="základní",J262,0)</f>
        <v>0</v>
      </c>
      <c r="BF262" s="227">
        <f>IF(N262="snížená",J262,0)</f>
        <v>0</v>
      </c>
      <c r="BG262" s="227">
        <f>IF(N262="zákl. přenesená",J262,0)</f>
        <v>0</v>
      </c>
      <c r="BH262" s="227">
        <f>IF(N262="sníž. přenesená",J262,0)</f>
        <v>0</v>
      </c>
      <c r="BI262" s="227">
        <f>IF(N262="nulová",J262,0)</f>
        <v>0</v>
      </c>
      <c r="BJ262" s="20" t="s">
        <v>84</v>
      </c>
      <c r="BK262" s="227">
        <f>ROUND(I262*H262,2)</f>
        <v>0</v>
      </c>
      <c r="BL262" s="20" t="s">
        <v>245</v>
      </c>
      <c r="BM262" s="226" t="s">
        <v>411</v>
      </c>
    </row>
    <row r="263" s="2" customFormat="1">
      <c r="A263" s="41"/>
      <c r="B263" s="42"/>
      <c r="C263" s="43"/>
      <c r="D263" s="251" t="s">
        <v>186</v>
      </c>
      <c r="E263" s="43"/>
      <c r="F263" s="252" t="s">
        <v>412</v>
      </c>
      <c r="G263" s="43"/>
      <c r="H263" s="43"/>
      <c r="I263" s="253"/>
      <c r="J263" s="43"/>
      <c r="K263" s="43"/>
      <c r="L263" s="47"/>
      <c r="M263" s="254"/>
      <c r="N263" s="255"/>
      <c r="O263" s="87"/>
      <c r="P263" s="87"/>
      <c r="Q263" s="87"/>
      <c r="R263" s="87"/>
      <c r="S263" s="87"/>
      <c r="T263" s="88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T263" s="20" t="s">
        <v>186</v>
      </c>
      <c r="AU263" s="20" t="s">
        <v>84</v>
      </c>
    </row>
    <row r="264" s="13" customFormat="1">
      <c r="A264" s="13"/>
      <c r="B264" s="228"/>
      <c r="C264" s="229"/>
      <c r="D264" s="230" t="s">
        <v>154</v>
      </c>
      <c r="E264" s="231" t="s">
        <v>19</v>
      </c>
      <c r="F264" s="232" t="s">
        <v>413</v>
      </c>
      <c r="G264" s="229"/>
      <c r="H264" s="233">
        <v>11</v>
      </c>
      <c r="I264" s="234"/>
      <c r="J264" s="229"/>
      <c r="K264" s="229"/>
      <c r="L264" s="235"/>
      <c r="M264" s="236"/>
      <c r="N264" s="237"/>
      <c r="O264" s="237"/>
      <c r="P264" s="237"/>
      <c r="Q264" s="237"/>
      <c r="R264" s="237"/>
      <c r="S264" s="237"/>
      <c r="T264" s="238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9" t="s">
        <v>154</v>
      </c>
      <c r="AU264" s="239" t="s">
        <v>84</v>
      </c>
      <c r="AV264" s="13" t="s">
        <v>84</v>
      </c>
      <c r="AW264" s="13" t="s">
        <v>33</v>
      </c>
      <c r="AX264" s="13" t="s">
        <v>72</v>
      </c>
      <c r="AY264" s="239" t="s">
        <v>142</v>
      </c>
    </row>
    <row r="265" s="14" customFormat="1">
      <c r="A265" s="14"/>
      <c r="B265" s="240"/>
      <c r="C265" s="241"/>
      <c r="D265" s="230" t="s">
        <v>154</v>
      </c>
      <c r="E265" s="242" t="s">
        <v>19</v>
      </c>
      <c r="F265" s="243" t="s">
        <v>164</v>
      </c>
      <c r="G265" s="241"/>
      <c r="H265" s="244">
        <v>11</v>
      </c>
      <c r="I265" s="245"/>
      <c r="J265" s="241"/>
      <c r="K265" s="241"/>
      <c r="L265" s="246"/>
      <c r="M265" s="247"/>
      <c r="N265" s="248"/>
      <c r="O265" s="248"/>
      <c r="P265" s="248"/>
      <c r="Q265" s="248"/>
      <c r="R265" s="248"/>
      <c r="S265" s="248"/>
      <c r="T265" s="249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0" t="s">
        <v>154</v>
      </c>
      <c r="AU265" s="250" t="s">
        <v>84</v>
      </c>
      <c r="AV265" s="14" t="s">
        <v>152</v>
      </c>
      <c r="AW265" s="14" t="s">
        <v>33</v>
      </c>
      <c r="AX265" s="14" t="s">
        <v>79</v>
      </c>
      <c r="AY265" s="250" t="s">
        <v>142</v>
      </c>
    </row>
    <row r="266" s="2" customFormat="1" ht="24.15" customHeight="1">
      <c r="A266" s="41"/>
      <c r="B266" s="42"/>
      <c r="C266" s="215" t="s">
        <v>414</v>
      </c>
      <c r="D266" s="215" t="s">
        <v>147</v>
      </c>
      <c r="E266" s="216" t="s">
        <v>415</v>
      </c>
      <c r="F266" s="217" t="s">
        <v>416</v>
      </c>
      <c r="G266" s="218" t="s">
        <v>167</v>
      </c>
      <c r="H266" s="219">
        <v>12</v>
      </c>
      <c r="I266" s="220"/>
      <c r="J266" s="221">
        <f>ROUND(I266*H266,2)</f>
        <v>0</v>
      </c>
      <c r="K266" s="217" t="s">
        <v>184</v>
      </c>
      <c r="L266" s="47"/>
      <c r="M266" s="222" t="s">
        <v>19</v>
      </c>
      <c r="N266" s="223" t="s">
        <v>44</v>
      </c>
      <c r="O266" s="87"/>
      <c r="P266" s="224">
        <f>O266*H266</f>
        <v>0</v>
      </c>
      <c r="Q266" s="224">
        <v>0.0011100000000000001</v>
      </c>
      <c r="R266" s="224">
        <f>Q266*H266</f>
        <v>0.013320000000000002</v>
      </c>
      <c r="S266" s="224">
        <v>0</v>
      </c>
      <c r="T266" s="225">
        <f>S266*H266</f>
        <v>0</v>
      </c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R266" s="226" t="s">
        <v>245</v>
      </c>
      <c r="AT266" s="226" t="s">
        <v>147</v>
      </c>
      <c r="AU266" s="226" t="s">
        <v>84</v>
      </c>
      <c r="AY266" s="20" t="s">
        <v>142</v>
      </c>
      <c r="BE266" s="227">
        <f>IF(N266="základní",J266,0)</f>
        <v>0</v>
      </c>
      <c r="BF266" s="227">
        <f>IF(N266="snížená",J266,0)</f>
        <v>0</v>
      </c>
      <c r="BG266" s="227">
        <f>IF(N266="zákl. přenesená",J266,0)</f>
        <v>0</v>
      </c>
      <c r="BH266" s="227">
        <f>IF(N266="sníž. přenesená",J266,0)</f>
        <v>0</v>
      </c>
      <c r="BI266" s="227">
        <f>IF(N266="nulová",J266,0)</f>
        <v>0</v>
      </c>
      <c r="BJ266" s="20" t="s">
        <v>84</v>
      </c>
      <c r="BK266" s="227">
        <f>ROUND(I266*H266,2)</f>
        <v>0</v>
      </c>
      <c r="BL266" s="20" t="s">
        <v>245</v>
      </c>
      <c r="BM266" s="226" t="s">
        <v>417</v>
      </c>
    </row>
    <row r="267" s="2" customFormat="1">
      <c r="A267" s="41"/>
      <c r="B267" s="42"/>
      <c r="C267" s="43"/>
      <c r="D267" s="251" t="s">
        <v>186</v>
      </c>
      <c r="E267" s="43"/>
      <c r="F267" s="252" t="s">
        <v>418</v>
      </c>
      <c r="G267" s="43"/>
      <c r="H267" s="43"/>
      <c r="I267" s="253"/>
      <c r="J267" s="43"/>
      <c r="K267" s="43"/>
      <c r="L267" s="47"/>
      <c r="M267" s="254"/>
      <c r="N267" s="255"/>
      <c r="O267" s="87"/>
      <c r="P267" s="87"/>
      <c r="Q267" s="87"/>
      <c r="R267" s="87"/>
      <c r="S267" s="87"/>
      <c r="T267" s="88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T267" s="20" t="s">
        <v>186</v>
      </c>
      <c r="AU267" s="20" t="s">
        <v>84</v>
      </c>
    </row>
    <row r="268" s="13" customFormat="1">
      <c r="A268" s="13"/>
      <c r="B268" s="228"/>
      <c r="C268" s="229"/>
      <c r="D268" s="230" t="s">
        <v>154</v>
      </c>
      <c r="E268" s="231" t="s">
        <v>19</v>
      </c>
      <c r="F268" s="232" t="s">
        <v>419</v>
      </c>
      <c r="G268" s="229"/>
      <c r="H268" s="233">
        <v>12</v>
      </c>
      <c r="I268" s="234"/>
      <c r="J268" s="229"/>
      <c r="K268" s="229"/>
      <c r="L268" s="235"/>
      <c r="M268" s="236"/>
      <c r="N268" s="237"/>
      <c r="O268" s="237"/>
      <c r="P268" s="237"/>
      <c r="Q268" s="237"/>
      <c r="R268" s="237"/>
      <c r="S268" s="237"/>
      <c r="T268" s="238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9" t="s">
        <v>154</v>
      </c>
      <c r="AU268" s="239" t="s">
        <v>84</v>
      </c>
      <c r="AV268" s="13" t="s">
        <v>84</v>
      </c>
      <c r="AW268" s="13" t="s">
        <v>33</v>
      </c>
      <c r="AX268" s="13" t="s">
        <v>72</v>
      </c>
      <c r="AY268" s="239" t="s">
        <v>142</v>
      </c>
    </row>
    <row r="269" s="14" customFormat="1">
      <c r="A269" s="14"/>
      <c r="B269" s="240"/>
      <c r="C269" s="241"/>
      <c r="D269" s="230" t="s">
        <v>154</v>
      </c>
      <c r="E269" s="242" t="s">
        <v>19</v>
      </c>
      <c r="F269" s="243" t="s">
        <v>164</v>
      </c>
      <c r="G269" s="241"/>
      <c r="H269" s="244">
        <v>12</v>
      </c>
      <c r="I269" s="245"/>
      <c r="J269" s="241"/>
      <c r="K269" s="241"/>
      <c r="L269" s="246"/>
      <c r="M269" s="247"/>
      <c r="N269" s="248"/>
      <c r="O269" s="248"/>
      <c r="P269" s="248"/>
      <c r="Q269" s="248"/>
      <c r="R269" s="248"/>
      <c r="S269" s="248"/>
      <c r="T269" s="249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0" t="s">
        <v>154</v>
      </c>
      <c r="AU269" s="250" t="s">
        <v>84</v>
      </c>
      <c r="AV269" s="14" t="s">
        <v>152</v>
      </c>
      <c r="AW269" s="14" t="s">
        <v>33</v>
      </c>
      <c r="AX269" s="14" t="s">
        <v>79</v>
      </c>
      <c r="AY269" s="250" t="s">
        <v>142</v>
      </c>
    </row>
    <row r="270" s="2" customFormat="1" ht="21.75" customHeight="1">
      <c r="A270" s="41"/>
      <c r="B270" s="42"/>
      <c r="C270" s="215" t="s">
        <v>420</v>
      </c>
      <c r="D270" s="215" t="s">
        <v>147</v>
      </c>
      <c r="E270" s="216" t="s">
        <v>421</v>
      </c>
      <c r="F270" s="217" t="s">
        <v>422</v>
      </c>
      <c r="G270" s="218" t="s">
        <v>150</v>
      </c>
      <c r="H270" s="219">
        <v>472.368</v>
      </c>
      <c r="I270" s="220"/>
      <c r="J270" s="221">
        <f>ROUND(I270*H270,2)</f>
        <v>0</v>
      </c>
      <c r="K270" s="217" t="s">
        <v>184</v>
      </c>
      <c r="L270" s="47"/>
      <c r="M270" s="222" t="s">
        <v>19</v>
      </c>
      <c r="N270" s="223" t="s">
        <v>44</v>
      </c>
      <c r="O270" s="87"/>
      <c r="P270" s="224">
        <f>O270*H270</f>
        <v>0</v>
      </c>
      <c r="Q270" s="224">
        <v>0</v>
      </c>
      <c r="R270" s="224">
        <f>Q270*H270</f>
        <v>0</v>
      </c>
      <c r="S270" s="224">
        <v>0</v>
      </c>
      <c r="T270" s="225">
        <f>S270*H270</f>
        <v>0</v>
      </c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R270" s="226" t="s">
        <v>245</v>
      </c>
      <c r="AT270" s="226" t="s">
        <v>147</v>
      </c>
      <c r="AU270" s="226" t="s">
        <v>84</v>
      </c>
      <c r="AY270" s="20" t="s">
        <v>142</v>
      </c>
      <c r="BE270" s="227">
        <f>IF(N270="základní",J270,0)</f>
        <v>0</v>
      </c>
      <c r="BF270" s="227">
        <f>IF(N270="snížená",J270,0)</f>
        <v>0</v>
      </c>
      <c r="BG270" s="227">
        <f>IF(N270="zákl. přenesená",J270,0)</f>
        <v>0</v>
      </c>
      <c r="BH270" s="227">
        <f>IF(N270="sníž. přenesená",J270,0)</f>
        <v>0</v>
      </c>
      <c r="BI270" s="227">
        <f>IF(N270="nulová",J270,0)</f>
        <v>0</v>
      </c>
      <c r="BJ270" s="20" t="s">
        <v>84</v>
      </c>
      <c r="BK270" s="227">
        <f>ROUND(I270*H270,2)</f>
        <v>0</v>
      </c>
      <c r="BL270" s="20" t="s">
        <v>245</v>
      </c>
      <c r="BM270" s="226" t="s">
        <v>423</v>
      </c>
    </row>
    <row r="271" s="2" customFormat="1">
      <c r="A271" s="41"/>
      <c r="B271" s="42"/>
      <c r="C271" s="43"/>
      <c r="D271" s="251" t="s">
        <v>186</v>
      </c>
      <c r="E271" s="43"/>
      <c r="F271" s="252" t="s">
        <v>424</v>
      </c>
      <c r="G271" s="43"/>
      <c r="H271" s="43"/>
      <c r="I271" s="253"/>
      <c r="J271" s="43"/>
      <c r="K271" s="43"/>
      <c r="L271" s="47"/>
      <c r="M271" s="254"/>
      <c r="N271" s="255"/>
      <c r="O271" s="87"/>
      <c r="P271" s="87"/>
      <c r="Q271" s="87"/>
      <c r="R271" s="87"/>
      <c r="S271" s="87"/>
      <c r="T271" s="88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T271" s="20" t="s">
        <v>186</v>
      </c>
      <c r="AU271" s="20" t="s">
        <v>84</v>
      </c>
    </row>
    <row r="272" s="2" customFormat="1" ht="24.15" customHeight="1">
      <c r="A272" s="41"/>
      <c r="B272" s="42"/>
      <c r="C272" s="215" t="s">
        <v>425</v>
      </c>
      <c r="D272" s="215" t="s">
        <v>147</v>
      </c>
      <c r="E272" s="216" t="s">
        <v>426</v>
      </c>
      <c r="F272" s="217" t="s">
        <v>427</v>
      </c>
      <c r="G272" s="218" t="s">
        <v>174</v>
      </c>
      <c r="H272" s="219">
        <v>1066</v>
      </c>
      <c r="I272" s="220"/>
      <c r="J272" s="221">
        <f>ROUND(I272*H272,2)</f>
        <v>0</v>
      </c>
      <c r="K272" s="217" t="s">
        <v>184</v>
      </c>
      <c r="L272" s="47"/>
      <c r="M272" s="222" t="s">
        <v>19</v>
      </c>
      <c r="N272" s="223" t="s">
        <v>44</v>
      </c>
      <c r="O272" s="87"/>
      <c r="P272" s="224">
        <f>O272*H272</f>
        <v>0</v>
      </c>
      <c r="Q272" s="224">
        <v>0</v>
      </c>
      <c r="R272" s="224">
        <f>Q272*H272</f>
        <v>0</v>
      </c>
      <c r="S272" s="224">
        <v>0</v>
      </c>
      <c r="T272" s="225">
        <f>S272*H272</f>
        <v>0</v>
      </c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R272" s="226" t="s">
        <v>245</v>
      </c>
      <c r="AT272" s="226" t="s">
        <v>147</v>
      </c>
      <c r="AU272" s="226" t="s">
        <v>84</v>
      </c>
      <c r="AY272" s="20" t="s">
        <v>142</v>
      </c>
      <c r="BE272" s="227">
        <f>IF(N272="základní",J272,0)</f>
        <v>0</v>
      </c>
      <c r="BF272" s="227">
        <f>IF(N272="snížená",J272,0)</f>
        <v>0</v>
      </c>
      <c r="BG272" s="227">
        <f>IF(N272="zákl. přenesená",J272,0)</f>
        <v>0</v>
      </c>
      <c r="BH272" s="227">
        <f>IF(N272="sníž. přenesená",J272,0)</f>
        <v>0</v>
      </c>
      <c r="BI272" s="227">
        <f>IF(N272="nulová",J272,0)</f>
        <v>0</v>
      </c>
      <c r="BJ272" s="20" t="s">
        <v>84</v>
      </c>
      <c r="BK272" s="227">
        <f>ROUND(I272*H272,2)</f>
        <v>0</v>
      </c>
      <c r="BL272" s="20" t="s">
        <v>245</v>
      </c>
      <c r="BM272" s="226" t="s">
        <v>428</v>
      </c>
    </row>
    <row r="273" s="2" customFormat="1">
      <c r="A273" s="41"/>
      <c r="B273" s="42"/>
      <c r="C273" s="43"/>
      <c r="D273" s="251" t="s">
        <v>186</v>
      </c>
      <c r="E273" s="43"/>
      <c r="F273" s="252" t="s">
        <v>429</v>
      </c>
      <c r="G273" s="43"/>
      <c r="H273" s="43"/>
      <c r="I273" s="253"/>
      <c r="J273" s="43"/>
      <c r="K273" s="43"/>
      <c r="L273" s="47"/>
      <c r="M273" s="254"/>
      <c r="N273" s="255"/>
      <c r="O273" s="87"/>
      <c r="P273" s="87"/>
      <c r="Q273" s="87"/>
      <c r="R273" s="87"/>
      <c r="S273" s="87"/>
      <c r="T273" s="88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T273" s="20" t="s">
        <v>186</v>
      </c>
      <c r="AU273" s="20" t="s">
        <v>84</v>
      </c>
    </row>
    <row r="274" s="2" customFormat="1" ht="21.75" customHeight="1">
      <c r="A274" s="41"/>
      <c r="B274" s="42"/>
      <c r="C274" s="266" t="s">
        <v>430</v>
      </c>
      <c r="D274" s="266" t="s">
        <v>307</v>
      </c>
      <c r="E274" s="267" t="s">
        <v>431</v>
      </c>
      <c r="F274" s="268" t="s">
        <v>432</v>
      </c>
      <c r="G274" s="269" t="s">
        <v>174</v>
      </c>
      <c r="H274" s="270">
        <v>-1066</v>
      </c>
      <c r="I274" s="271"/>
      <c r="J274" s="272">
        <f>ROUND(I274*H274,2)</f>
        <v>0</v>
      </c>
      <c r="K274" s="268" t="s">
        <v>184</v>
      </c>
      <c r="L274" s="273"/>
      <c r="M274" s="274" t="s">
        <v>19</v>
      </c>
      <c r="N274" s="275" t="s">
        <v>44</v>
      </c>
      <c r="O274" s="87"/>
      <c r="P274" s="224">
        <f>O274*H274</f>
        <v>0</v>
      </c>
      <c r="Q274" s="224">
        <v>0.0043</v>
      </c>
      <c r="R274" s="224">
        <f>Q274*H274</f>
        <v>-4.5838000000000001</v>
      </c>
      <c r="S274" s="224">
        <v>0</v>
      </c>
      <c r="T274" s="225">
        <f>S274*H274</f>
        <v>0</v>
      </c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R274" s="226" t="s">
        <v>310</v>
      </c>
      <c r="AT274" s="226" t="s">
        <v>307</v>
      </c>
      <c r="AU274" s="226" t="s">
        <v>84</v>
      </c>
      <c r="AY274" s="20" t="s">
        <v>142</v>
      </c>
      <c r="BE274" s="227">
        <f>IF(N274="základní",J274,0)</f>
        <v>0</v>
      </c>
      <c r="BF274" s="227">
        <f>IF(N274="snížená",J274,0)</f>
        <v>0</v>
      </c>
      <c r="BG274" s="227">
        <f>IF(N274="zákl. přenesená",J274,0)</f>
        <v>0</v>
      </c>
      <c r="BH274" s="227">
        <f>IF(N274="sníž. přenesená",J274,0)</f>
        <v>0</v>
      </c>
      <c r="BI274" s="227">
        <f>IF(N274="nulová",J274,0)</f>
        <v>0</v>
      </c>
      <c r="BJ274" s="20" t="s">
        <v>84</v>
      </c>
      <c r="BK274" s="227">
        <f>ROUND(I274*H274,2)</f>
        <v>0</v>
      </c>
      <c r="BL274" s="20" t="s">
        <v>245</v>
      </c>
      <c r="BM274" s="226" t="s">
        <v>433</v>
      </c>
    </row>
    <row r="275" s="2" customFormat="1" ht="16.5" customHeight="1">
      <c r="A275" s="41"/>
      <c r="B275" s="42"/>
      <c r="C275" s="266" t="s">
        <v>434</v>
      </c>
      <c r="D275" s="266" t="s">
        <v>307</v>
      </c>
      <c r="E275" s="267" t="s">
        <v>435</v>
      </c>
      <c r="F275" s="268" t="s">
        <v>436</v>
      </c>
      <c r="G275" s="269" t="s">
        <v>174</v>
      </c>
      <c r="H275" s="270">
        <v>82.400000000000006</v>
      </c>
      <c r="I275" s="271"/>
      <c r="J275" s="272">
        <f>ROUND(I275*H275,2)</f>
        <v>0</v>
      </c>
      <c r="K275" s="268" t="s">
        <v>184</v>
      </c>
      <c r="L275" s="273"/>
      <c r="M275" s="274" t="s">
        <v>19</v>
      </c>
      <c r="N275" s="275" t="s">
        <v>44</v>
      </c>
      <c r="O275" s="87"/>
      <c r="P275" s="224">
        <f>O275*H275</f>
        <v>0</v>
      </c>
      <c r="Q275" s="224">
        <v>0.0058999999999999999</v>
      </c>
      <c r="R275" s="224">
        <f>Q275*H275</f>
        <v>0.48616000000000004</v>
      </c>
      <c r="S275" s="224">
        <v>0</v>
      </c>
      <c r="T275" s="225">
        <f>S275*H275</f>
        <v>0</v>
      </c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R275" s="226" t="s">
        <v>310</v>
      </c>
      <c r="AT275" s="226" t="s">
        <v>307</v>
      </c>
      <c r="AU275" s="226" t="s">
        <v>84</v>
      </c>
      <c r="AY275" s="20" t="s">
        <v>142</v>
      </c>
      <c r="BE275" s="227">
        <f>IF(N275="základní",J275,0)</f>
        <v>0</v>
      </c>
      <c r="BF275" s="227">
        <f>IF(N275="snížená",J275,0)</f>
        <v>0</v>
      </c>
      <c r="BG275" s="227">
        <f>IF(N275="zákl. přenesená",J275,0)</f>
        <v>0</v>
      </c>
      <c r="BH275" s="227">
        <f>IF(N275="sníž. přenesená",J275,0)</f>
        <v>0</v>
      </c>
      <c r="BI275" s="227">
        <f>IF(N275="nulová",J275,0)</f>
        <v>0</v>
      </c>
      <c r="BJ275" s="20" t="s">
        <v>84</v>
      </c>
      <c r="BK275" s="227">
        <f>ROUND(I275*H275,2)</f>
        <v>0</v>
      </c>
      <c r="BL275" s="20" t="s">
        <v>245</v>
      </c>
      <c r="BM275" s="226" t="s">
        <v>437</v>
      </c>
    </row>
    <row r="276" s="13" customFormat="1">
      <c r="A276" s="13"/>
      <c r="B276" s="228"/>
      <c r="C276" s="229"/>
      <c r="D276" s="230" t="s">
        <v>154</v>
      </c>
      <c r="E276" s="229"/>
      <c r="F276" s="232" t="s">
        <v>438</v>
      </c>
      <c r="G276" s="229"/>
      <c r="H276" s="233">
        <v>82.400000000000006</v>
      </c>
      <c r="I276" s="234"/>
      <c r="J276" s="229"/>
      <c r="K276" s="229"/>
      <c r="L276" s="235"/>
      <c r="M276" s="236"/>
      <c r="N276" s="237"/>
      <c r="O276" s="237"/>
      <c r="P276" s="237"/>
      <c r="Q276" s="237"/>
      <c r="R276" s="237"/>
      <c r="S276" s="237"/>
      <c r="T276" s="238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9" t="s">
        <v>154</v>
      </c>
      <c r="AU276" s="239" t="s">
        <v>84</v>
      </c>
      <c r="AV276" s="13" t="s">
        <v>84</v>
      </c>
      <c r="AW276" s="13" t="s">
        <v>4</v>
      </c>
      <c r="AX276" s="13" t="s">
        <v>79</v>
      </c>
      <c r="AY276" s="239" t="s">
        <v>142</v>
      </c>
    </row>
    <row r="277" s="2" customFormat="1" ht="16.5" customHeight="1">
      <c r="A277" s="41"/>
      <c r="B277" s="42"/>
      <c r="C277" s="266" t="s">
        <v>439</v>
      </c>
      <c r="D277" s="266" t="s">
        <v>307</v>
      </c>
      <c r="E277" s="267" t="s">
        <v>440</v>
      </c>
      <c r="F277" s="268" t="s">
        <v>441</v>
      </c>
      <c r="G277" s="269" t="s">
        <v>174</v>
      </c>
      <c r="H277" s="270">
        <v>1.03</v>
      </c>
      <c r="I277" s="271"/>
      <c r="J277" s="272">
        <f>ROUND(I277*H277,2)</f>
        <v>0</v>
      </c>
      <c r="K277" s="268" t="s">
        <v>184</v>
      </c>
      <c r="L277" s="273"/>
      <c r="M277" s="274" t="s">
        <v>19</v>
      </c>
      <c r="N277" s="275" t="s">
        <v>44</v>
      </c>
      <c r="O277" s="87"/>
      <c r="P277" s="224">
        <f>O277*H277</f>
        <v>0</v>
      </c>
      <c r="Q277" s="224">
        <v>0.0062500000000000003</v>
      </c>
      <c r="R277" s="224">
        <f>Q277*H277</f>
        <v>0.0064375000000000005</v>
      </c>
      <c r="S277" s="224">
        <v>0</v>
      </c>
      <c r="T277" s="225">
        <f>S277*H277</f>
        <v>0</v>
      </c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R277" s="226" t="s">
        <v>310</v>
      </c>
      <c r="AT277" s="226" t="s">
        <v>307</v>
      </c>
      <c r="AU277" s="226" t="s">
        <v>84</v>
      </c>
      <c r="AY277" s="20" t="s">
        <v>142</v>
      </c>
      <c r="BE277" s="227">
        <f>IF(N277="základní",J277,0)</f>
        <v>0</v>
      </c>
      <c r="BF277" s="227">
        <f>IF(N277="snížená",J277,0)</f>
        <v>0</v>
      </c>
      <c r="BG277" s="227">
        <f>IF(N277="zákl. přenesená",J277,0)</f>
        <v>0</v>
      </c>
      <c r="BH277" s="227">
        <f>IF(N277="sníž. přenesená",J277,0)</f>
        <v>0</v>
      </c>
      <c r="BI277" s="227">
        <f>IF(N277="nulová",J277,0)</f>
        <v>0</v>
      </c>
      <c r="BJ277" s="20" t="s">
        <v>84</v>
      </c>
      <c r="BK277" s="227">
        <f>ROUND(I277*H277,2)</f>
        <v>0</v>
      </c>
      <c r="BL277" s="20" t="s">
        <v>245</v>
      </c>
      <c r="BM277" s="226" t="s">
        <v>442</v>
      </c>
    </row>
    <row r="278" s="13" customFormat="1">
      <c r="A278" s="13"/>
      <c r="B278" s="228"/>
      <c r="C278" s="229"/>
      <c r="D278" s="230" t="s">
        <v>154</v>
      </c>
      <c r="E278" s="229"/>
      <c r="F278" s="232" t="s">
        <v>443</v>
      </c>
      <c r="G278" s="229"/>
      <c r="H278" s="233">
        <v>1.03</v>
      </c>
      <c r="I278" s="234"/>
      <c r="J278" s="229"/>
      <c r="K278" s="229"/>
      <c r="L278" s="235"/>
      <c r="M278" s="236"/>
      <c r="N278" s="237"/>
      <c r="O278" s="237"/>
      <c r="P278" s="237"/>
      <c r="Q278" s="237"/>
      <c r="R278" s="237"/>
      <c r="S278" s="237"/>
      <c r="T278" s="238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9" t="s">
        <v>154</v>
      </c>
      <c r="AU278" s="239" t="s">
        <v>84</v>
      </c>
      <c r="AV278" s="13" t="s">
        <v>84</v>
      </c>
      <c r="AW278" s="13" t="s">
        <v>4</v>
      </c>
      <c r="AX278" s="13" t="s">
        <v>79</v>
      </c>
      <c r="AY278" s="239" t="s">
        <v>142</v>
      </c>
    </row>
    <row r="279" s="2" customFormat="1" ht="21.75" customHeight="1">
      <c r="A279" s="41"/>
      <c r="B279" s="42"/>
      <c r="C279" s="266" t="s">
        <v>444</v>
      </c>
      <c r="D279" s="266" t="s">
        <v>307</v>
      </c>
      <c r="E279" s="267" t="s">
        <v>445</v>
      </c>
      <c r="F279" s="268" t="s">
        <v>446</v>
      </c>
      <c r="G279" s="269" t="s">
        <v>174</v>
      </c>
      <c r="H279" s="270">
        <v>972.32000000000005</v>
      </c>
      <c r="I279" s="271"/>
      <c r="J279" s="272">
        <f>ROUND(I279*H279,2)</f>
        <v>0</v>
      </c>
      <c r="K279" s="268" t="s">
        <v>184</v>
      </c>
      <c r="L279" s="273"/>
      <c r="M279" s="274" t="s">
        <v>19</v>
      </c>
      <c r="N279" s="275" t="s">
        <v>44</v>
      </c>
      <c r="O279" s="87"/>
      <c r="P279" s="224">
        <f>O279*H279</f>
        <v>0</v>
      </c>
      <c r="Q279" s="224">
        <v>0.0047000000000000002</v>
      </c>
      <c r="R279" s="224">
        <f>Q279*H279</f>
        <v>4.5699040000000002</v>
      </c>
      <c r="S279" s="224">
        <v>0</v>
      </c>
      <c r="T279" s="225">
        <f>S279*H279</f>
        <v>0</v>
      </c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R279" s="226" t="s">
        <v>310</v>
      </c>
      <c r="AT279" s="226" t="s">
        <v>307</v>
      </c>
      <c r="AU279" s="226" t="s">
        <v>84</v>
      </c>
      <c r="AY279" s="20" t="s">
        <v>142</v>
      </c>
      <c r="BE279" s="227">
        <f>IF(N279="základní",J279,0)</f>
        <v>0</v>
      </c>
      <c r="BF279" s="227">
        <f>IF(N279="snížená",J279,0)</f>
        <v>0</v>
      </c>
      <c r="BG279" s="227">
        <f>IF(N279="zákl. přenesená",J279,0)</f>
        <v>0</v>
      </c>
      <c r="BH279" s="227">
        <f>IF(N279="sníž. přenesená",J279,0)</f>
        <v>0</v>
      </c>
      <c r="BI279" s="227">
        <f>IF(N279="nulová",J279,0)</f>
        <v>0</v>
      </c>
      <c r="BJ279" s="20" t="s">
        <v>84</v>
      </c>
      <c r="BK279" s="227">
        <f>ROUND(I279*H279,2)</f>
        <v>0</v>
      </c>
      <c r="BL279" s="20" t="s">
        <v>245</v>
      </c>
      <c r="BM279" s="226" t="s">
        <v>447</v>
      </c>
    </row>
    <row r="280" s="13" customFormat="1">
      <c r="A280" s="13"/>
      <c r="B280" s="228"/>
      <c r="C280" s="229"/>
      <c r="D280" s="230" t="s">
        <v>154</v>
      </c>
      <c r="E280" s="229"/>
      <c r="F280" s="232" t="s">
        <v>448</v>
      </c>
      <c r="G280" s="229"/>
      <c r="H280" s="233">
        <v>972.32000000000005</v>
      </c>
      <c r="I280" s="234"/>
      <c r="J280" s="229"/>
      <c r="K280" s="229"/>
      <c r="L280" s="235"/>
      <c r="M280" s="236"/>
      <c r="N280" s="237"/>
      <c r="O280" s="237"/>
      <c r="P280" s="237"/>
      <c r="Q280" s="237"/>
      <c r="R280" s="237"/>
      <c r="S280" s="237"/>
      <c r="T280" s="238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9" t="s">
        <v>154</v>
      </c>
      <c r="AU280" s="239" t="s">
        <v>84</v>
      </c>
      <c r="AV280" s="13" t="s">
        <v>84</v>
      </c>
      <c r="AW280" s="13" t="s">
        <v>4</v>
      </c>
      <c r="AX280" s="13" t="s">
        <v>79</v>
      </c>
      <c r="AY280" s="239" t="s">
        <v>142</v>
      </c>
    </row>
    <row r="281" s="2" customFormat="1" ht="21.75" customHeight="1">
      <c r="A281" s="41"/>
      <c r="B281" s="42"/>
      <c r="C281" s="266" t="s">
        <v>449</v>
      </c>
      <c r="D281" s="266" t="s">
        <v>307</v>
      </c>
      <c r="E281" s="267" t="s">
        <v>450</v>
      </c>
      <c r="F281" s="268" t="s">
        <v>451</v>
      </c>
      <c r="G281" s="269" t="s">
        <v>174</v>
      </c>
      <c r="H281" s="270">
        <v>22.66</v>
      </c>
      <c r="I281" s="271"/>
      <c r="J281" s="272">
        <f>ROUND(I281*H281,2)</f>
        <v>0</v>
      </c>
      <c r="K281" s="268" t="s">
        <v>184</v>
      </c>
      <c r="L281" s="273"/>
      <c r="M281" s="274" t="s">
        <v>19</v>
      </c>
      <c r="N281" s="275" t="s">
        <v>44</v>
      </c>
      <c r="O281" s="87"/>
      <c r="P281" s="224">
        <f>O281*H281</f>
        <v>0</v>
      </c>
      <c r="Q281" s="224">
        <v>0.0082000000000000007</v>
      </c>
      <c r="R281" s="224">
        <f>Q281*H281</f>
        <v>0.18581200000000001</v>
      </c>
      <c r="S281" s="224">
        <v>0</v>
      </c>
      <c r="T281" s="225">
        <f>S281*H281</f>
        <v>0</v>
      </c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R281" s="226" t="s">
        <v>310</v>
      </c>
      <c r="AT281" s="226" t="s">
        <v>307</v>
      </c>
      <c r="AU281" s="226" t="s">
        <v>84</v>
      </c>
      <c r="AY281" s="20" t="s">
        <v>142</v>
      </c>
      <c r="BE281" s="227">
        <f>IF(N281="základní",J281,0)</f>
        <v>0</v>
      </c>
      <c r="BF281" s="227">
        <f>IF(N281="snížená",J281,0)</f>
        <v>0</v>
      </c>
      <c r="BG281" s="227">
        <f>IF(N281="zákl. přenesená",J281,0)</f>
        <v>0</v>
      </c>
      <c r="BH281" s="227">
        <f>IF(N281="sníž. přenesená",J281,0)</f>
        <v>0</v>
      </c>
      <c r="BI281" s="227">
        <f>IF(N281="nulová",J281,0)</f>
        <v>0</v>
      </c>
      <c r="BJ281" s="20" t="s">
        <v>84</v>
      </c>
      <c r="BK281" s="227">
        <f>ROUND(I281*H281,2)</f>
        <v>0</v>
      </c>
      <c r="BL281" s="20" t="s">
        <v>245</v>
      </c>
      <c r="BM281" s="226" t="s">
        <v>452</v>
      </c>
    </row>
    <row r="282" s="13" customFormat="1">
      <c r="A282" s="13"/>
      <c r="B282" s="228"/>
      <c r="C282" s="229"/>
      <c r="D282" s="230" t="s">
        <v>154</v>
      </c>
      <c r="E282" s="229"/>
      <c r="F282" s="232" t="s">
        <v>453</v>
      </c>
      <c r="G282" s="229"/>
      <c r="H282" s="233">
        <v>22.66</v>
      </c>
      <c r="I282" s="234"/>
      <c r="J282" s="229"/>
      <c r="K282" s="229"/>
      <c r="L282" s="235"/>
      <c r="M282" s="236"/>
      <c r="N282" s="237"/>
      <c r="O282" s="237"/>
      <c r="P282" s="237"/>
      <c r="Q282" s="237"/>
      <c r="R282" s="237"/>
      <c r="S282" s="237"/>
      <c r="T282" s="238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9" t="s">
        <v>154</v>
      </c>
      <c r="AU282" s="239" t="s">
        <v>84</v>
      </c>
      <c r="AV282" s="13" t="s">
        <v>84</v>
      </c>
      <c r="AW282" s="13" t="s">
        <v>4</v>
      </c>
      <c r="AX282" s="13" t="s">
        <v>79</v>
      </c>
      <c r="AY282" s="239" t="s">
        <v>142</v>
      </c>
    </row>
    <row r="283" s="2" customFormat="1" ht="21.75" customHeight="1">
      <c r="A283" s="41"/>
      <c r="B283" s="42"/>
      <c r="C283" s="266" t="s">
        <v>454</v>
      </c>
      <c r="D283" s="266" t="s">
        <v>307</v>
      </c>
      <c r="E283" s="267" t="s">
        <v>455</v>
      </c>
      <c r="F283" s="268" t="s">
        <v>456</v>
      </c>
      <c r="G283" s="269" t="s">
        <v>174</v>
      </c>
      <c r="H283" s="270">
        <v>8.2400000000000002</v>
      </c>
      <c r="I283" s="271"/>
      <c r="J283" s="272">
        <f>ROUND(I283*H283,2)</f>
        <v>0</v>
      </c>
      <c r="K283" s="268" t="s">
        <v>184</v>
      </c>
      <c r="L283" s="273"/>
      <c r="M283" s="274" t="s">
        <v>19</v>
      </c>
      <c r="N283" s="275" t="s">
        <v>44</v>
      </c>
      <c r="O283" s="87"/>
      <c r="P283" s="224">
        <f>O283*H283</f>
        <v>0</v>
      </c>
      <c r="Q283" s="224">
        <v>0.00084000000000000003</v>
      </c>
      <c r="R283" s="224">
        <f>Q283*H283</f>
        <v>0.0069216000000000008</v>
      </c>
      <c r="S283" s="224">
        <v>0</v>
      </c>
      <c r="T283" s="225">
        <f>S283*H283</f>
        <v>0</v>
      </c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R283" s="226" t="s">
        <v>310</v>
      </c>
      <c r="AT283" s="226" t="s">
        <v>307</v>
      </c>
      <c r="AU283" s="226" t="s">
        <v>84</v>
      </c>
      <c r="AY283" s="20" t="s">
        <v>142</v>
      </c>
      <c r="BE283" s="227">
        <f>IF(N283="základní",J283,0)</f>
        <v>0</v>
      </c>
      <c r="BF283" s="227">
        <f>IF(N283="snížená",J283,0)</f>
        <v>0</v>
      </c>
      <c r="BG283" s="227">
        <f>IF(N283="zákl. přenesená",J283,0)</f>
        <v>0</v>
      </c>
      <c r="BH283" s="227">
        <f>IF(N283="sníž. přenesená",J283,0)</f>
        <v>0</v>
      </c>
      <c r="BI283" s="227">
        <f>IF(N283="nulová",J283,0)</f>
        <v>0</v>
      </c>
      <c r="BJ283" s="20" t="s">
        <v>84</v>
      </c>
      <c r="BK283" s="227">
        <f>ROUND(I283*H283,2)</f>
        <v>0</v>
      </c>
      <c r="BL283" s="20" t="s">
        <v>245</v>
      </c>
      <c r="BM283" s="226" t="s">
        <v>457</v>
      </c>
    </row>
    <row r="284" s="13" customFormat="1">
      <c r="A284" s="13"/>
      <c r="B284" s="228"/>
      <c r="C284" s="229"/>
      <c r="D284" s="230" t="s">
        <v>154</v>
      </c>
      <c r="E284" s="229"/>
      <c r="F284" s="232" t="s">
        <v>458</v>
      </c>
      <c r="G284" s="229"/>
      <c r="H284" s="233">
        <v>8.2400000000000002</v>
      </c>
      <c r="I284" s="234"/>
      <c r="J284" s="229"/>
      <c r="K284" s="229"/>
      <c r="L284" s="235"/>
      <c r="M284" s="236"/>
      <c r="N284" s="237"/>
      <c r="O284" s="237"/>
      <c r="P284" s="237"/>
      <c r="Q284" s="237"/>
      <c r="R284" s="237"/>
      <c r="S284" s="237"/>
      <c r="T284" s="238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9" t="s">
        <v>154</v>
      </c>
      <c r="AU284" s="239" t="s">
        <v>84</v>
      </c>
      <c r="AV284" s="13" t="s">
        <v>84</v>
      </c>
      <c r="AW284" s="13" t="s">
        <v>4</v>
      </c>
      <c r="AX284" s="13" t="s">
        <v>79</v>
      </c>
      <c r="AY284" s="239" t="s">
        <v>142</v>
      </c>
    </row>
    <row r="285" s="2" customFormat="1" ht="16.5" customHeight="1">
      <c r="A285" s="41"/>
      <c r="B285" s="42"/>
      <c r="C285" s="266" t="s">
        <v>459</v>
      </c>
      <c r="D285" s="266" t="s">
        <v>307</v>
      </c>
      <c r="E285" s="267" t="s">
        <v>460</v>
      </c>
      <c r="F285" s="268" t="s">
        <v>461</v>
      </c>
      <c r="G285" s="269" t="s">
        <v>174</v>
      </c>
      <c r="H285" s="270">
        <v>11.33</v>
      </c>
      <c r="I285" s="271"/>
      <c r="J285" s="272">
        <f>ROUND(I285*H285,2)</f>
        <v>0</v>
      </c>
      <c r="K285" s="268" t="s">
        <v>184</v>
      </c>
      <c r="L285" s="273"/>
      <c r="M285" s="274" t="s">
        <v>19</v>
      </c>
      <c r="N285" s="275" t="s">
        <v>44</v>
      </c>
      <c r="O285" s="87"/>
      <c r="P285" s="224">
        <f>O285*H285</f>
        <v>0</v>
      </c>
      <c r="Q285" s="224">
        <v>0.0041999999999999997</v>
      </c>
      <c r="R285" s="224">
        <f>Q285*H285</f>
        <v>0.047585999999999996</v>
      </c>
      <c r="S285" s="224">
        <v>0</v>
      </c>
      <c r="T285" s="225">
        <f>S285*H285</f>
        <v>0</v>
      </c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R285" s="226" t="s">
        <v>310</v>
      </c>
      <c r="AT285" s="226" t="s">
        <v>307</v>
      </c>
      <c r="AU285" s="226" t="s">
        <v>84</v>
      </c>
      <c r="AY285" s="20" t="s">
        <v>142</v>
      </c>
      <c r="BE285" s="227">
        <f>IF(N285="základní",J285,0)</f>
        <v>0</v>
      </c>
      <c r="BF285" s="227">
        <f>IF(N285="snížená",J285,0)</f>
        <v>0</v>
      </c>
      <c r="BG285" s="227">
        <f>IF(N285="zákl. přenesená",J285,0)</f>
        <v>0</v>
      </c>
      <c r="BH285" s="227">
        <f>IF(N285="sníž. přenesená",J285,0)</f>
        <v>0</v>
      </c>
      <c r="BI285" s="227">
        <f>IF(N285="nulová",J285,0)</f>
        <v>0</v>
      </c>
      <c r="BJ285" s="20" t="s">
        <v>84</v>
      </c>
      <c r="BK285" s="227">
        <f>ROUND(I285*H285,2)</f>
        <v>0</v>
      </c>
      <c r="BL285" s="20" t="s">
        <v>245</v>
      </c>
      <c r="BM285" s="226" t="s">
        <v>462</v>
      </c>
    </row>
    <row r="286" s="13" customFormat="1">
      <c r="A286" s="13"/>
      <c r="B286" s="228"/>
      <c r="C286" s="229"/>
      <c r="D286" s="230" t="s">
        <v>154</v>
      </c>
      <c r="E286" s="229"/>
      <c r="F286" s="232" t="s">
        <v>463</v>
      </c>
      <c r="G286" s="229"/>
      <c r="H286" s="233">
        <v>11.33</v>
      </c>
      <c r="I286" s="234"/>
      <c r="J286" s="229"/>
      <c r="K286" s="229"/>
      <c r="L286" s="235"/>
      <c r="M286" s="236"/>
      <c r="N286" s="237"/>
      <c r="O286" s="237"/>
      <c r="P286" s="237"/>
      <c r="Q286" s="237"/>
      <c r="R286" s="237"/>
      <c r="S286" s="237"/>
      <c r="T286" s="238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9" t="s">
        <v>154</v>
      </c>
      <c r="AU286" s="239" t="s">
        <v>84</v>
      </c>
      <c r="AV286" s="13" t="s">
        <v>84</v>
      </c>
      <c r="AW286" s="13" t="s">
        <v>4</v>
      </c>
      <c r="AX286" s="13" t="s">
        <v>79</v>
      </c>
      <c r="AY286" s="239" t="s">
        <v>142</v>
      </c>
    </row>
    <row r="287" s="2" customFormat="1" ht="16.5" customHeight="1">
      <c r="A287" s="41"/>
      <c r="B287" s="42"/>
      <c r="C287" s="215" t="s">
        <v>464</v>
      </c>
      <c r="D287" s="215" t="s">
        <v>147</v>
      </c>
      <c r="E287" s="216" t="s">
        <v>465</v>
      </c>
      <c r="F287" s="217" t="s">
        <v>466</v>
      </c>
      <c r="G287" s="218" t="s">
        <v>174</v>
      </c>
      <c r="H287" s="219">
        <v>1</v>
      </c>
      <c r="I287" s="220"/>
      <c r="J287" s="221">
        <f>ROUND(I287*H287,2)</f>
        <v>0</v>
      </c>
      <c r="K287" s="217" t="s">
        <v>184</v>
      </c>
      <c r="L287" s="47"/>
      <c r="M287" s="222" t="s">
        <v>19</v>
      </c>
      <c r="N287" s="223" t="s">
        <v>44</v>
      </c>
      <c r="O287" s="87"/>
      <c r="P287" s="224">
        <f>O287*H287</f>
        <v>0</v>
      </c>
      <c r="Q287" s="224">
        <v>4.0000000000000003E-05</v>
      </c>
      <c r="R287" s="224">
        <f>Q287*H287</f>
        <v>4.0000000000000003E-05</v>
      </c>
      <c r="S287" s="224">
        <v>0</v>
      </c>
      <c r="T287" s="225">
        <f>S287*H287</f>
        <v>0</v>
      </c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R287" s="226" t="s">
        <v>245</v>
      </c>
      <c r="AT287" s="226" t="s">
        <v>147</v>
      </c>
      <c r="AU287" s="226" t="s">
        <v>84</v>
      </c>
      <c r="AY287" s="20" t="s">
        <v>142</v>
      </c>
      <c r="BE287" s="227">
        <f>IF(N287="základní",J287,0)</f>
        <v>0</v>
      </c>
      <c r="BF287" s="227">
        <f>IF(N287="snížená",J287,0)</f>
        <v>0</v>
      </c>
      <c r="BG287" s="227">
        <f>IF(N287="zákl. přenesená",J287,0)</f>
        <v>0</v>
      </c>
      <c r="BH287" s="227">
        <f>IF(N287="sníž. přenesená",J287,0)</f>
        <v>0</v>
      </c>
      <c r="BI287" s="227">
        <f>IF(N287="nulová",J287,0)</f>
        <v>0</v>
      </c>
      <c r="BJ287" s="20" t="s">
        <v>84</v>
      </c>
      <c r="BK287" s="227">
        <f>ROUND(I287*H287,2)</f>
        <v>0</v>
      </c>
      <c r="BL287" s="20" t="s">
        <v>245</v>
      </c>
      <c r="BM287" s="226" t="s">
        <v>467</v>
      </c>
    </row>
    <row r="288" s="2" customFormat="1">
      <c r="A288" s="41"/>
      <c r="B288" s="42"/>
      <c r="C288" s="43"/>
      <c r="D288" s="251" t="s">
        <v>186</v>
      </c>
      <c r="E288" s="43"/>
      <c r="F288" s="252" t="s">
        <v>468</v>
      </c>
      <c r="G288" s="43"/>
      <c r="H288" s="43"/>
      <c r="I288" s="253"/>
      <c r="J288" s="43"/>
      <c r="K288" s="43"/>
      <c r="L288" s="47"/>
      <c r="M288" s="254"/>
      <c r="N288" s="255"/>
      <c r="O288" s="87"/>
      <c r="P288" s="87"/>
      <c r="Q288" s="87"/>
      <c r="R288" s="87"/>
      <c r="S288" s="87"/>
      <c r="T288" s="88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T288" s="20" t="s">
        <v>186</v>
      </c>
      <c r="AU288" s="20" t="s">
        <v>84</v>
      </c>
    </row>
    <row r="289" s="2" customFormat="1" ht="16.5" customHeight="1">
      <c r="A289" s="41"/>
      <c r="B289" s="42"/>
      <c r="C289" s="266" t="s">
        <v>469</v>
      </c>
      <c r="D289" s="266" t="s">
        <v>307</v>
      </c>
      <c r="E289" s="267" t="s">
        <v>470</v>
      </c>
      <c r="F289" s="268" t="s">
        <v>471</v>
      </c>
      <c r="G289" s="269" t="s">
        <v>174</v>
      </c>
      <c r="H289" s="270">
        <v>1</v>
      </c>
      <c r="I289" s="271"/>
      <c r="J289" s="272">
        <f>ROUND(I289*H289,2)</f>
        <v>0</v>
      </c>
      <c r="K289" s="268" t="s">
        <v>184</v>
      </c>
      <c r="L289" s="273"/>
      <c r="M289" s="274" t="s">
        <v>19</v>
      </c>
      <c r="N289" s="275" t="s">
        <v>44</v>
      </c>
      <c r="O289" s="87"/>
      <c r="P289" s="224">
        <f>O289*H289</f>
        <v>0</v>
      </c>
      <c r="Q289" s="224">
        <v>0.00010000000000000001</v>
      </c>
      <c r="R289" s="224">
        <f>Q289*H289</f>
        <v>0.00010000000000000001</v>
      </c>
      <c r="S289" s="224">
        <v>0</v>
      </c>
      <c r="T289" s="225">
        <f>S289*H289</f>
        <v>0</v>
      </c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R289" s="226" t="s">
        <v>310</v>
      </c>
      <c r="AT289" s="226" t="s">
        <v>307</v>
      </c>
      <c r="AU289" s="226" t="s">
        <v>84</v>
      </c>
      <c r="AY289" s="20" t="s">
        <v>142</v>
      </c>
      <c r="BE289" s="227">
        <f>IF(N289="základní",J289,0)</f>
        <v>0</v>
      </c>
      <c r="BF289" s="227">
        <f>IF(N289="snížená",J289,0)</f>
        <v>0</v>
      </c>
      <c r="BG289" s="227">
        <f>IF(N289="zákl. přenesená",J289,0)</f>
        <v>0</v>
      </c>
      <c r="BH289" s="227">
        <f>IF(N289="sníž. přenesená",J289,0)</f>
        <v>0</v>
      </c>
      <c r="BI289" s="227">
        <f>IF(N289="nulová",J289,0)</f>
        <v>0</v>
      </c>
      <c r="BJ289" s="20" t="s">
        <v>84</v>
      </c>
      <c r="BK289" s="227">
        <f>ROUND(I289*H289,2)</f>
        <v>0</v>
      </c>
      <c r="BL289" s="20" t="s">
        <v>245</v>
      </c>
      <c r="BM289" s="226" t="s">
        <v>472</v>
      </c>
    </row>
    <row r="290" s="2" customFormat="1" ht="16.5" customHeight="1">
      <c r="A290" s="41"/>
      <c r="B290" s="42"/>
      <c r="C290" s="215" t="s">
        <v>473</v>
      </c>
      <c r="D290" s="215" t="s">
        <v>147</v>
      </c>
      <c r="E290" s="216" t="s">
        <v>474</v>
      </c>
      <c r="F290" s="217" t="s">
        <v>475</v>
      </c>
      <c r="G290" s="218" t="s">
        <v>174</v>
      </c>
      <c r="H290" s="219">
        <v>1</v>
      </c>
      <c r="I290" s="220"/>
      <c r="J290" s="221">
        <f>ROUND(I290*H290,2)</f>
        <v>0</v>
      </c>
      <c r="K290" s="217" t="s">
        <v>184</v>
      </c>
      <c r="L290" s="47"/>
      <c r="M290" s="222" t="s">
        <v>19</v>
      </c>
      <c r="N290" s="223" t="s">
        <v>44</v>
      </c>
      <c r="O290" s="87"/>
      <c r="P290" s="224">
        <f>O290*H290</f>
        <v>0</v>
      </c>
      <c r="Q290" s="224">
        <v>0</v>
      </c>
      <c r="R290" s="224">
        <f>Q290*H290</f>
        <v>0</v>
      </c>
      <c r="S290" s="224">
        <v>0</v>
      </c>
      <c r="T290" s="225">
        <f>S290*H290</f>
        <v>0</v>
      </c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R290" s="226" t="s">
        <v>245</v>
      </c>
      <c r="AT290" s="226" t="s">
        <v>147</v>
      </c>
      <c r="AU290" s="226" t="s">
        <v>84</v>
      </c>
      <c r="AY290" s="20" t="s">
        <v>142</v>
      </c>
      <c r="BE290" s="227">
        <f>IF(N290="základní",J290,0)</f>
        <v>0</v>
      </c>
      <c r="BF290" s="227">
        <f>IF(N290="snížená",J290,0)</f>
        <v>0</v>
      </c>
      <c r="BG290" s="227">
        <f>IF(N290="zákl. přenesená",J290,0)</f>
        <v>0</v>
      </c>
      <c r="BH290" s="227">
        <f>IF(N290="sníž. přenesená",J290,0)</f>
        <v>0</v>
      </c>
      <c r="BI290" s="227">
        <f>IF(N290="nulová",J290,0)</f>
        <v>0</v>
      </c>
      <c r="BJ290" s="20" t="s">
        <v>84</v>
      </c>
      <c r="BK290" s="227">
        <f>ROUND(I290*H290,2)</f>
        <v>0</v>
      </c>
      <c r="BL290" s="20" t="s">
        <v>245</v>
      </c>
      <c r="BM290" s="226" t="s">
        <v>476</v>
      </c>
    </row>
    <row r="291" s="2" customFormat="1">
      <c r="A291" s="41"/>
      <c r="B291" s="42"/>
      <c r="C291" s="43"/>
      <c r="D291" s="251" t="s">
        <v>186</v>
      </c>
      <c r="E291" s="43"/>
      <c r="F291" s="252" t="s">
        <v>477</v>
      </c>
      <c r="G291" s="43"/>
      <c r="H291" s="43"/>
      <c r="I291" s="253"/>
      <c r="J291" s="43"/>
      <c r="K291" s="43"/>
      <c r="L291" s="47"/>
      <c r="M291" s="254"/>
      <c r="N291" s="255"/>
      <c r="O291" s="87"/>
      <c r="P291" s="87"/>
      <c r="Q291" s="87"/>
      <c r="R291" s="87"/>
      <c r="S291" s="87"/>
      <c r="T291" s="88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T291" s="20" t="s">
        <v>186</v>
      </c>
      <c r="AU291" s="20" t="s">
        <v>84</v>
      </c>
    </row>
    <row r="292" s="2" customFormat="1" ht="16.5" customHeight="1">
      <c r="A292" s="41"/>
      <c r="B292" s="42"/>
      <c r="C292" s="266" t="s">
        <v>478</v>
      </c>
      <c r="D292" s="266" t="s">
        <v>307</v>
      </c>
      <c r="E292" s="267" t="s">
        <v>479</v>
      </c>
      <c r="F292" s="268" t="s">
        <v>480</v>
      </c>
      <c r="G292" s="269" t="s">
        <v>174</v>
      </c>
      <c r="H292" s="270">
        <v>1</v>
      </c>
      <c r="I292" s="271"/>
      <c r="J292" s="272">
        <f>ROUND(I292*H292,2)</f>
        <v>0</v>
      </c>
      <c r="K292" s="268" t="s">
        <v>184</v>
      </c>
      <c r="L292" s="273"/>
      <c r="M292" s="274" t="s">
        <v>19</v>
      </c>
      <c r="N292" s="275" t="s">
        <v>44</v>
      </c>
      <c r="O292" s="87"/>
      <c r="P292" s="224">
        <f>O292*H292</f>
        <v>0</v>
      </c>
      <c r="Q292" s="224">
        <v>0.00020000000000000001</v>
      </c>
      <c r="R292" s="224">
        <f>Q292*H292</f>
        <v>0.00020000000000000001</v>
      </c>
      <c r="S292" s="224">
        <v>0</v>
      </c>
      <c r="T292" s="225">
        <f>S292*H292</f>
        <v>0</v>
      </c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R292" s="226" t="s">
        <v>310</v>
      </c>
      <c r="AT292" s="226" t="s">
        <v>307</v>
      </c>
      <c r="AU292" s="226" t="s">
        <v>84</v>
      </c>
      <c r="AY292" s="20" t="s">
        <v>142</v>
      </c>
      <c r="BE292" s="227">
        <f>IF(N292="základní",J292,0)</f>
        <v>0</v>
      </c>
      <c r="BF292" s="227">
        <f>IF(N292="snížená",J292,0)</f>
        <v>0</v>
      </c>
      <c r="BG292" s="227">
        <f>IF(N292="zákl. přenesená",J292,0)</f>
        <v>0</v>
      </c>
      <c r="BH292" s="227">
        <f>IF(N292="sníž. přenesená",J292,0)</f>
        <v>0</v>
      </c>
      <c r="BI292" s="227">
        <f>IF(N292="nulová",J292,0)</f>
        <v>0</v>
      </c>
      <c r="BJ292" s="20" t="s">
        <v>84</v>
      </c>
      <c r="BK292" s="227">
        <f>ROUND(I292*H292,2)</f>
        <v>0</v>
      </c>
      <c r="BL292" s="20" t="s">
        <v>245</v>
      </c>
      <c r="BM292" s="226" t="s">
        <v>481</v>
      </c>
    </row>
    <row r="293" s="2" customFormat="1" ht="16.5" customHeight="1">
      <c r="A293" s="41"/>
      <c r="B293" s="42"/>
      <c r="C293" s="215" t="s">
        <v>482</v>
      </c>
      <c r="D293" s="215" t="s">
        <v>147</v>
      </c>
      <c r="E293" s="216" t="s">
        <v>483</v>
      </c>
      <c r="F293" s="217" t="s">
        <v>484</v>
      </c>
      <c r="G293" s="218" t="s">
        <v>174</v>
      </c>
      <c r="H293" s="219">
        <v>8</v>
      </c>
      <c r="I293" s="220"/>
      <c r="J293" s="221">
        <f>ROUND(I293*H293,2)</f>
        <v>0</v>
      </c>
      <c r="K293" s="217" t="s">
        <v>184</v>
      </c>
      <c r="L293" s="47"/>
      <c r="M293" s="222" t="s">
        <v>19</v>
      </c>
      <c r="N293" s="223" t="s">
        <v>44</v>
      </c>
      <c r="O293" s="87"/>
      <c r="P293" s="224">
        <f>O293*H293</f>
        <v>0</v>
      </c>
      <c r="Q293" s="224">
        <v>0</v>
      </c>
      <c r="R293" s="224">
        <f>Q293*H293</f>
        <v>0</v>
      </c>
      <c r="S293" s="224">
        <v>0</v>
      </c>
      <c r="T293" s="225">
        <f>S293*H293</f>
        <v>0</v>
      </c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R293" s="226" t="s">
        <v>245</v>
      </c>
      <c r="AT293" s="226" t="s">
        <v>147</v>
      </c>
      <c r="AU293" s="226" t="s">
        <v>84</v>
      </c>
      <c r="AY293" s="20" t="s">
        <v>142</v>
      </c>
      <c r="BE293" s="227">
        <f>IF(N293="základní",J293,0)</f>
        <v>0</v>
      </c>
      <c r="BF293" s="227">
        <f>IF(N293="snížená",J293,0)</f>
        <v>0</v>
      </c>
      <c r="BG293" s="227">
        <f>IF(N293="zákl. přenesená",J293,0)</f>
        <v>0</v>
      </c>
      <c r="BH293" s="227">
        <f>IF(N293="sníž. přenesená",J293,0)</f>
        <v>0</v>
      </c>
      <c r="BI293" s="227">
        <f>IF(N293="nulová",J293,0)</f>
        <v>0</v>
      </c>
      <c r="BJ293" s="20" t="s">
        <v>84</v>
      </c>
      <c r="BK293" s="227">
        <f>ROUND(I293*H293,2)</f>
        <v>0</v>
      </c>
      <c r="BL293" s="20" t="s">
        <v>245</v>
      </c>
      <c r="BM293" s="226" t="s">
        <v>485</v>
      </c>
    </row>
    <row r="294" s="2" customFormat="1">
      <c r="A294" s="41"/>
      <c r="B294" s="42"/>
      <c r="C294" s="43"/>
      <c r="D294" s="251" t="s">
        <v>186</v>
      </c>
      <c r="E294" s="43"/>
      <c r="F294" s="252" t="s">
        <v>486</v>
      </c>
      <c r="G294" s="43"/>
      <c r="H294" s="43"/>
      <c r="I294" s="253"/>
      <c r="J294" s="43"/>
      <c r="K294" s="43"/>
      <c r="L294" s="47"/>
      <c r="M294" s="254"/>
      <c r="N294" s="255"/>
      <c r="O294" s="87"/>
      <c r="P294" s="87"/>
      <c r="Q294" s="87"/>
      <c r="R294" s="87"/>
      <c r="S294" s="87"/>
      <c r="T294" s="88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T294" s="20" t="s">
        <v>186</v>
      </c>
      <c r="AU294" s="20" t="s">
        <v>84</v>
      </c>
    </row>
    <row r="295" s="2" customFormat="1" ht="16.5" customHeight="1">
      <c r="A295" s="41"/>
      <c r="B295" s="42"/>
      <c r="C295" s="266" t="s">
        <v>487</v>
      </c>
      <c r="D295" s="266" t="s">
        <v>307</v>
      </c>
      <c r="E295" s="267" t="s">
        <v>488</v>
      </c>
      <c r="F295" s="268" t="s">
        <v>489</v>
      </c>
      <c r="G295" s="269" t="s">
        <v>174</v>
      </c>
      <c r="H295" s="270">
        <v>8</v>
      </c>
      <c r="I295" s="271"/>
      <c r="J295" s="272">
        <f>ROUND(I295*H295,2)</f>
        <v>0</v>
      </c>
      <c r="K295" s="268" t="s">
        <v>184</v>
      </c>
      <c r="L295" s="273"/>
      <c r="M295" s="274" t="s">
        <v>19</v>
      </c>
      <c r="N295" s="275" t="s">
        <v>44</v>
      </c>
      <c r="O295" s="87"/>
      <c r="P295" s="224">
        <f>O295*H295</f>
        <v>0</v>
      </c>
      <c r="Q295" s="224">
        <v>0.00036999999999999999</v>
      </c>
      <c r="R295" s="224">
        <f>Q295*H295</f>
        <v>0.00296</v>
      </c>
      <c r="S295" s="224">
        <v>0</v>
      </c>
      <c r="T295" s="225">
        <f>S295*H295</f>
        <v>0</v>
      </c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R295" s="226" t="s">
        <v>310</v>
      </c>
      <c r="AT295" s="226" t="s">
        <v>307</v>
      </c>
      <c r="AU295" s="226" t="s">
        <v>84</v>
      </c>
      <c r="AY295" s="20" t="s">
        <v>142</v>
      </c>
      <c r="BE295" s="227">
        <f>IF(N295="základní",J295,0)</f>
        <v>0</v>
      </c>
      <c r="BF295" s="227">
        <f>IF(N295="snížená",J295,0)</f>
        <v>0</v>
      </c>
      <c r="BG295" s="227">
        <f>IF(N295="zákl. přenesená",J295,0)</f>
        <v>0</v>
      </c>
      <c r="BH295" s="227">
        <f>IF(N295="sníž. přenesená",J295,0)</f>
        <v>0</v>
      </c>
      <c r="BI295" s="227">
        <f>IF(N295="nulová",J295,0)</f>
        <v>0</v>
      </c>
      <c r="BJ295" s="20" t="s">
        <v>84</v>
      </c>
      <c r="BK295" s="227">
        <f>ROUND(I295*H295,2)</f>
        <v>0</v>
      </c>
      <c r="BL295" s="20" t="s">
        <v>245</v>
      </c>
      <c r="BM295" s="226" t="s">
        <v>490</v>
      </c>
    </row>
    <row r="296" s="2" customFormat="1" ht="16.5" customHeight="1">
      <c r="A296" s="41"/>
      <c r="B296" s="42"/>
      <c r="C296" s="266" t="s">
        <v>491</v>
      </c>
      <c r="D296" s="266" t="s">
        <v>307</v>
      </c>
      <c r="E296" s="267" t="s">
        <v>492</v>
      </c>
      <c r="F296" s="268" t="s">
        <v>493</v>
      </c>
      <c r="G296" s="269" t="s">
        <v>174</v>
      </c>
      <c r="H296" s="270">
        <v>8</v>
      </c>
      <c r="I296" s="271"/>
      <c r="J296" s="272">
        <f>ROUND(I296*H296,2)</f>
        <v>0</v>
      </c>
      <c r="K296" s="268" t="s">
        <v>184</v>
      </c>
      <c r="L296" s="273"/>
      <c r="M296" s="274" t="s">
        <v>19</v>
      </c>
      <c r="N296" s="275" t="s">
        <v>44</v>
      </c>
      <c r="O296" s="87"/>
      <c r="P296" s="224">
        <f>O296*H296</f>
        <v>0</v>
      </c>
      <c r="Q296" s="224">
        <v>0.00021000000000000001</v>
      </c>
      <c r="R296" s="224">
        <f>Q296*H296</f>
        <v>0.0016800000000000001</v>
      </c>
      <c r="S296" s="224">
        <v>0</v>
      </c>
      <c r="T296" s="225">
        <f>S296*H296</f>
        <v>0</v>
      </c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R296" s="226" t="s">
        <v>310</v>
      </c>
      <c r="AT296" s="226" t="s">
        <v>307</v>
      </c>
      <c r="AU296" s="226" t="s">
        <v>84</v>
      </c>
      <c r="AY296" s="20" t="s">
        <v>142</v>
      </c>
      <c r="BE296" s="227">
        <f>IF(N296="základní",J296,0)</f>
        <v>0</v>
      </c>
      <c r="BF296" s="227">
        <f>IF(N296="snížená",J296,0)</f>
        <v>0</v>
      </c>
      <c r="BG296" s="227">
        <f>IF(N296="zákl. přenesená",J296,0)</f>
        <v>0</v>
      </c>
      <c r="BH296" s="227">
        <f>IF(N296="sníž. přenesená",J296,0)</f>
        <v>0</v>
      </c>
      <c r="BI296" s="227">
        <f>IF(N296="nulová",J296,0)</f>
        <v>0</v>
      </c>
      <c r="BJ296" s="20" t="s">
        <v>84</v>
      </c>
      <c r="BK296" s="227">
        <f>ROUND(I296*H296,2)</f>
        <v>0</v>
      </c>
      <c r="BL296" s="20" t="s">
        <v>245</v>
      </c>
      <c r="BM296" s="226" t="s">
        <v>494</v>
      </c>
    </row>
    <row r="297" s="2" customFormat="1" ht="16.5" customHeight="1">
      <c r="A297" s="41"/>
      <c r="B297" s="42"/>
      <c r="C297" s="266" t="s">
        <v>495</v>
      </c>
      <c r="D297" s="266" t="s">
        <v>307</v>
      </c>
      <c r="E297" s="267" t="s">
        <v>496</v>
      </c>
      <c r="F297" s="268" t="s">
        <v>497</v>
      </c>
      <c r="G297" s="269" t="s">
        <v>174</v>
      </c>
      <c r="H297" s="270">
        <v>8</v>
      </c>
      <c r="I297" s="271"/>
      <c r="J297" s="272">
        <f>ROUND(I297*H297,2)</f>
        <v>0</v>
      </c>
      <c r="K297" s="268" t="s">
        <v>184</v>
      </c>
      <c r="L297" s="273"/>
      <c r="M297" s="274" t="s">
        <v>19</v>
      </c>
      <c r="N297" s="275" t="s">
        <v>44</v>
      </c>
      <c r="O297" s="87"/>
      <c r="P297" s="224">
        <f>O297*H297</f>
        <v>0</v>
      </c>
      <c r="Q297" s="224">
        <v>0.00031</v>
      </c>
      <c r="R297" s="224">
        <f>Q297*H297</f>
        <v>0.00248</v>
      </c>
      <c r="S297" s="224">
        <v>0</v>
      </c>
      <c r="T297" s="225">
        <f>S297*H297</f>
        <v>0</v>
      </c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R297" s="226" t="s">
        <v>310</v>
      </c>
      <c r="AT297" s="226" t="s">
        <v>307</v>
      </c>
      <c r="AU297" s="226" t="s">
        <v>84</v>
      </c>
      <c r="AY297" s="20" t="s">
        <v>142</v>
      </c>
      <c r="BE297" s="227">
        <f>IF(N297="základní",J297,0)</f>
        <v>0</v>
      </c>
      <c r="BF297" s="227">
        <f>IF(N297="snížená",J297,0)</f>
        <v>0</v>
      </c>
      <c r="BG297" s="227">
        <f>IF(N297="zákl. přenesená",J297,0)</f>
        <v>0</v>
      </c>
      <c r="BH297" s="227">
        <f>IF(N297="sníž. přenesená",J297,0)</f>
        <v>0</v>
      </c>
      <c r="BI297" s="227">
        <f>IF(N297="nulová",J297,0)</f>
        <v>0</v>
      </c>
      <c r="BJ297" s="20" t="s">
        <v>84</v>
      </c>
      <c r="BK297" s="227">
        <f>ROUND(I297*H297,2)</f>
        <v>0</v>
      </c>
      <c r="BL297" s="20" t="s">
        <v>245</v>
      </c>
      <c r="BM297" s="226" t="s">
        <v>498</v>
      </c>
    </row>
    <row r="298" s="2" customFormat="1" ht="16.5" customHeight="1">
      <c r="A298" s="41"/>
      <c r="B298" s="42"/>
      <c r="C298" s="215" t="s">
        <v>499</v>
      </c>
      <c r="D298" s="215" t="s">
        <v>147</v>
      </c>
      <c r="E298" s="216" t="s">
        <v>500</v>
      </c>
      <c r="F298" s="217" t="s">
        <v>501</v>
      </c>
      <c r="G298" s="218" t="s">
        <v>174</v>
      </c>
      <c r="H298" s="219">
        <v>11</v>
      </c>
      <c r="I298" s="220"/>
      <c r="J298" s="221">
        <f>ROUND(I298*H298,2)</f>
        <v>0</v>
      </c>
      <c r="K298" s="217" t="s">
        <v>184</v>
      </c>
      <c r="L298" s="47"/>
      <c r="M298" s="222" t="s">
        <v>19</v>
      </c>
      <c r="N298" s="223" t="s">
        <v>44</v>
      </c>
      <c r="O298" s="87"/>
      <c r="P298" s="224">
        <f>O298*H298</f>
        <v>0</v>
      </c>
      <c r="Q298" s="224">
        <v>0</v>
      </c>
      <c r="R298" s="224">
        <f>Q298*H298</f>
        <v>0</v>
      </c>
      <c r="S298" s="224">
        <v>0</v>
      </c>
      <c r="T298" s="225">
        <f>S298*H298</f>
        <v>0</v>
      </c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R298" s="226" t="s">
        <v>245</v>
      </c>
      <c r="AT298" s="226" t="s">
        <v>147</v>
      </c>
      <c r="AU298" s="226" t="s">
        <v>84</v>
      </c>
      <c r="AY298" s="20" t="s">
        <v>142</v>
      </c>
      <c r="BE298" s="227">
        <f>IF(N298="základní",J298,0)</f>
        <v>0</v>
      </c>
      <c r="BF298" s="227">
        <f>IF(N298="snížená",J298,0)</f>
        <v>0</v>
      </c>
      <c r="BG298" s="227">
        <f>IF(N298="zákl. přenesená",J298,0)</f>
        <v>0</v>
      </c>
      <c r="BH298" s="227">
        <f>IF(N298="sníž. přenesená",J298,0)</f>
        <v>0</v>
      </c>
      <c r="BI298" s="227">
        <f>IF(N298="nulová",J298,0)</f>
        <v>0</v>
      </c>
      <c r="BJ298" s="20" t="s">
        <v>84</v>
      </c>
      <c r="BK298" s="227">
        <f>ROUND(I298*H298,2)</f>
        <v>0</v>
      </c>
      <c r="BL298" s="20" t="s">
        <v>245</v>
      </c>
      <c r="BM298" s="226" t="s">
        <v>502</v>
      </c>
    </row>
    <row r="299" s="2" customFormat="1">
      <c r="A299" s="41"/>
      <c r="B299" s="42"/>
      <c r="C299" s="43"/>
      <c r="D299" s="251" t="s">
        <v>186</v>
      </c>
      <c r="E299" s="43"/>
      <c r="F299" s="252" t="s">
        <v>503</v>
      </c>
      <c r="G299" s="43"/>
      <c r="H299" s="43"/>
      <c r="I299" s="253"/>
      <c r="J299" s="43"/>
      <c r="K299" s="43"/>
      <c r="L299" s="47"/>
      <c r="M299" s="254"/>
      <c r="N299" s="255"/>
      <c r="O299" s="87"/>
      <c r="P299" s="87"/>
      <c r="Q299" s="87"/>
      <c r="R299" s="87"/>
      <c r="S299" s="87"/>
      <c r="T299" s="88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T299" s="20" t="s">
        <v>186</v>
      </c>
      <c r="AU299" s="20" t="s">
        <v>84</v>
      </c>
    </row>
    <row r="300" s="2" customFormat="1" ht="16.5" customHeight="1">
      <c r="A300" s="41"/>
      <c r="B300" s="42"/>
      <c r="C300" s="266" t="s">
        <v>504</v>
      </c>
      <c r="D300" s="266" t="s">
        <v>307</v>
      </c>
      <c r="E300" s="267" t="s">
        <v>505</v>
      </c>
      <c r="F300" s="268" t="s">
        <v>506</v>
      </c>
      <c r="G300" s="269" t="s">
        <v>174</v>
      </c>
      <c r="H300" s="270">
        <v>11</v>
      </c>
      <c r="I300" s="271"/>
      <c r="J300" s="272">
        <f>ROUND(I300*H300,2)</f>
        <v>0</v>
      </c>
      <c r="K300" s="268" t="s">
        <v>184</v>
      </c>
      <c r="L300" s="273"/>
      <c r="M300" s="274" t="s">
        <v>19</v>
      </c>
      <c r="N300" s="275" t="s">
        <v>44</v>
      </c>
      <c r="O300" s="87"/>
      <c r="P300" s="224">
        <f>O300*H300</f>
        <v>0</v>
      </c>
      <c r="Q300" s="224">
        <v>0.014999999999999999</v>
      </c>
      <c r="R300" s="224">
        <f>Q300*H300</f>
        <v>0.16499999999999998</v>
      </c>
      <c r="S300" s="224">
        <v>0</v>
      </c>
      <c r="T300" s="225">
        <f>S300*H300</f>
        <v>0</v>
      </c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R300" s="226" t="s">
        <v>310</v>
      </c>
      <c r="AT300" s="226" t="s">
        <v>307</v>
      </c>
      <c r="AU300" s="226" t="s">
        <v>84</v>
      </c>
      <c r="AY300" s="20" t="s">
        <v>142</v>
      </c>
      <c r="BE300" s="227">
        <f>IF(N300="základní",J300,0)</f>
        <v>0</v>
      </c>
      <c r="BF300" s="227">
        <f>IF(N300="snížená",J300,0)</f>
        <v>0</v>
      </c>
      <c r="BG300" s="227">
        <f>IF(N300="zákl. přenesená",J300,0)</f>
        <v>0</v>
      </c>
      <c r="BH300" s="227">
        <f>IF(N300="sníž. přenesená",J300,0)</f>
        <v>0</v>
      </c>
      <c r="BI300" s="227">
        <f>IF(N300="nulová",J300,0)</f>
        <v>0</v>
      </c>
      <c r="BJ300" s="20" t="s">
        <v>84</v>
      </c>
      <c r="BK300" s="227">
        <f>ROUND(I300*H300,2)</f>
        <v>0</v>
      </c>
      <c r="BL300" s="20" t="s">
        <v>245</v>
      </c>
      <c r="BM300" s="226" t="s">
        <v>507</v>
      </c>
    </row>
    <row r="301" s="2" customFormat="1" ht="16.5" customHeight="1">
      <c r="A301" s="41"/>
      <c r="B301" s="42"/>
      <c r="C301" s="215" t="s">
        <v>508</v>
      </c>
      <c r="D301" s="215" t="s">
        <v>147</v>
      </c>
      <c r="E301" s="216" t="s">
        <v>509</v>
      </c>
      <c r="F301" s="217" t="s">
        <v>510</v>
      </c>
      <c r="G301" s="218" t="s">
        <v>174</v>
      </c>
      <c r="H301" s="219">
        <v>11</v>
      </c>
      <c r="I301" s="220"/>
      <c r="J301" s="221">
        <f>ROUND(I301*H301,2)</f>
        <v>0</v>
      </c>
      <c r="K301" s="217" t="s">
        <v>184</v>
      </c>
      <c r="L301" s="47"/>
      <c r="M301" s="222" t="s">
        <v>19</v>
      </c>
      <c r="N301" s="223" t="s">
        <v>44</v>
      </c>
      <c r="O301" s="87"/>
      <c r="P301" s="224">
        <f>O301*H301</f>
        <v>0</v>
      </c>
      <c r="Q301" s="224">
        <v>0</v>
      </c>
      <c r="R301" s="224">
        <f>Q301*H301</f>
        <v>0</v>
      </c>
      <c r="S301" s="224">
        <v>0</v>
      </c>
      <c r="T301" s="225">
        <f>S301*H301</f>
        <v>0</v>
      </c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R301" s="226" t="s">
        <v>245</v>
      </c>
      <c r="AT301" s="226" t="s">
        <v>147</v>
      </c>
      <c r="AU301" s="226" t="s">
        <v>84</v>
      </c>
      <c r="AY301" s="20" t="s">
        <v>142</v>
      </c>
      <c r="BE301" s="227">
        <f>IF(N301="základní",J301,0)</f>
        <v>0</v>
      </c>
      <c r="BF301" s="227">
        <f>IF(N301="snížená",J301,0)</f>
        <v>0</v>
      </c>
      <c r="BG301" s="227">
        <f>IF(N301="zákl. přenesená",J301,0)</f>
        <v>0</v>
      </c>
      <c r="BH301" s="227">
        <f>IF(N301="sníž. přenesená",J301,0)</f>
        <v>0</v>
      </c>
      <c r="BI301" s="227">
        <f>IF(N301="nulová",J301,0)</f>
        <v>0</v>
      </c>
      <c r="BJ301" s="20" t="s">
        <v>84</v>
      </c>
      <c r="BK301" s="227">
        <f>ROUND(I301*H301,2)</f>
        <v>0</v>
      </c>
      <c r="BL301" s="20" t="s">
        <v>245</v>
      </c>
      <c r="BM301" s="226" t="s">
        <v>511</v>
      </c>
    </row>
    <row r="302" s="2" customFormat="1">
      <c r="A302" s="41"/>
      <c r="B302" s="42"/>
      <c r="C302" s="43"/>
      <c r="D302" s="251" t="s">
        <v>186</v>
      </c>
      <c r="E302" s="43"/>
      <c r="F302" s="252" t="s">
        <v>512</v>
      </c>
      <c r="G302" s="43"/>
      <c r="H302" s="43"/>
      <c r="I302" s="253"/>
      <c r="J302" s="43"/>
      <c r="K302" s="43"/>
      <c r="L302" s="47"/>
      <c r="M302" s="254"/>
      <c r="N302" s="255"/>
      <c r="O302" s="87"/>
      <c r="P302" s="87"/>
      <c r="Q302" s="87"/>
      <c r="R302" s="87"/>
      <c r="S302" s="87"/>
      <c r="T302" s="88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T302" s="20" t="s">
        <v>186</v>
      </c>
      <c r="AU302" s="20" t="s">
        <v>84</v>
      </c>
    </row>
    <row r="303" s="2" customFormat="1" ht="16.5" customHeight="1">
      <c r="A303" s="41"/>
      <c r="B303" s="42"/>
      <c r="C303" s="266" t="s">
        <v>513</v>
      </c>
      <c r="D303" s="266" t="s">
        <v>307</v>
      </c>
      <c r="E303" s="267" t="s">
        <v>514</v>
      </c>
      <c r="F303" s="268" t="s">
        <v>515</v>
      </c>
      <c r="G303" s="269" t="s">
        <v>516</v>
      </c>
      <c r="H303" s="270">
        <v>11</v>
      </c>
      <c r="I303" s="271"/>
      <c r="J303" s="272">
        <f>ROUND(I303*H303,2)</f>
        <v>0</v>
      </c>
      <c r="K303" s="268" t="s">
        <v>184</v>
      </c>
      <c r="L303" s="273"/>
      <c r="M303" s="274" t="s">
        <v>19</v>
      </c>
      <c r="N303" s="275" t="s">
        <v>44</v>
      </c>
      <c r="O303" s="87"/>
      <c r="P303" s="224">
        <f>O303*H303</f>
        <v>0</v>
      </c>
      <c r="Q303" s="224">
        <v>0.00059999999999999995</v>
      </c>
      <c r="R303" s="224">
        <f>Q303*H303</f>
        <v>0.0065999999999999991</v>
      </c>
      <c r="S303" s="224">
        <v>0</v>
      </c>
      <c r="T303" s="225">
        <f>S303*H303</f>
        <v>0</v>
      </c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R303" s="226" t="s">
        <v>310</v>
      </c>
      <c r="AT303" s="226" t="s">
        <v>307</v>
      </c>
      <c r="AU303" s="226" t="s">
        <v>84</v>
      </c>
      <c r="AY303" s="20" t="s">
        <v>142</v>
      </c>
      <c r="BE303" s="227">
        <f>IF(N303="základní",J303,0)</f>
        <v>0</v>
      </c>
      <c r="BF303" s="227">
        <f>IF(N303="snížená",J303,0)</f>
        <v>0</v>
      </c>
      <c r="BG303" s="227">
        <f>IF(N303="zákl. přenesená",J303,0)</f>
        <v>0</v>
      </c>
      <c r="BH303" s="227">
        <f>IF(N303="sníž. přenesená",J303,0)</f>
        <v>0</v>
      </c>
      <c r="BI303" s="227">
        <f>IF(N303="nulová",J303,0)</f>
        <v>0</v>
      </c>
      <c r="BJ303" s="20" t="s">
        <v>84</v>
      </c>
      <c r="BK303" s="227">
        <f>ROUND(I303*H303,2)</f>
        <v>0</v>
      </c>
      <c r="BL303" s="20" t="s">
        <v>245</v>
      </c>
      <c r="BM303" s="226" t="s">
        <v>517</v>
      </c>
    </row>
    <row r="304" s="2" customFormat="1" ht="24.15" customHeight="1">
      <c r="A304" s="41"/>
      <c r="B304" s="42"/>
      <c r="C304" s="215" t="s">
        <v>518</v>
      </c>
      <c r="D304" s="215" t="s">
        <v>147</v>
      </c>
      <c r="E304" s="216" t="s">
        <v>519</v>
      </c>
      <c r="F304" s="217" t="s">
        <v>520</v>
      </c>
      <c r="G304" s="218" t="s">
        <v>150</v>
      </c>
      <c r="H304" s="219">
        <v>472.368</v>
      </c>
      <c r="I304" s="220"/>
      <c r="J304" s="221">
        <f>ROUND(I304*H304,2)</f>
        <v>0</v>
      </c>
      <c r="K304" s="217" t="s">
        <v>184</v>
      </c>
      <c r="L304" s="47"/>
      <c r="M304" s="222" t="s">
        <v>19</v>
      </c>
      <c r="N304" s="223" t="s">
        <v>44</v>
      </c>
      <c r="O304" s="87"/>
      <c r="P304" s="224">
        <f>O304*H304</f>
        <v>0</v>
      </c>
      <c r="Q304" s="224">
        <v>0</v>
      </c>
      <c r="R304" s="224">
        <f>Q304*H304</f>
        <v>0</v>
      </c>
      <c r="S304" s="224">
        <v>0</v>
      </c>
      <c r="T304" s="225">
        <f>S304*H304</f>
        <v>0</v>
      </c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R304" s="226" t="s">
        <v>245</v>
      </c>
      <c r="AT304" s="226" t="s">
        <v>147</v>
      </c>
      <c r="AU304" s="226" t="s">
        <v>84</v>
      </c>
      <c r="AY304" s="20" t="s">
        <v>142</v>
      </c>
      <c r="BE304" s="227">
        <f>IF(N304="základní",J304,0)</f>
        <v>0</v>
      </c>
      <c r="BF304" s="227">
        <f>IF(N304="snížená",J304,0)</f>
        <v>0</v>
      </c>
      <c r="BG304" s="227">
        <f>IF(N304="zákl. přenesená",J304,0)</f>
        <v>0</v>
      </c>
      <c r="BH304" s="227">
        <f>IF(N304="sníž. přenesená",J304,0)</f>
        <v>0</v>
      </c>
      <c r="BI304" s="227">
        <f>IF(N304="nulová",J304,0)</f>
        <v>0</v>
      </c>
      <c r="BJ304" s="20" t="s">
        <v>84</v>
      </c>
      <c r="BK304" s="227">
        <f>ROUND(I304*H304,2)</f>
        <v>0</v>
      </c>
      <c r="BL304" s="20" t="s">
        <v>245</v>
      </c>
      <c r="BM304" s="226" t="s">
        <v>521</v>
      </c>
    </row>
    <row r="305" s="2" customFormat="1">
      <c r="A305" s="41"/>
      <c r="B305" s="42"/>
      <c r="C305" s="43"/>
      <c r="D305" s="251" t="s">
        <v>186</v>
      </c>
      <c r="E305" s="43"/>
      <c r="F305" s="252" t="s">
        <v>522</v>
      </c>
      <c r="G305" s="43"/>
      <c r="H305" s="43"/>
      <c r="I305" s="253"/>
      <c r="J305" s="43"/>
      <c r="K305" s="43"/>
      <c r="L305" s="47"/>
      <c r="M305" s="254"/>
      <c r="N305" s="255"/>
      <c r="O305" s="87"/>
      <c r="P305" s="87"/>
      <c r="Q305" s="87"/>
      <c r="R305" s="87"/>
      <c r="S305" s="87"/>
      <c r="T305" s="88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T305" s="20" t="s">
        <v>186</v>
      </c>
      <c r="AU305" s="20" t="s">
        <v>84</v>
      </c>
    </row>
    <row r="306" s="15" customFormat="1">
      <c r="A306" s="15"/>
      <c r="B306" s="256"/>
      <c r="C306" s="257"/>
      <c r="D306" s="230" t="s">
        <v>154</v>
      </c>
      <c r="E306" s="258" t="s">
        <v>19</v>
      </c>
      <c r="F306" s="259" t="s">
        <v>188</v>
      </c>
      <c r="G306" s="257"/>
      <c r="H306" s="258" t="s">
        <v>19</v>
      </c>
      <c r="I306" s="260"/>
      <c r="J306" s="257"/>
      <c r="K306" s="257"/>
      <c r="L306" s="261"/>
      <c r="M306" s="262"/>
      <c r="N306" s="263"/>
      <c r="O306" s="263"/>
      <c r="P306" s="263"/>
      <c r="Q306" s="263"/>
      <c r="R306" s="263"/>
      <c r="S306" s="263"/>
      <c r="T306" s="264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65" t="s">
        <v>154</v>
      </c>
      <c r="AU306" s="265" t="s">
        <v>84</v>
      </c>
      <c r="AV306" s="15" t="s">
        <v>79</v>
      </c>
      <c r="AW306" s="15" t="s">
        <v>33</v>
      </c>
      <c r="AX306" s="15" t="s">
        <v>72</v>
      </c>
      <c r="AY306" s="265" t="s">
        <v>142</v>
      </c>
    </row>
    <row r="307" s="13" customFormat="1">
      <c r="A307" s="13"/>
      <c r="B307" s="228"/>
      <c r="C307" s="229"/>
      <c r="D307" s="230" t="s">
        <v>154</v>
      </c>
      <c r="E307" s="231" t="s">
        <v>19</v>
      </c>
      <c r="F307" s="232" t="s">
        <v>189</v>
      </c>
      <c r="G307" s="229"/>
      <c r="H307" s="233">
        <v>472.368</v>
      </c>
      <c r="I307" s="234"/>
      <c r="J307" s="229"/>
      <c r="K307" s="229"/>
      <c r="L307" s="235"/>
      <c r="M307" s="236"/>
      <c r="N307" s="237"/>
      <c r="O307" s="237"/>
      <c r="P307" s="237"/>
      <c r="Q307" s="237"/>
      <c r="R307" s="237"/>
      <c r="S307" s="237"/>
      <c r="T307" s="238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9" t="s">
        <v>154</v>
      </c>
      <c r="AU307" s="239" t="s">
        <v>84</v>
      </c>
      <c r="AV307" s="13" t="s">
        <v>84</v>
      </c>
      <c r="AW307" s="13" t="s">
        <v>33</v>
      </c>
      <c r="AX307" s="13" t="s">
        <v>72</v>
      </c>
      <c r="AY307" s="239" t="s">
        <v>142</v>
      </c>
    </row>
    <row r="308" s="14" customFormat="1">
      <c r="A308" s="14"/>
      <c r="B308" s="240"/>
      <c r="C308" s="241"/>
      <c r="D308" s="230" t="s">
        <v>154</v>
      </c>
      <c r="E308" s="242" t="s">
        <v>19</v>
      </c>
      <c r="F308" s="243" t="s">
        <v>164</v>
      </c>
      <c r="G308" s="241"/>
      <c r="H308" s="244">
        <v>472.368</v>
      </c>
      <c r="I308" s="245"/>
      <c r="J308" s="241"/>
      <c r="K308" s="241"/>
      <c r="L308" s="246"/>
      <c r="M308" s="247"/>
      <c r="N308" s="248"/>
      <c r="O308" s="248"/>
      <c r="P308" s="248"/>
      <c r="Q308" s="248"/>
      <c r="R308" s="248"/>
      <c r="S308" s="248"/>
      <c r="T308" s="249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50" t="s">
        <v>154</v>
      </c>
      <c r="AU308" s="250" t="s">
        <v>84</v>
      </c>
      <c r="AV308" s="14" t="s">
        <v>152</v>
      </c>
      <c r="AW308" s="14" t="s">
        <v>33</v>
      </c>
      <c r="AX308" s="14" t="s">
        <v>79</v>
      </c>
      <c r="AY308" s="250" t="s">
        <v>142</v>
      </c>
    </row>
    <row r="309" s="2" customFormat="1" ht="24.15" customHeight="1">
      <c r="A309" s="41"/>
      <c r="B309" s="42"/>
      <c r="C309" s="266" t="s">
        <v>523</v>
      </c>
      <c r="D309" s="266" t="s">
        <v>307</v>
      </c>
      <c r="E309" s="267" t="s">
        <v>524</v>
      </c>
      <c r="F309" s="268" t="s">
        <v>525</v>
      </c>
      <c r="G309" s="269" t="s">
        <v>150</v>
      </c>
      <c r="H309" s="270">
        <v>519.60500000000002</v>
      </c>
      <c r="I309" s="271"/>
      <c r="J309" s="272">
        <f>ROUND(I309*H309,2)</f>
        <v>0</v>
      </c>
      <c r="K309" s="268" t="s">
        <v>184</v>
      </c>
      <c r="L309" s="273"/>
      <c r="M309" s="274" t="s">
        <v>19</v>
      </c>
      <c r="N309" s="275" t="s">
        <v>44</v>
      </c>
      <c r="O309" s="87"/>
      <c r="P309" s="224">
        <f>O309*H309</f>
        <v>0</v>
      </c>
      <c r="Q309" s="224">
        <v>0.00014999999999999999</v>
      </c>
      <c r="R309" s="224">
        <f>Q309*H309</f>
        <v>0.077940749999999989</v>
      </c>
      <c r="S309" s="224">
        <v>0</v>
      </c>
      <c r="T309" s="225">
        <f>S309*H309</f>
        <v>0</v>
      </c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R309" s="226" t="s">
        <v>310</v>
      </c>
      <c r="AT309" s="226" t="s">
        <v>307</v>
      </c>
      <c r="AU309" s="226" t="s">
        <v>84</v>
      </c>
      <c r="AY309" s="20" t="s">
        <v>142</v>
      </c>
      <c r="BE309" s="227">
        <f>IF(N309="základní",J309,0)</f>
        <v>0</v>
      </c>
      <c r="BF309" s="227">
        <f>IF(N309="snížená",J309,0)</f>
        <v>0</v>
      </c>
      <c r="BG309" s="227">
        <f>IF(N309="zákl. přenesená",J309,0)</f>
        <v>0</v>
      </c>
      <c r="BH309" s="227">
        <f>IF(N309="sníž. přenesená",J309,0)</f>
        <v>0</v>
      </c>
      <c r="BI309" s="227">
        <f>IF(N309="nulová",J309,0)</f>
        <v>0</v>
      </c>
      <c r="BJ309" s="20" t="s">
        <v>84</v>
      </c>
      <c r="BK309" s="227">
        <f>ROUND(I309*H309,2)</f>
        <v>0</v>
      </c>
      <c r="BL309" s="20" t="s">
        <v>245</v>
      </c>
      <c r="BM309" s="226" t="s">
        <v>526</v>
      </c>
    </row>
    <row r="310" s="13" customFormat="1">
      <c r="A310" s="13"/>
      <c r="B310" s="228"/>
      <c r="C310" s="229"/>
      <c r="D310" s="230" t="s">
        <v>154</v>
      </c>
      <c r="E310" s="229"/>
      <c r="F310" s="232" t="s">
        <v>527</v>
      </c>
      <c r="G310" s="229"/>
      <c r="H310" s="233">
        <v>519.60500000000002</v>
      </c>
      <c r="I310" s="234"/>
      <c r="J310" s="229"/>
      <c r="K310" s="229"/>
      <c r="L310" s="235"/>
      <c r="M310" s="236"/>
      <c r="N310" s="237"/>
      <c r="O310" s="237"/>
      <c r="P310" s="237"/>
      <c r="Q310" s="237"/>
      <c r="R310" s="237"/>
      <c r="S310" s="237"/>
      <c r="T310" s="238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9" t="s">
        <v>154</v>
      </c>
      <c r="AU310" s="239" t="s">
        <v>84</v>
      </c>
      <c r="AV310" s="13" t="s">
        <v>84</v>
      </c>
      <c r="AW310" s="13" t="s">
        <v>4</v>
      </c>
      <c r="AX310" s="13" t="s">
        <v>79</v>
      </c>
      <c r="AY310" s="239" t="s">
        <v>142</v>
      </c>
    </row>
    <row r="311" s="2" customFormat="1" ht="21.75" customHeight="1">
      <c r="A311" s="41"/>
      <c r="B311" s="42"/>
      <c r="C311" s="215" t="s">
        <v>528</v>
      </c>
      <c r="D311" s="215" t="s">
        <v>147</v>
      </c>
      <c r="E311" s="216" t="s">
        <v>529</v>
      </c>
      <c r="F311" s="217" t="s">
        <v>530</v>
      </c>
      <c r="G311" s="218" t="s">
        <v>174</v>
      </c>
      <c r="H311" s="219">
        <v>8</v>
      </c>
      <c r="I311" s="220"/>
      <c r="J311" s="221">
        <f>ROUND(I311*H311,2)</f>
        <v>0</v>
      </c>
      <c r="K311" s="217" t="s">
        <v>184</v>
      </c>
      <c r="L311" s="47"/>
      <c r="M311" s="222" t="s">
        <v>19</v>
      </c>
      <c r="N311" s="223" t="s">
        <v>44</v>
      </c>
      <c r="O311" s="87"/>
      <c r="P311" s="224">
        <f>O311*H311</f>
        <v>0</v>
      </c>
      <c r="Q311" s="224">
        <v>1.0000000000000001E-05</v>
      </c>
      <c r="R311" s="224">
        <f>Q311*H311</f>
        <v>8.0000000000000007E-05</v>
      </c>
      <c r="S311" s="224">
        <v>0</v>
      </c>
      <c r="T311" s="225">
        <f>S311*H311</f>
        <v>0</v>
      </c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R311" s="226" t="s">
        <v>245</v>
      </c>
      <c r="AT311" s="226" t="s">
        <v>147</v>
      </c>
      <c r="AU311" s="226" t="s">
        <v>84</v>
      </c>
      <c r="AY311" s="20" t="s">
        <v>142</v>
      </c>
      <c r="BE311" s="227">
        <f>IF(N311="základní",J311,0)</f>
        <v>0</v>
      </c>
      <c r="BF311" s="227">
        <f>IF(N311="snížená",J311,0)</f>
        <v>0</v>
      </c>
      <c r="BG311" s="227">
        <f>IF(N311="zákl. přenesená",J311,0)</f>
        <v>0</v>
      </c>
      <c r="BH311" s="227">
        <f>IF(N311="sníž. přenesená",J311,0)</f>
        <v>0</v>
      </c>
      <c r="BI311" s="227">
        <f>IF(N311="nulová",J311,0)</f>
        <v>0</v>
      </c>
      <c r="BJ311" s="20" t="s">
        <v>84</v>
      </c>
      <c r="BK311" s="227">
        <f>ROUND(I311*H311,2)</f>
        <v>0</v>
      </c>
      <c r="BL311" s="20" t="s">
        <v>245</v>
      </c>
      <c r="BM311" s="226" t="s">
        <v>531</v>
      </c>
    </row>
    <row r="312" s="2" customFormat="1">
      <c r="A312" s="41"/>
      <c r="B312" s="42"/>
      <c r="C312" s="43"/>
      <c r="D312" s="251" t="s">
        <v>186</v>
      </c>
      <c r="E312" s="43"/>
      <c r="F312" s="252" t="s">
        <v>532</v>
      </c>
      <c r="G312" s="43"/>
      <c r="H312" s="43"/>
      <c r="I312" s="253"/>
      <c r="J312" s="43"/>
      <c r="K312" s="43"/>
      <c r="L312" s="47"/>
      <c r="M312" s="254"/>
      <c r="N312" s="255"/>
      <c r="O312" s="87"/>
      <c r="P312" s="87"/>
      <c r="Q312" s="87"/>
      <c r="R312" s="87"/>
      <c r="S312" s="87"/>
      <c r="T312" s="88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T312" s="20" t="s">
        <v>186</v>
      </c>
      <c r="AU312" s="20" t="s">
        <v>84</v>
      </c>
    </row>
    <row r="313" s="2" customFormat="1" ht="21.75" customHeight="1">
      <c r="A313" s="41"/>
      <c r="B313" s="42"/>
      <c r="C313" s="215" t="s">
        <v>533</v>
      </c>
      <c r="D313" s="215" t="s">
        <v>147</v>
      </c>
      <c r="E313" s="216" t="s">
        <v>534</v>
      </c>
      <c r="F313" s="217" t="s">
        <v>535</v>
      </c>
      <c r="G313" s="218" t="s">
        <v>174</v>
      </c>
      <c r="H313" s="219">
        <v>22</v>
      </c>
      <c r="I313" s="220"/>
      <c r="J313" s="221">
        <f>ROUND(I313*H313,2)</f>
        <v>0</v>
      </c>
      <c r="K313" s="217" t="s">
        <v>184</v>
      </c>
      <c r="L313" s="47"/>
      <c r="M313" s="222" t="s">
        <v>19</v>
      </c>
      <c r="N313" s="223" t="s">
        <v>44</v>
      </c>
      <c r="O313" s="87"/>
      <c r="P313" s="224">
        <f>O313*H313</f>
        <v>0</v>
      </c>
      <c r="Q313" s="224">
        <v>4.0000000000000003E-05</v>
      </c>
      <c r="R313" s="224">
        <f>Q313*H313</f>
        <v>0.00088000000000000003</v>
      </c>
      <c r="S313" s="224">
        <v>0</v>
      </c>
      <c r="T313" s="225">
        <f>S313*H313</f>
        <v>0</v>
      </c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R313" s="226" t="s">
        <v>245</v>
      </c>
      <c r="AT313" s="226" t="s">
        <v>147</v>
      </c>
      <c r="AU313" s="226" t="s">
        <v>84</v>
      </c>
      <c r="AY313" s="20" t="s">
        <v>142</v>
      </c>
      <c r="BE313" s="227">
        <f>IF(N313="základní",J313,0)</f>
        <v>0</v>
      </c>
      <c r="BF313" s="227">
        <f>IF(N313="snížená",J313,0)</f>
        <v>0</v>
      </c>
      <c r="BG313" s="227">
        <f>IF(N313="zákl. přenesená",J313,0)</f>
        <v>0</v>
      </c>
      <c r="BH313" s="227">
        <f>IF(N313="sníž. přenesená",J313,0)</f>
        <v>0</v>
      </c>
      <c r="BI313" s="227">
        <f>IF(N313="nulová",J313,0)</f>
        <v>0</v>
      </c>
      <c r="BJ313" s="20" t="s">
        <v>84</v>
      </c>
      <c r="BK313" s="227">
        <f>ROUND(I313*H313,2)</f>
        <v>0</v>
      </c>
      <c r="BL313" s="20" t="s">
        <v>245</v>
      </c>
      <c r="BM313" s="226" t="s">
        <v>536</v>
      </c>
    </row>
    <row r="314" s="2" customFormat="1">
      <c r="A314" s="41"/>
      <c r="B314" s="42"/>
      <c r="C314" s="43"/>
      <c r="D314" s="251" t="s">
        <v>186</v>
      </c>
      <c r="E314" s="43"/>
      <c r="F314" s="252" t="s">
        <v>537</v>
      </c>
      <c r="G314" s="43"/>
      <c r="H314" s="43"/>
      <c r="I314" s="253"/>
      <c r="J314" s="43"/>
      <c r="K314" s="43"/>
      <c r="L314" s="47"/>
      <c r="M314" s="254"/>
      <c r="N314" s="255"/>
      <c r="O314" s="87"/>
      <c r="P314" s="87"/>
      <c r="Q314" s="87"/>
      <c r="R314" s="87"/>
      <c r="S314" s="87"/>
      <c r="T314" s="88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T314" s="20" t="s">
        <v>186</v>
      </c>
      <c r="AU314" s="20" t="s">
        <v>84</v>
      </c>
    </row>
    <row r="315" s="13" customFormat="1">
      <c r="A315" s="13"/>
      <c r="B315" s="228"/>
      <c r="C315" s="229"/>
      <c r="D315" s="230" t="s">
        <v>154</v>
      </c>
      <c r="E315" s="231" t="s">
        <v>19</v>
      </c>
      <c r="F315" s="232" t="s">
        <v>407</v>
      </c>
      <c r="G315" s="229"/>
      <c r="H315" s="233">
        <v>11</v>
      </c>
      <c r="I315" s="234"/>
      <c r="J315" s="229"/>
      <c r="K315" s="229"/>
      <c r="L315" s="235"/>
      <c r="M315" s="236"/>
      <c r="N315" s="237"/>
      <c r="O315" s="237"/>
      <c r="P315" s="237"/>
      <c r="Q315" s="237"/>
      <c r="R315" s="237"/>
      <c r="S315" s="237"/>
      <c r="T315" s="238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9" t="s">
        <v>154</v>
      </c>
      <c r="AU315" s="239" t="s">
        <v>84</v>
      </c>
      <c r="AV315" s="13" t="s">
        <v>84</v>
      </c>
      <c r="AW315" s="13" t="s">
        <v>33</v>
      </c>
      <c r="AX315" s="13" t="s">
        <v>72</v>
      </c>
      <c r="AY315" s="239" t="s">
        <v>142</v>
      </c>
    </row>
    <row r="316" s="13" customFormat="1">
      <c r="A316" s="13"/>
      <c r="B316" s="228"/>
      <c r="C316" s="229"/>
      <c r="D316" s="230" t="s">
        <v>154</v>
      </c>
      <c r="E316" s="231" t="s">
        <v>19</v>
      </c>
      <c r="F316" s="232" t="s">
        <v>413</v>
      </c>
      <c r="G316" s="229"/>
      <c r="H316" s="233">
        <v>11</v>
      </c>
      <c r="I316" s="234"/>
      <c r="J316" s="229"/>
      <c r="K316" s="229"/>
      <c r="L316" s="235"/>
      <c r="M316" s="236"/>
      <c r="N316" s="237"/>
      <c r="O316" s="237"/>
      <c r="P316" s="237"/>
      <c r="Q316" s="237"/>
      <c r="R316" s="237"/>
      <c r="S316" s="237"/>
      <c r="T316" s="238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9" t="s">
        <v>154</v>
      </c>
      <c r="AU316" s="239" t="s">
        <v>84</v>
      </c>
      <c r="AV316" s="13" t="s">
        <v>84</v>
      </c>
      <c r="AW316" s="13" t="s">
        <v>33</v>
      </c>
      <c r="AX316" s="13" t="s">
        <v>72</v>
      </c>
      <c r="AY316" s="239" t="s">
        <v>142</v>
      </c>
    </row>
    <row r="317" s="14" customFormat="1">
      <c r="A317" s="14"/>
      <c r="B317" s="240"/>
      <c r="C317" s="241"/>
      <c r="D317" s="230" t="s">
        <v>154</v>
      </c>
      <c r="E317" s="242" t="s">
        <v>19</v>
      </c>
      <c r="F317" s="243" t="s">
        <v>164</v>
      </c>
      <c r="G317" s="241"/>
      <c r="H317" s="244">
        <v>22</v>
      </c>
      <c r="I317" s="245"/>
      <c r="J317" s="241"/>
      <c r="K317" s="241"/>
      <c r="L317" s="246"/>
      <c r="M317" s="247"/>
      <c r="N317" s="248"/>
      <c r="O317" s="248"/>
      <c r="P317" s="248"/>
      <c r="Q317" s="248"/>
      <c r="R317" s="248"/>
      <c r="S317" s="248"/>
      <c r="T317" s="249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50" t="s">
        <v>154</v>
      </c>
      <c r="AU317" s="250" t="s">
        <v>84</v>
      </c>
      <c r="AV317" s="14" t="s">
        <v>152</v>
      </c>
      <c r="AW317" s="14" t="s">
        <v>33</v>
      </c>
      <c r="AX317" s="14" t="s">
        <v>79</v>
      </c>
      <c r="AY317" s="250" t="s">
        <v>142</v>
      </c>
    </row>
    <row r="318" s="2" customFormat="1" ht="16.5" customHeight="1">
      <c r="A318" s="41"/>
      <c r="B318" s="42"/>
      <c r="C318" s="215" t="s">
        <v>538</v>
      </c>
      <c r="D318" s="215" t="s">
        <v>147</v>
      </c>
      <c r="E318" s="216" t="s">
        <v>539</v>
      </c>
      <c r="F318" s="217" t="s">
        <v>540</v>
      </c>
      <c r="G318" s="218" t="s">
        <v>167</v>
      </c>
      <c r="H318" s="219">
        <v>52.450000000000003</v>
      </c>
      <c r="I318" s="220"/>
      <c r="J318" s="221">
        <f>ROUND(I318*H318,2)</f>
        <v>0</v>
      </c>
      <c r="K318" s="217" t="s">
        <v>184</v>
      </c>
      <c r="L318" s="47"/>
      <c r="M318" s="222" t="s">
        <v>19</v>
      </c>
      <c r="N318" s="223" t="s">
        <v>44</v>
      </c>
      <c r="O318" s="87"/>
      <c r="P318" s="224">
        <f>O318*H318</f>
        <v>0</v>
      </c>
      <c r="Q318" s="224">
        <v>0</v>
      </c>
      <c r="R318" s="224">
        <f>Q318*H318</f>
        <v>0</v>
      </c>
      <c r="S318" s="224">
        <v>0</v>
      </c>
      <c r="T318" s="225">
        <f>S318*H318</f>
        <v>0</v>
      </c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R318" s="226" t="s">
        <v>245</v>
      </c>
      <c r="AT318" s="226" t="s">
        <v>147</v>
      </c>
      <c r="AU318" s="226" t="s">
        <v>84</v>
      </c>
      <c r="AY318" s="20" t="s">
        <v>142</v>
      </c>
      <c r="BE318" s="227">
        <f>IF(N318="základní",J318,0)</f>
        <v>0</v>
      </c>
      <c r="BF318" s="227">
        <f>IF(N318="snížená",J318,0)</f>
        <v>0</v>
      </c>
      <c r="BG318" s="227">
        <f>IF(N318="zákl. přenesená",J318,0)</f>
        <v>0</v>
      </c>
      <c r="BH318" s="227">
        <f>IF(N318="sníž. přenesená",J318,0)</f>
        <v>0</v>
      </c>
      <c r="BI318" s="227">
        <f>IF(N318="nulová",J318,0)</f>
        <v>0</v>
      </c>
      <c r="BJ318" s="20" t="s">
        <v>84</v>
      </c>
      <c r="BK318" s="227">
        <f>ROUND(I318*H318,2)</f>
        <v>0</v>
      </c>
      <c r="BL318" s="20" t="s">
        <v>245</v>
      </c>
      <c r="BM318" s="226" t="s">
        <v>541</v>
      </c>
    </row>
    <row r="319" s="2" customFormat="1">
      <c r="A319" s="41"/>
      <c r="B319" s="42"/>
      <c r="C319" s="43"/>
      <c r="D319" s="251" t="s">
        <v>186</v>
      </c>
      <c r="E319" s="43"/>
      <c r="F319" s="252" t="s">
        <v>542</v>
      </c>
      <c r="G319" s="43"/>
      <c r="H319" s="43"/>
      <c r="I319" s="253"/>
      <c r="J319" s="43"/>
      <c r="K319" s="43"/>
      <c r="L319" s="47"/>
      <c r="M319" s="254"/>
      <c r="N319" s="255"/>
      <c r="O319" s="87"/>
      <c r="P319" s="87"/>
      <c r="Q319" s="87"/>
      <c r="R319" s="87"/>
      <c r="S319" s="87"/>
      <c r="T319" s="88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T319" s="20" t="s">
        <v>186</v>
      </c>
      <c r="AU319" s="20" t="s">
        <v>84</v>
      </c>
    </row>
    <row r="320" s="13" customFormat="1">
      <c r="A320" s="13"/>
      <c r="B320" s="228"/>
      <c r="C320" s="229"/>
      <c r="D320" s="230" t="s">
        <v>154</v>
      </c>
      <c r="E320" s="231" t="s">
        <v>19</v>
      </c>
      <c r="F320" s="232" t="s">
        <v>200</v>
      </c>
      <c r="G320" s="229"/>
      <c r="H320" s="233">
        <v>36.25</v>
      </c>
      <c r="I320" s="234"/>
      <c r="J320" s="229"/>
      <c r="K320" s="229"/>
      <c r="L320" s="235"/>
      <c r="M320" s="236"/>
      <c r="N320" s="237"/>
      <c r="O320" s="237"/>
      <c r="P320" s="237"/>
      <c r="Q320" s="237"/>
      <c r="R320" s="237"/>
      <c r="S320" s="237"/>
      <c r="T320" s="238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9" t="s">
        <v>154</v>
      </c>
      <c r="AU320" s="239" t="s">
        <v>84</v>
      </c>
      <c r="AV320" s="13" t="s">
        <v>84</v>
      </c>
      <c r="AW320" s="13" t="s">
        <v>33</v>
      </c>
      <c r="AX320" s="13" t="s">
        <v>72</v>
      </c>
      <c r="AY320" s="239" t="s">
        <v>142</v>
      </c>
    </row>
    <row r="321" s="13" customFormat="1">
      <c r="A321" s="13"/>
      <c r="B321" s="228"/>
      <c r="C321" s="229"/>
      <c r="D321" s="230" t="s">
        <v>154</v>
      </c>
      <c r="E321" s="231" t="s">
        <v>19</v>
      </c>
      <c r="F321" s="232" t="s">
        <v>201</v>
      </c>
      <c r="G321" s="229"/>
      <c r="H321" s="233">
        <v>16.199999999999999</v>
      </c>
      <c r="I321" s="234"/>
      <c r="J321" s="229"/>
      <c r="K321" s="229"/>
      <c r="L321" s="235"/>
      <c r="M321" s="236"/>
      <c r="N321" s="237"/>
      <c r="O321" s="237"/>
      <c r="P321" s="237"/>
      <c r="Q321" s="237"/>
      <c r="R321" s="237"/>
      <c r="S321" s="237"/>
      <c r="T321" s="238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9" t="s">
        <v>154</v>
      </c>
      <c r="AU321" s="239" t="s">
        <v>84</v>
      </c>
      <c r="AV321" s="13" t="s">
        <v>84</v>
      </c>
      <c r="AW321" s="13" t="s">
        <v>33</v>
      </c>
      <c r="AX321" s="13" t="s">
        <v>72</v>
      </c>
      <c r="AY321" s="239" t="s">
        <v>142</v>
      </c>
    </row>
    <row r="322" s="14" customFormat="1">
      <c r="A322" s="14"/>
      <c r="B322" s="240"/>
      <c r="C322" s="241"/>
      <c r="D322" s="230" t="s">
        <v>154</v>
      </c>
      <c r="E322" s="242" t="s">
        <v>19</v>
      </c>
      <c r="F322" s="243" t="s">
        <v>164</v>
      </c>
      <c r="G322" s="241"/>
      <c r="H322" s="244">
        <v>52.450000000000003</v>
      </c>
      <c r="I322" s="245"/>
      <c r="J322" s="241"/>
      <c r="K322" s="241"/>
      <c r="L322" s="246"/>
      <c r="M322" s="247"/>
      <c r="N322" s="248"/>
      <c r="O322" s="248"/>
      <c r="P322" s="248"/>
      <c r="Q322" s="248"/>
      <c r="R322" s="248"/>
      <c r="S322" s="248"/>
      <c r="T322" s="249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50" t="s">
        <v>154</v>
      </c>
      <c r="AU322" s="250" t="s">
        <v>84</v>
      </c>
      <c r="AV322" s="14" t="s">
        <v>152</v>
      </c>
      <c r="AW322" s="14" t="s">
        <v>33</v>
      </c>
      <c r="AX322" s="14" t="s">
        <v>79</v>
      </c>
      <c r="AY322" s="250" t="s">
        <v>142</v>
      </c>
    </row>
    <row r="323" s="2" customFormat="1" ht="16.5" customHeight="1">
      <c r="A323" s="41"/>
      <c r="B323" s="42"/>
      <c r="C323" s="215" t="s">
        <v>543</v>
      </c>
      <c r="D323" s="215" t="s">
        <v>147</v>
      </c>
      <c r="E323" s="216" t="s">
        <v>544</v>
      </c>
      <c r="F323" s="217" t="s">
        <v>545</v>
      </c>
      <c r="G323" s="218" t="s">
        <v>167</v>
      </c>
      <c r="H323" s="219">
        <v>98.099999999999994</v>
      </c>
      <c r="I323" s="220"/>
      <c r="J323" s="221">
        <f>ROUND(I323*H323,2)</f>
        <v>0</v>
      </c>
      <c r="K323" s="217" t="s">
        <v>184</v>
      </c>
      <c r="L323" s="47"/>
      <c r="M323" s="222" t="s">
        <v>19</v>
      </c>
      <c r="N323" s="223" t="s">
        <v>44</v>
      </c>
      <c r="O323" s="87"/>
      <c r="P323" s="224">
        <f>O323*H323</f>
        <v>0</v>
      </c>
      <c r="Q323" s="224">
        <v>0</v>
      </c>
      <c r="R323" s="224">
        <f>Q323*H323</f>
        <v>0</v>
      </c>
      <c r="S323" s="224">
        <v>0</v>
      </c>
      <c r="T323" s="225">
        <f>S323*H323</f>
        <v>0</v>
      </c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R323" s="226" t="s">
        <v>245</v>
      </c>
      <c r="AT323" s="226" t="s">
        <v>147</v>
      </c>
      <c r="AU323" s="226" t="s">
        <v>84</v>
      </c>
      <c r="AY323" s="20" t="s">
        <v>142</v>
      </c>
      <c r="BE323" s="227">
        <f>IF(N323="základní",J323,0)</f>
        <v>0</v>
      </c>
      <c r="BF323" s="227">
        <f>IF(N323="snížená",J323,0)</f>
        <v>0</v>
      </c>
      <c r="BG323" s="227">
        <f>IF(N323="zákl. přenesená",J323,0)</f>
        <v>0</v>
      </c>
      <c r="BH323" s="227">
        <f>IF(N323="sníž. přenesená",J323,0)</f>
        <v>0</v>
      </c>
      <c r="BI323" s="227">
        <f>IF(N323="nulová",J323,0)</f>
        <v>0</v>
      </c>
      <c r="BJ323" s="20" t="s">
        <v>84</v>
      </c>
      <c r="BK323" s="227">
        <f>ROUND(I323*H323,2)</f>
        <v>0</v>
      </c>
      <c r="BL323" s="20" t="s">
        <v>245</v>
      </c>
      <c r="BM323" s="226" t="s">
        <v>546</v>
      </c>
    </row>
    <row r="324" s="2" customFormat="1">
      <c r="A324" s="41"/>
      <c r="B324" s="42"/>
      <c r="C324" s="43"/>
      <c r="D324" s="251" t="s">
        <v>186</v>
      </c>
      <c r="E324" s="43"/>
      <c r="F324" s="252" t="s">
        <v>547</v>
      </c>
      <c r="G324" s="43"/>
      <c r="H324" s="43"/>
      <c r="I324" s="253"/>
      <c r="J324" s="43"/>
      <c r="K324" s="43"/>
      <c r="L324" s="47"/>
      <c r="M324" s="254"/>
      <c r="N324" s="255"/>
      <c r="O324" s="87"/>
      <c r="P324" s="87"/>
      <c r="Q324" s="87"/>
      <c r="R324" s="87"/>
      <c r="S324" s="87"/>
      <c r="T324" s="88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T324" s="20" t="s">
        <v>186</v>
      </c>
      <c r="AU324" s="20" t="s">
        <v>84</v>
      </c>
    </row>
    <row r="325" s="13" customFormat="1">
      <c r="A325" s="13"/>
      <c r="B325" s="228"/>
      <c r="C325" s="229"/>
      <c r="D325" s="230" t="s">
        <v>154</v>
      </c>
      <c r="E325" s="231" t="s">
        <v>19</v>
      </c>
      <c r="F325" s="232" t="s">
        <v>331</v>
      </c>
      <c r="G325" s="229"/>
      <c r="H325" s="233">
        <v>98.099999999999994</v>
      </c>
      <c r="I325" s="234"/>
      <c r="J325" s="229"/>
      <c r="K325" s="229"/>
      <c r="L325" s="235"/>
      <c r="M325" s="236"/>
      <c r="N325" s="237"/>
      <c r="O325" s="237"/>
      <c r="P325" s="237"/>
      <c r="Q325" s="237"/>
      <c r="R325" s="237"/>
      <c r="S325" s="237"/>
      <c r="T325" s="238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9" t="s">
        <v>154</v>
      </c>
      <c r="AU325" s="239" t="s">
        <v>84</v>
      </c>
      <c r="AV325" s="13" t="s">
        <v>84</v>
      </c>
      <c r="AW325" s="13" t="s">
        <v>33</v>
      </c>
      <c r="AX325" s="13" t="s">
        <v>72</v>
      </c>
      <c r="AY325" s="239" t="s">
        <v>142</v>
      </c>
    </row>
    <row r="326" s="14" customFormat="1">
      <c r="A326" s="14"/>
      <c r="B326" s="240"/>
      <c r="C326" s="241"/>
      <c r="D326" s="230" t="s">
        <v>154</v>
      </c>
      <c r="E326" s="242" t="s">
        <v>19</v>
      </c>
      <c r="F326" s="243" t="s">
        <v>164</v>
      </c>
      <c r="G326" s="241"/>
      <c r="H326" s="244">
        <v>98.099999999999994</v>
      </c>
      <c r="I326" s="245"/>
      <c r="J326" s="241"/>
      <c r="K326" s="241"/>
      <c r="L326" s="246"/>
      <c r="M326" s="247"/>
      <c r="N326" s="248"/>
      <c r="O326" s="248"/>
      <c r="P326" s="248"/>
      <c r="Q326" s="248"/>
      <c r="R326" s="248"/>
      <c r="S326" s="248"/>
      <c r="T326" s="249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50" t="s">
        <v>154</v>
      </c>
      <c r="AU326" s="250" t="s">
        <v>84</v>
      </c>
      <c r="AV326" s="14" t="s">
        <v>152</v>
      </c>
      <c r="AW326" s="14" t="s">
        <v>33</v>
      </c>
      <c r="AX326" s="14" t="s">
        <v>79</v>
      </c>
      <c r="AY326" s="250" t="s">
        <v>142</v>
      </c>
    </row>
    <row r="327" s="2" customFormat="1" ht="16.5" customHeight="1">
      <c r="A327" s="41"/>
      <c r="B327" s="42"/>
      <c r="C327" s="215" t="s">
        <v>548</v>
      </c>
      <c r="D327" s="215" t="s">
        <v>147</v>
      </c>
      <c r="E327" s="216" t="s">
        <v>549</v>
      </c>
      <c r="F327" s="217" t="s">
        <v>550</v>
      </c>
      <c r="G327" s="218" t="s">
        <v>167</v>
      </c>
      <c r="H327" s="219">
        <v>11</v>
      </c>
      <c r="I327" s="220"/>
      <c r="J327" s="221">
        <f>ROUND(I327*H327,2)</f>
        <v>0</v>
      </c>
      <c r="K327" s="217" t="s">
        <v>184</v>
      </c>
      <c r="L327" s="47"/>
      <c r="M327" s="222" t="s">
        <v>19</v>
      </c>
      <c r="N327" s="223" t="s">
        <v>44</v>
      </c>
      <c r="O327" s="87"/>
      <c r="P327" s="224">
        <f>O327*H327</f>
        <v>0</v>
      </c>
      <c r="Q327" s="224">
        <v>0</v>
      </c>
      <c r="R327" s="224">
        <f>Q327*H327</f>
        <v>0</v>
      </c>
      <c r="S327" s="224">
        <v>0</v>
      </c>
      <c r="T327" s="225">
        <f>S327*H327</f>
        <v>0</v>
      </c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R327" s="226" t="s">
        <v>245</v>
      </c>
      <c r="AT327" s="226" t="s">
        <v>147</v>
      </c>
      <c r="AU327" s="226" t="s">
        <v>84</v>
      </c>
      <c r="AY327" s="20" t="s">
        <v>142</v>
      </c>
      <c r="BE327" s="227">
        <f>IF(N327="základní",J327,0)</f>
        <v>0</v>
      </c>
      <c r="BF327" s="227">
        <f>IF(N327="snížená",J327,0)</f>
        <v>0</v>
      </c>
      <c r="BG327" s="227">
        <f>IF(N327="zákl. přenesená",J327,0)</f>
        <v>0</v>
      </c>
      <c r="BH327" s="227">
        <f>IF(N327="sníž. přenesená",J327,0)</f>
        <v>0</v>
      </c>
      <c r="BI327" s="227">
        <f>IF(N327="nulová",J327,0)</f>
        <v>0</v>
      </c>
      <c r="BJ327" s="20" t="s">
        <v>84</v>
      </c>
      <c r="BK327" s="227">
        <f>ROUND(I327*H327,2)</f>
        <v>0</v>
      </c>
      <c r="BL327" s="20" t="s">
        <v>245</v>
      </c>
      <c r="BM327" s="226" t="s">
        <v>551</v>
      </c>
    </row>
    <row r="328" s="2" customFormat="1">
      <c r="A328" s="41"/>
      <c r="B328" s="42"/>
      <c r="C328" s="43"/>
      <c r="D328" s="251" t="s">
        <v>186</v>
      </c>
      <c r="E328" s="43"/>
      <c r="F328" s="252" t="s">
        <v>552</v>
      </c>
      <c r="G328" s="43"/>
      <c r="H328" s="43"/>
      <c r="I328" s="253"/>
      <c r="J328" s="43"/>
      <c r="K328" s="43"/>
      <c r="L328" s="47"/>
      <c r="M328" s="254"/>
      <c r="N328" s="255"/>
      <c r="O328" s="87"/>
      <c r="P328" s="87"/>
      <c r="Q328" s="87"/>
      <c r="R328" s="87"/>
      <c r="S328" s="87"/>
      <c r="T328" s="88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T328" s="20" t="s">
        <v>186</v>
      </c>
      <c r="AU328" s="20" t="s">
        <v>84</v>
      </c>
    </row>
    <row r="329" s="13" customFormat="1">
      <c r="A329" s="13"/>
      <c r="B329" s="228"/>
      <c r="C329" s="229"/>
      <c r="D329" s="230" t="s">
        <v>154</v>
      </c>
      <c r="E329" s="231" t="s">
        <v>19</v>
      </c>
      <c r="F329" s="232" t="s">
        <v>553</v>
      </c>
      <c r="G329" s="229"/>
      <c r="H329" s="233">
        <v>11</v>
      </c>
      <c r="I329" s="234"/>
      <c r="J329" s="229"/>
      <c r="K329" s="229"/>
      <c r="L329" s="235"/>
      <c r="M329" s="236"/>
      <c r="N329" s="237"/>
      <c r="O329" s="237"/>
      <c r="P329" s="237"/>
      <c r="Q329" s="237"/>
      <c r="R329" s="237"/>
      <c r="S329" s="237"/>
      <c r="T329" s="238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9" t="s">
        <v>154</v>
      </c>
      <c r="AU329" s="239" t="s">
        <v>84</v>
      </c>
      <c r="AV329" s="13" t="s">
        <v>84</v>
      </c>
      <c r="AW329" s="13" t="s">
        <v>33</v>
      </c>
      <c r="AX329" s="13" t="s">
        <v>72</v>
      </c>
      <c r="AY329" s="239" t="s">
        <v>142</v>
      </c>
    </row>
    <row r="330" s="14" customFormat="1">
      <c r="A330" s="14"/>
      <c r="B330" s="240"/>
      <c r="C330" s="241"/>
      <c r="D330" s="230" t="s">
        <v>154</v>
      </c>
      <c r="E330" s="242" t="s">
        <v>19</v>
      </c>
      <c r="F330" s="243" t="s">
        <v>164</v>
      </c>
      <c r="G330" s="241"/>
      <c r="H330" s="244">
        <v>11</v>
      </c>
      <c r="I330" s="245"/>
      <c r="J330" s="241"/>
      <c r="K330" s="241"/>
      <c r="L330" s="246"/>
      <c r="M330" s="247"/>
      <c r="N330" s="248"/>
      <c r="O330" s="248"/>
      <c r="P330" s="248"/>
      <c r="Q330" s="248"/>
      <c r="R330" s="248"/>
      <c r="S330" s="248"/>
      <c r="T330" s="249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50" t="s">
        <v>154</v>
      </c>
      <c r="AU330" s="250" t="s">
        <v>84</v>
      </c>
      <c r="AV330" s="14" t="s">
        <v>152</v>
      </c>
      <c r="AW330" s="14" t="s">
        <v>33</v>
      </c>
      <c r="AX330" s="14" t="s">
        <v>79</v>
      </c>
      <c r="AY330" s="250" t="s">
        <v>142</v>
      </c>
    </row>
    <row r="331" s="2" customFormat="1" ht="16.5" customHeight="1">
      <c r="A331" s="41"/>
      <c r="B331" s="42"/>
      <c r="C331" s="266" t="s">
        <v>554</v>
      </c>
      <c r="D331" s="266" t="s">
        <v>307</v>
      </c>
      <c r="E331" s="267" t="s">
        <v>555</v>
      </c>
      <c r="F331" s="268" t="s">
        <v>556</v>
      </c>
      <c r="G331" s="269" t="s">
        <v>174</v>
      </c>
      <c r="H331" s="270">
        <v>11</v>
      </c>
      <c r="I331" s="271"/>
      <c r="J331" s="272">
        <f>ROUND(I331*H331,2)</f>
        <v>0</v>
      </c>
      <c r="K331" s="268" t="s">
        <v>19</v>
      </c>
      <c r="L331" s="273"/>
      <c r="M331" s="274" t="s">
        <v>19</v>
      </c>
      <c r="N331" s="275" t="s">
        <v>44</v>
      </c>
      <c r="O331" s="87"/>
      <c r="P331" s="224">
        <f>O331*H331</f>
        <v>0</v>
      </c>
      <c r="Q331" s="224">
        <v>0.014999999999999999</v>
      </c>
      <c r="R331" s="224">
        <f>Q331*H331</f>
        <v>0.16499999999999998</v>
      </c>
      <c r="S331" s="224">
        <v>0</v>
      </c>
      <c r="T331" s="225">
        <f>S331*H331</f>
        <v>0</v>
      </c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R331" s="226" t="s">
        <v>310</v>
      </c>
      <c r="AT331" s="226" t="s">
        <v>307</v>
      </c>
      <c r="AU331" s="226" t="s">
        <v>84</v>
      </c>
      <c r="AY331" s="20" t="s">
        <v>142</v>
      </c>
      <c r="BE331" s="227">
        <f>IF(N331="základní",J331,0)</f>
        <v>0</v>
      </c>
      <c r="BF331" s="227">
        <f>IF(N331="snížená",J331,0)</f>
        <v>0</v>
      </c>
      <c r="BG331" s="227">
        <f>IF(N331="zákl. přenesená",J331,0)</f>
        <v>0</v>
      </c>
      <c r="BH331" s="227">
        <f>IF(N331="sníž. přenesená",J331,0)</f>
        <v>0</v>
      </c>
      <c r="BI331" s="227">
        <f>IF(N331="nulová",J331,0)</f>
        <v>0</v>
      </c>
      <c r="BJ331" s="20" t="s">
        <v>84</v>
      </c>
      <c r="BK331" s="227">
        <f>ROUND(I331*H331,2)</f>
        <v>0</v>
      </c>
      <c r="BL331" s="20" t="s">
        <v>245</v>
      </c>
      <c r="BM331" s="226" t="s">
        <v>557</v>
      </c>
    </row>
    <row r="332" s="2" customFormat="1" ht="24.15" customHeight="1">
      <c r="A332" s="41"/>
      <c r="B332" s="42"/>
      <c r="C332" s="215" t="s">
        <v>558</v>
      </c>
      <c r="D332" s="215" t="s">
        <v>147</v>
      </c>
      <c r="E332" s="216" t="s">
        <v>559</v>
      </c>
      <c r="F332" s="217" t="s">
        <v>560</v>
      </c>
      <c r="G332" s="218" t="s">
        <v>256</v>
      </c>
      <c r="H332" s="219">
        <v>23.318999999999999</v>
      </c>
      <c r="I332" s="220"/>
      <c r="J332" s="221">
        <f>ROUND(I332*H332,2)</f>
        <v>0</v>
      </c>
      <c r="K332" s="217" t="s">
        <v>184</v>
      </c>
      <c r="L332" s="47"/>
      <c r="M332" s="222" t="s">
        <v>19</v>
      </c>
      <c r="N332" s="223" t="s">
        <v>44</v>
      </c>
      <c r="O332" s="87"/>
      <c r="P332" s="224">
        <f>O332*H332</f>
        <v>0</v>
      </c>
      <c r="Q332" s="224">
        <v>0</v>
      </c>
      <c r="R332" s="224">
        <f>Q332*H332</f>
        <v>0</v>
      </c>
      <c r="S332" s="224">
        <v>0</v>
      </c>
      <c r="T332" s="225">
        <f>S332*H332</f>
        <v>0</v>
      </c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R332" s="226" t="s">
        <v>245</v>
      </c>
      <c r="AT332" s="226" t="s">
        <v>147</v>
      </c>
      <c r="AU332" s="226" t="s">
        <v>84</v>
      </c>
      <c r="AY332" s="20" t="s">
        <v>142</v>
      </c>
      <c r="BE332" s="227">
        <f>IF(N332="základní",J332,0)</f>
        <v>0</v>
      </c>
      <c r="BF332" s="227">
        <f>IF(N332="snížená",J332,0)</f>
        <v>0</v>
      </c>
      <c r="BG332" s="227">
        <f>IF(N332="zákl. přenesená",J332,0)</f>
        <v>0</v>
      </c>
      <c r="BH332" s="227">
        <f>IF(N332="sníž. přenesená",J332,0)</f>
        <v>0</v>
      </c>
      <c r="BI332" s="227">
        <f>IF(N332="nulová",J332,0)</f>
        <v>0</v>
      </c>
      <c r="BJ332" s="20" t="s">
        <v>84</v>
      </c>
      <c r="BK332" s="227">
        <f>ROUND(I332*H332,2)</f>
        <v>0</v>
      </c>
      <c r="BL332" s="20" t="s">
        <v>245</v>
      </c>
      <c r="BM332" s="226" t="s">
        <v>561</v>
      </c>
    </row>
    <row r="333" s="2" customFormat="1">
      <c r="A333" s="41"/>
      <c r="B333" s="42"/>
      <c r="C333" s="43"/>
      <c r="D333" s="251" t="s">
        <v>186</v>
      </c>
      <c r="E333" s="43"/>
      <c r="F333" s="252" t="s">
        <v>562</v>
      </c>
      <c r="G333" s="43"/>
      <c r="H333" s="43"/>
      <c r="I333" s="253"/>
      <c r="J333" s="43"/>
      <c r="K333" s="43"/>
      <c r="L333" s="47"/>
      <c r="M333" s="254"/>
      <c r="N333" s="255"/>
      <c r="O333" s="87"/>
      <c r="P333" s="87"/>
      <c r="Q333" s="87"/>
      <c r="R333" s="87"/>
      <c r="S333" s="87"/>
      <c r="T333" s="88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T333" s="20" t="s">
        <v>186</v>
      </c>
      <c r="AU333" s="20" t="s">
        <v>84</v>
      </c>
    </row>
    <row r="334" s="12" customFormat="1" ht="22.8" customHeight="1">
      <c r="A334" s="12"/>
      <c r="B334" s="199"/>
      <c r="C334" s="200"/>
      <c r="D334" s="201" t="s">
        <v>71</v>
      </c>
      <c r="E334" s="213" t="s">
        <v>563</v>
      </c>
      <c r="F334" s="213" t="s">
        <v>564</v>
      </c>
      <c r="G334" s="200"/>
      <c r="H334" s="200"/>
      <c r="I334" s="203"/>
      <c r="J334" s="214">
        <f>BK334</f>
        <v>0</v>
      </c>
      <c r="K334" s="200"/>
      <c r="L334" s="205"/>
      <c r="M334" s="206"/>
      <c r="N334" s="207"/>
      <c r="O334" s="207"/>
      <c r="P334" s="208">
        <f>SUM(P335:P342)</f>
        <v>0</v>
      </c>
      <c r="Q334" s="207"/>
      <c r="R334" s="208">
        <f>SUM(R335:R342)</f>
        <v>0.39300360000000001</v>
      </c>
      <c r="S334" s="207"/>
      <c r="T334" s="209">
        <f>SUM(T335:T342)</f>
        <v>0.32750300000000004</v>
      </c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R334" s="210" t="s">
        <v>84</v>
      </c>
      <c r="AT334" s="211" t="s">
        <v>71</v>
      </c>
      <c r="AU334" s="211" t="s">
        <v>79</v>
      </c>
      <c r="AY334" s="210" t="s">
        <v>142</v>
      </c>
      <c r="BK334" s="212">
        <f>SUM(BK335:BK342)</f>
        <v>0</v>
      </c>
    </row>
    <row r="335" s="2" customFormat="1" ht="37.8" customHeight="1">
      <c r="A335" s="41"/>
      <c r="B335" s="42"/>
      <c r="C335" s="215" t="s">
        <v>565</v>
      </c>
      <c r="D335" s="215" t="s">
        <v>147</v>
      </c>
      <c r="E335" s="216" t="s">
        <v>566</v>
      </c>
      <c r="F335" s="217" t="s">
        <v>567</v>
      </c>
      <c r="G335" s="218" t="s">
        <v>150</v>
      </c>
      <c r="H335" s="219">
        <v>148.86500000000001</v>
      </c>
      <c r="I335" s="220"/>
      <c r="J335" s="221">
        <f>ROUND(I335*H335,2)</f>
        <v>0</v>
      </c>
      <c r="K335" s="217" t="s">
        <v>19</v>
      </c>
      <c r="L335" s="47"/>
      <c r="M335" s="222" t="s">
        <v>19</v>
      </c>
      <c r="N335" s="223" t="s">
        <v>44</v>
      </c>
      <c r="O335" s="87"/>
      <c r="P335" s="224">
        <f>O335*H335</f>
        <v>0</v>
      </c>
      <c r="Q335" s="224">
        <v>0.00264</v>
      </c>
      <c r="R335" s="224">
        <f>Q335*H335</f>
        <v>0.39300360000000001</v>
      </c>
      <c r="S335" s="224">
        <v>0.0022000000000000001</v>
      </c>
      <c r="T335" s="225">
        <f>S335*H335</f>
        <v>0.32750300000000004</v>
      </c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R335" s="226" t="s">
        <v>245</v>
      </c>
      <c r="AT335" s="226" t="s">
        <v>147</v>
      </c>
      <c r="AU335" s="226" t="s">
        <v>84</v>
      </c>
      <c r="AY335" s="20" t="s">
        <v>142</v>
      </c>
      <c r="BE335" s="227">
        <f>IF(N335="základní",J335,0)</f>
        <v>0</v>
      </c>
      <c r="BF335" s="227">
        <f>IF(N335="snížená",J335,0)</f>
        <v>0</v>
      </c>
      <c r="BG335" s="227">
        <f>IF(N335="zákl. přenesená",J335,0)</f>
        <v>0</v>
      </c>
      <c r="BH335" s="227">
        <f>IF(N335="sníž. přenesená",J335,0)</f>
        <v>0</v>
      </c>
      <c r="BI335" s="227">
        <f>IF(N335="nulová",J335,0)</f>
        <v>0</v>
      </c>
      <c r="BJ335" s="20" t="s">
        <v>84</v>
      </c>
      <c r="BK335" s="227">
        <f>ROUND(I335*H335,2)</f>
        <v>0</v>
      </c>
      <c r="BL335" s="20" t="s">
        <v>245</v>
      </c>
      <c r="BM335" s="226" t="s">
        <v>568</v>
      </c>
    </row>
    <row r="336" s="15" customFormat="1">
      <c r="A336" s="15"/>
      <c r="B336" s="256"/>
      <c r="C336" s="257"/>
      <c r="D336" s="230" t="s">
        <v>154</v>
      </c>
      <c r="E336" s="258" t="s">
        <v>19</v>
      </c>
      <c r="F336" s="259" t="s">
        <v>569</v>
      </c>
      <c r="G336" s="257"/>
      <c r="H336" s="258" t="s">
        <v>19</v>
      </c>
      <c r="I336" s="260"/>
      <c r="J336" s="257"/>
      <c r="K336" s="257"/>
      <c r="L336" s="261"/>
      <c r="M336" s="262"/>
      <c r="N336" s="263"/>
      <c r="O336" s="263"/>
      <c r="P336" s="263"/>
      <c r="Q336" s="263"/>
      <c r="R336" s="263"/>
      <c r="S336" s="263"/>
      <c r="T336" s="264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T336" s="265" t="s">
        <v>154</v>
      </c>
      <c r="AU336" s="265" t="s">
        <v>84</v>
      </c>
      <c r="AV336" s="15" t="s">
        <v>79</v>
      </c>
      <c r="AW336" s="15" t="s">
        <v>33</v>
      </c>
      <c r="AX336" s="15" t="s">
        <v>72</v>
      </c>
      <c r="AY336" s="265" t="s">
        <v>142</v>
      </c>
    </row>
    <row r="337" s="13" customFormat="1">
      <c r="A337" s="13"/>
      <c r="B337" s="228"/>
      <c r="C337" s="229"/>
      <c r="D337" s="230" t="s">
        <v>154</v>
      </c>
      <c r="E337" s="231" t="s">
        <v>19</v>
      </c>
      <c r="F337" s="232" t="s">
        <v>570</v>
      </c>
      <c r="G337" s="229"/>
      <c r="H337" s="233">
        <v>112.815</v>
      </c>
      <c r="I337" s="234"/>
      <c r="J337" s="229"/>
      <c r="K337" s="229"/>
      <c r="L337" s="235"/>
      <c r="M337" s="236"/>
      <c r="N337" s="237"/>
      <c r="O337" s="237"/>
      <c r="P337" s="237"/>
      <c r="Q337" s="237"/>
      <c r="R337" s="237"/>
      <c r="S337" s="237"/>
      <c r="T337" s="238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9" t="s">
        <v>154</v>
      </c>
      <c r="AU337" s="239" t="s">
        <v>84</v>
      </c>
      <c r="AV337" s="13" t="s">
        <v>84</v>
      </c>
      <c r="AW337" s="13" t="s">
        <v>33</v>
      </c>
      <c r="AX337" s="13" t="s">
        <v>72</v>
      </c>
      <c r="AY337" s="239" t="s">
        <v>142</v>
      </c>
    </row>
    <row r="338" s="15" customFormat="1">
      <c r="A338" s="15"/>
      <c r="B338" s="256"/>
      <c r="C338" s="257"/>
      <c r="D338" s="230" t="s">
        <v>154</v>
      </c>
      <c r="E338" s="258" t="s">
        <v>19</v>
      </c>
      <c r="F338" s="259" t="s">
        <v>571</v>
      </c>
      <c r="G338" s="257"/>
      <c r="H338" s="258" t="s">
        <v>19</v>
      </c>
      <c r="I338" s="260"/>
      <c r="J338" s="257"/>
      <c r="K338" s="257"/>
      <c r="L338" s="261"/>
      <c r="M338" s="262"/>
      <c r="N338" s="263"/>
      <c r="O338" s="263"/>
      <c r="P338" s="263"/>
      <c r="Q338" s="263"/>
      <c r="R338" s="263"/>
      <c r="S338" s="263"/>
      <c r="T338" s="264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T338" s="265" t="s">
        <v>154</v>
      </c>
      <c r="AU338" s="265" t="s">
        <v>84</v>
      </c>
      <c r="AV338" s="15" t="s">
        <v>79</v>
      </c>
      <c r="AW338" s="15" t="s">
        <v>33</v>
      </c>
      <c r="AX338" s="15" t="s">
        <v>72</v>
      </c>
      <c r="AY338" s="265" t="s">
        <v>142</v>
      </c>
    </row>
    <row r="339" s="13" customFormat="1">
      <c r="A339" s="13"/>
      <c r="B339" s="228"/>
      <c r="C339" s="229"/>
      <c r="D339" s="230" t="s">
        <v>154</v>
      </c>
      <c r="E339" s="231" t="s">
        <v>19</v>
      </c>
      <c r="F339" s="232" t="s">
        <v>572</v>
      </c>
      <c r="G339" s="229"/>
      <c r="H339" s="233">
        <v>36.049999999999997</v>
      </c>
      <c r="I339" s="234"/>
      <c r="J339" s="229"/>
      <c r="K339" s="229"/>
      <c r="L339" s="235"/>
      <c r="M339" s="236"/>
      <c r="N339" s="237"/>
      <c r="O339" s="237"/>
      <c r="P339" s="237"/>
      <c r="Q339" s="237"/>
      <c r="R339" s="237"/>
      <c r="S339" s="237"/>
      <c r="T339" s="238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9" t="s">
        <v>154</v>
      </c>
      <c r="AU339" s="239" t="s">
        <v>84</v>
      </c>
      <c r="AV339" s="13" t="s">
        <v>84</v>
      </c>
      <c r="AW339" s="13" t="s">
        <v>33</v>
      </c>
      <c r="AX339" s="13" t="s">
        <v>72</v>
      </c>
      <c r="AY339" s="239" t="s">
        <v>142</v>
      </c>
    </row>
    <row r="340" s="14" customFormat="1">
      <c r="A340" s="14"/>
      <c r="B340" s="240"/>
      <c r="C340" s="241"/>
      <c r="D340" s="230" t="s">
        <v>154</v>
      </c>
      <c r="E340" s="242" t="s">
        <v>19</v>
      </c>
      <c r="F340" s="243" t="s">
        <v>164</v>
      </c>
      <c r="G340" s="241"/>
      <c r="H340" s="244">
        <v>148.86500000000001</v>
      </c>
      <c r="I340" s="245"/>
      <c r="J340" s="241"/>
      <c r="K340" s="241"/>
      <c r="L340" s="246"/>
      <c r="M340" s="247"/>
      <c r="N340" s="248"/>
      <c r="O340" s="248"/>
      <c r="P340" s="248"/>
      <c r="Q340" s="248"/>
      <c r="R340" s="248"/>
      <c r="S340" s="248"/>
      <c r="T340" s="249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0" t="s">
        <v>154</v>
      </c>
      <c r="AU340" s="250" t="s">
        <v>84</v>
      </c>
      <c r="AV340" s="14" t="s">
        <v>152</v>
      </c>
      <c r="AW340" s="14" t="s">
        <v>33</v>
      </c>
      <c r="AX340" s="14" t="s">
        <v>79</v>
      </c>
      <c r="AY340" s="250" t="s">
        <v>142</v>
      </c>
    </row>
    <row r="341" s="2" customFormat="1" ht="24.15" customHeight="1">
      <c r="A341" s="41"/>
      <c r="B341" s="42"/>
      <c r="C341" s="215" t="s">
        <v>573</v>
      </c>
      <c r="D341" s="215" t="s">
        <v>147</v>
      </c>
      <c r="E341" s="216" t="s">
        <v>574</v>
      </c>
      <c r="F341" s="217" t="s">
        <v>575</v>
      </c>
      <c r="G341" s="218" t="s">
        <v>256</v>
      </c>
      <c r="H341" s="219">
        <v>0.39300000000000002</v>
      </c>
      <c r="I341" s="220"/>
      <c r="J341" s="221">
        <f>ROUND(I341*H341,2)</f>
        <v>0</v>
      </c>
      <c r="K341" s="217" t="s">
        <v>184</v>
      </c>
      <c r="L341" s="47"/>
      <c r="M341" s="222" t="s">
        <v>19</v>
      </c>
      <c r="N341" s="223" t="s">
        <v>44</v>
      </c>
      <c r="O341" s="87"/>
      <c r="P341" s="224">
        <f>O341*H341</f>
        <v>0</v>
      </c>
      <c r="Q341" s="224">
        <v>0</v>
      </c>
      <c r="R341" s="224">
        <f>Q341*H341</f>
        <v>0</v>
      </c>
      <c r="S341" s="224">
        <v>0</v>
      </c>
      <c r="T341" s="225">
        <f>S341*H341</f>
        <v>0</v>
      </c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R341" s="226" t="s">
        <v>245</v>
      </c>
      <c r="AT341" s="226" t="s">
        <v>147</v>
      </c>
      <c r="AU341" s="226" t="s">
        <v>84</v>
      </c>
      <c r="AY341" s="20" t="s">
        <v>142</v>
      </c>
      <c r="BE341" s="227">
        <f>IF(N341="základní",J341,0)</f>
        <v>0</v>
      </c>
      <c r="BF341" s="227">
        <f>IF(N341="snížená",J341,0)</f>
        <v>0</v>
      </c>
      <c r="BG341" s="227">
        <f>IF(N341="zákl. přenesená",J341,0)</f>
        <v>0</v>
      </c>
      <c r="BH341" s="227">
        <f>IF(N341="sníž. přenesená",J341,0)</f>
        <v>0</v>
      </c>
      <c r="BI341" s="227">
        <f>IF(N341="nulová",J341,0)</f>
        <v>0</v>
      </c>
      <c r="BJ341" s="20" t="s">
        <v>84</v>
      </c>
      <c r="BK341" s="227">
        <f>ROUND(I341*H341,2)</f>
        <v>0</v>
      </c>
      <c r="BL341" s="20" t="s">
        <v>245</v>
      </c>
      <c r="BM341" s="226" t="s">
        <v>576</v>
      </c>
    </row>
    <row r="342" s="2" customFormat="1">
      <c r="A342" s="41"/>
      <c r="B342" s="42"/>
      <c r="C342" s="43"/>
      <c r="D342" s="251" t="s">
        <v>186</v>
      </c>
      <c r="E342" s="43"/>
      <c r="F342" s="252" t="s">
        <v>577</v>
      </c>
      <c r="G342" s="43"/>
      <c r="H342" s="43"/>
      <c r="I342" s="253"/>
      <c r="J342" s="43"/>
      <c r="K342" s="43"/>
      <c r="L342" s="47"/>
      <c r="M342" s="254"/>
      <c r="N342" s="255"/>
      <c r="O342" s="87"/>
      <c r="P342" s="87"/>
      <c r="Q342" s="87"/>
      <c r="R342" s="87"/>
      <c r="S342" s="87"/>
      <c r="T342" s="88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T342" s="20" t="s">
        <v>186</v>
      </c>
      <c r="AU342" s="20" t="s">
        <v>84</v>
      </c>
    </row>
    <row r="343" s="12" customFormat="1" ht="22.8" customHeight="1">
      <c r="A343" s="12"/>
      <c r="B343" s="199"/>
      <c r="C343" s="200"/>
      <c r="D343" s="201" t="s">
        <v>71</v>
      </c>
      <c r="E343" s="213" t="s">
        <v>578</v>
      </c>
      <c r="F343" s="213" t="s">
        <v>579</v>
      </c>
      <c r="G343" s="200"/>
      <c r="H343" s="200"/>
      <c r="I343" s="203"/>
      <c r="J343" s="214">
        <f>BK343</f>
        <v>0</v>
      </c>
      <c r="K343" s="200"/>
      <c r="L343" s="205"/>
      <c r="M343" s="206"/>
      <c r="N343" s="207"/>
      <c r="O343" s="207"/>
      <c r="P343" s="208">
        <f>SUM(P344:P405)</f>
        <v>0</v>
      </c>
      <c r="Q343" s="207"/>
      <c r="R343" s="208">
        <f>SUM(R344:R405)</f>
        <v>0.54862085999999999</v>
      </c>
      <c r="S343" s="207"/>
      <c r="T343" s="209">
        <f>SUM(T344:T405)</f>
        <v>0</v>
      </c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R343" s="210" t="s">
        <v>84</v>
      </c>
      <c r="AT343" s="211" t="s">
        <v>71</v>
      </c>
      <c r="AU343" s="211" t="s">
        <v>79</v>
      </c>
      <c r="AY343" s="210" t="s">
        <v>142</v>
      </c>
      <c r="BK343" s="212">
        <f>SUM(BK344:BK405)</f>
        <v>0</v>
      </c>
    </row>
    <row r="344" s="2" customFormat="1" ht="24.15" customHeight="1">
      <c r="A344" s="41"/>
      <c r="B344" s="42"/>
      <c r="C344" s="215" t="s">
        <v>580</v>
      </c>
      <c r="D344" s="215" t="s">
        <v>147</v>
      </c>
      <c r="E344" s="216" t="s">
        <v>581</v>
      </c>
      <c r="F344" s="217" t="s">
        <v>582</v>
      </c>
      <c r="G344" s="218" t="s">
        <v>150</v>
      </c>
      <c r="H344" s="219">
        <v>1527.163</v>
      </c>
      <c r="I344" s="220"/>
      <c r="J344" s="221">
        <f>ROUND(I344*H344,2)</f>
        <v>0</v>
      </c>
      <c r="K344" s="217" t="s">
        <v>184</v>
      </c>
      <c r="L344" s="47"/>
      <c r="M344" s="222" t="s">
        <v>19</v>
      </c>
      <c r="N344" s="223" t="s">
        <v>44</v>
      </c>
      <c r="O344" s="87"/>
      <c r="P344" s="224">
        <f>O344*H344</f>
        <v>0</v>
      </c>
      <c r="Q344" s="224">
        <v>0.00022000000000000001</v>
      </c>
      <c r="R344" s="224">
        <f>Q344*H344</f>
        <v>0.33597586000000002</v>
      </c>
      <c r="S344" s="224">
        <v>0</v>
      </c>
      <c r="T344" s="225">
        <f>S344*H344</f>
        <v>0</v>
      </c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R344" s="226" t="s">
        <v>245</v>
      </c>
      <c r="AT344" s="226" t="s">
        <v>147</v>
      </c>
      <c r="AU344" s="226" t="s">
        <v>84</v>
      </c>
      <c r="AY344" s="20" t="s">
        <v>142</v>
      </c>
      <c r="BE344" s="227">
        <f>IF(N344="základní",J344,0)</f>
        <v>0</v>
      </c>
      <c r="BF344" s="227">
        <f>IF(N344="snížená",J344,0)</f>
        <v>0</v>
      </c>
      <c r="BG344" s="227">
        <f>IF(N344="zákl. přenesená",J344,0)</f>
        <v>0</v>
      </c>
      <c r="BH344" s="227">
        <f>IF(N344="sníž. přenesená",J344,0)</f>
        <v>0</v>
      </c>
      <c r="BI344" s="227">
        <f>IF(N344="nulová",J344,0)</f>
        <v>0</v>
      </c>
      <c r="BJ344" s="20" t="s">
        <v>84</v>
      </c>
      <c r="BK344" s="227">
        <f>ROUND(I344*H344,2)</f>
        <v>0</v>
      </c>
      <c r="BL344" s="20" t="s">
        <v>245</v>
      </c>
      <c r="BM344" s="226" t="s">
        <v>583</v>
      </c>
    </row>
    <row r="345" s="2" customFormat="1">
      <c r="A345" s="41"/>
      <c r="B345" s="42"/>
      <c r="C345" s="43"/>
      <c r="D345" s="251" t="s">
        <v>186</v>
      </c>
      <c r="E345" s="43"/>
      <c r="F345" s="252" t="s">
        <v>584</v>
      </c>
      <c r="G345" s="43"/>
      <c r="H345" s="43"/>
      <c r="I345" s="253"/>
      <c r="J345" s="43"/>
      <c r="K345" s="43"/>
      <c r="L345" s="47"/>
      <c r="M345" s="254"/>
      <c r="N345" s="255"/>
      <c r="O345" s="87"/>
      <c r="P345" s="87"/>
      <c r="Q345" s="87"/>
      <c r="R345" s="87"/>
      <c r="S345" s="87"/>
      <c r="T345" s="88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T345" s="20" t="s">
        <v>186</v>
      </c>
      <c r="AU345" s="20" t="s">
        <v>84</v>
      </c>
    </row>
    <row r="346" s="13" customFormat="1">
      <c r="A346" s="13"/>
      <c r="B346" s="228"/>
      <c r="C346" s="229"/>
      <c r="D346" s="230" t="s">
        <v>154</v>
      </c>
      <c r="E346" s="231" t="s">
        <v>19</v>
      </c>
      <c r="F346" s="232" t="s">
        <v>585</v>
      </c>
      <c r="G346" s="229"/>
      <c r="H346" s="233">
        <v>1102.192</v>
      </c>
      <c r="I346" s="234"/>
      <c r="J346" s="229"/>
      <c r="K346" s="229"/>
      <c r="L346" s="235"/>
      <c r="M346" s="236"/>
      <c r="N346" s="237"/>
      <c r="O346" s="237"/>
      <c r="P346" s="237"/>
      <c r="Q346" s="237"/>
      <c r="R346" s="237"/>
      <c r="S346" s="237"/>
      <c r="T346" s="238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39" t="s">
        <v>154</v>
      </c>
      <c r="AU346" s="239" t="s">
        <v>84</v>
      </c>
      <c r="AV346" s="13" t="s">
        <v>84</v>
      </c>
      <c r="AW346" s="13" t="s">
        <v>33</v>
      </c>
      <c r="AX346" s="13" t="s">
        <v>72</v>
      </c>
      <c r="AY346" s="239" t="s">
        <v>142</v>
      </c>
    </row>
    <row r="347" s="13" customFormat="1">
      <c r="A347" s="13"/>
      <c r="B347" s="228"/>
      <c r="C347" s="229"/>
      <c r="D347" s="230" t="s">
        <v>154</v>
      </c>
      <c r="E347" s="231" t="s">
        <v>19</v>
      </c>
      <c r="F347" s="232" t="s">
        <v>586</v>
      </c>
      <c r="G347" s="229"/>
      <c r="H347" s="233">
        <v>424.971</v>
      </c>
      <c r="I347" s="234"/>
      <c r="J347" s="229"/>
      <c r="K347" s="229"/>
      <c r="L347" s="235"/>
      <c r="M347" s="236"/>
      <c r="N347" s="237"/>
      <c r="O347" s="237"/>
      <c r="P347" s="237"/>
      <c r="Q347" s="237"/>
      <c r="R347" s="237"/>
      <c r="S347" s="237"/>
      <c r="T347" s="238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39" t="s">
        <v>154</v>
      </c>
      <c r="AU347" s="239" t="s">
        <v>84</v>
      </c>
      <c r="AV347" s="13" t="s">
        <v>84</v>
      </c>
      <c r="AW347" s="13" t="s">
        <v>33</v>
      </c>
      <c r="AX347" s="13" t="s">
        <v>72</v>
      </c>
      <c r="AY347" s="239" t="s">
        <v>142</v>
      </c>
    </row>
    <row r="348" s="14" customFormat="1">
      <c r="A348" s="14"/>
      <c r="B348" s="240"/>
      <c r="C348" s="241"/>
      <c r="D348" s="230" t="s">
        <v>154</v>
      </c>
      <c r="E348" s="242" t="s">
        <v>19</v>
      </c>
      <c r="F348" s="243" t="s">
        <v>164</v>
      </c>
      <c r="G348" s="241"/>
      <c r="H348" s="244">
        <v>1527.163</v>
      </c>
      <c r="I348" s="245"/>
      <c r="J348" s="241"/>
      <c r="K348" s="241"/>
      <c r="L348" s="246"/>
      <c r="M348" s="247"/>
      <c r="N348" s="248"/>
      <c r="O348" s="248"/>
      <c r="P348" s="248"/>
      <c r="Q348" s="248"/>
      <c r="R348" s="248"/>
      <c r="S348" s="248"/>
      <c r="T348" s="249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50" t="s">
        <v>154</v>
      </c>
      <c r="AU348" s="250" t="s">
        <v>84</v>
      </c>
      <c r="AV348" s="14" t="s">
        <v>152</v>
      </c>
      <c r="AW348" s="14" t="s">
        <v>33</v>
      </c>
      <c r="AX348" s="14" t="s">
        <v>79</v>
      </c>
      <c r="AY348" s="250" t="s">
        <v>142</v>
      </c>
    </row>
    <row r="349" s="2" customFormat="1" ht="16.5" customHeight="1">
      <c r="A349" s="41"/>
      <c r="B349" s="42"/>
      <c r="C349" s="215" t="s">
        <v>587</v>
      </c>
      <c r="D349" s="215" t="s">
        <v>147</v>
      </c>
      <c r="E349" s="216" t="s">
        <v>588</v>
      </c>
      <c r="F349" s="217" t="s">
        <v>589</v>
      </c>
      <c r="G349" s="218" t="s">
        <v>150</v>
      </c>
      <c r="H349" s="219">
        <v>148.86500000000001</v>
      </c>
      <c r="I349" s="220"/>
      <c r="J349" s="221">
        <f>ROUND(I349*H349,2)</f>
        <v>0</v>
      </c>
      <c r="K349" s="217" t="s">
        <v>184</v>
      </c>
      <c r="L349" s="47"/>
      <c r="M349" s="222" t="s">
        <v>19</v>
      </c>
      <c r="N349" s="223" t="s">
        <v>44</v>
      </c>
      <c r="O349" s="87"/>
      <c r="P349" s="224">
        <f>O349*H349</f>
        <v>0</v>
      </c>
      <c r="Q349" s="224">
        <v>6.0000000000000002E-05</v>
      </c>
      <c r="R349" s="224">
        <f>Q349*H349</f>
        <v>0.0089319000000000013</v>
      </c>
      <c r="S349" s="224">
        <v>0</v>
      </c>
      <c r="T349" s="225">
        <f>S349*H349</f>
        <v>0</v>
      </c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R349" s="226" t="s">
        <v>245</v>
      </c>
      <c r="AT349" s="226" t="s">
        <v>147</v>
      </c>
      <c r="AU349" s="226" t="s">
        <v>84</v>
      </c>
      <c r="AY349" s="20" t="s">
        <v>142</v>
      </c>
      <c r="BE349" s="227">
        <f>IF(N349="základní",J349,0)</f>
        <v>0</v>
      </c>
      <c r="BF349" s="227">
        <f>IF(N349="snížená",J349,0)</f>
        <v>0</v>
      </c>
      <c r="BG349" s="227">
        <f>IF(N349="zákl. přenesená",J349,0)</f>
        <v>0</v>
      </c>
      <c r="BH349" s="227">
        <f>IF(N349="sníž. přenesená",J349,0)</f>
        <v>0</v>
      </c>
      <c r="BI349" s="227">
        <f>IF(N349="nulová",J349,0)</f>
        <v>0</v>
      </c>
      <c r="BJ349" s="20" t="s">
        <v>84</v>
      </c>
      <c r="BK349" s="227">
        <f>ROUND(I349*H349,2)</f>
        <v>0</v>
      </c>
      <c r="BL349" s="20" t="s">
        <v>245</v>
      </c>
      <c r="BM349" s="226" t="s">
        <v>590</v>
      </c>
    </row>
    <row r="350" s="2" customFormat="1">
      <c r="A350" s="41"/>
      <c r="B350" s="42"/>
      <c r="C350" s="43"/>
      <c r="D350" s="251" t="s">
        <v>186</v>
      </c>
      <c r="E350" s="43"/>
      <c r="F350" s="252" t="s">
        <v>591</v>
      </c>
      <c r="G350" s="43"/>
      <c r="H350" s="43"/>
      <c r="I350" s="253"/>
      <c r="J350" s="43"/>
      <c r="K350" s="43"/>
      <c r="L350" s="47"/>
      <c r="M350" s="254"/>
      <c r="N350" s="255"/>
      <c r="O350" s="87"/>
      <c r="P350" s="87"/>
      <c r="Q350" s="87"/>
      <c r="R350" s="87"/>
      <c r="S350" s="87"/>
      <c r="T350" s="88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T350" s="20" t="s">
        <v>186</v>
      </c>
      <c r="AU350" s="20" t="s">
        <v>84</v>
      </c>
    </row>
    <row r="351" s="15" customFormat="1">
      <c r="A351" s="15"/>
      <c r="B351" s="256"/>
      <c r="C351" s="257"/>
      <c r="D351" s="230" t="s">
        <v>154</v>
      </c>
      <c r="E351" s="258" t="s">
        <v>19</v>
      </c>
      <c r="F351" s="259" t="s">
        <v>569</v>
      </c>
      <c r="G351" s="257"/>
      <c r="H351" s="258" t="s">
        <v>19</v>
      </c>
      <c r="I351" s="260"/>
      <c r="J351" s="257"/>
      <c r="K351" s="257"/>
      <c r="L351" s="261"/>
      <c r="M351" s="262"/>
      <c r="N351" s="263"/>
      <c r="O351" s="263"/>
      <c r="P351" s="263"/>
      <c r="Q351" s="263"/>
      <c r="R351" s="263"/>
      <c r="S351" s="263"/>
      <c r="T351" s="264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T351" s="265" t="s">
        <v>154</v>
      </c>
      <c r="AU351" s="265" t="s">
        <v>84</v>
      </c>
      <c r="AV351" s="15" t="s">
        <v>79</v>
      </c>
      <c r="AW351" s="15" t="s">
        <v>33</v>
      </c>
      <c r="AX351" s="15" t="s">
        <v>72</v>
      </c>
      <c r="AY351" s="265" t="s">
        <v>142</v>
      </c>
    </row>
    <row r="352" s="13" customFormat="1">
      <c r="A352" s="13"/>
      <c r="B352" s="228"/>
      <c r="C352" s="229"/>
      <c r="D352" s="230" t="s">
        <v>154</v>
      </c>
      <c r="E352" s="231" t="s">
        <v>19</v>
      </c>
      <c r="F352" s="232" t="s">
        <v>570</v>
      </c>
      <c r="G352" s="229"/>
      <c r="H352" s="233">
        <v>112.815</v>
      </c>
      <c r="I352" s="234"/>
      <c r="J352" s="229"/>
      <c r="K352" s="229"/>
      <c r="L352" s="235"/>
      <c r="M352" s="236"/>
      <c r="N352" s="237"/>
      <c r="O352" s="237"/>
      <c r="P352" s="237"/>
      <c r="Q352" s="237"/>
      <c r="R352" s="237"/>
      <c r="S352" s="237"/>
      <c r="T352" s="238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39" t="s">
        <v>154</v>
      </c>
      <c r="AU352" s="239" t="s">
        <v>84</v>
      </c>
      <c r="AV352" s="13" t="s">
        <v>84</v>
      </c>
      <c r="AW352" s="13" t="s">
        <v>33</v>
      </c>
      <c r="AX352" s="13" t="s">
        <v>72</v>
      </c>
      <c r="AY352" s="239" t="s">
        <v>142</v>
      </c>
    </row>
    <row r="353" s="15" customFormat="1">
      <c r="A353" s="15"/>
      <c r="B353" s="256"/>
      <c r="C353" s="257"/>
      <c r="D353" s="230" t="s">
        <v>154</v>
      </c>
      <c r="E353" s="258" t="s">
        <v>19</v>
      </c>
      <c r="F353" s="259" t="s">
        <v>571</v>
      </c>
      <c r="G353" s="257"/>
      <c r="H353" s="258" t="s">
        <v>19</v>
      </c>
      <c r="I353" s="260"/>
      <c r="J353" s="257"/>
      <c r="K353" s="257"/>
      <c r="L353" s="261"/>
      <c r="M353" s="262"/>
      <c r="N353" s="263"/>
      <c r="O353" s="263"/>
      <c r="P353" s="263"/>
      <c r="Q353" s="263"/>
      <c r="R353" s="263"/>
      <c r="S353" s="263"/>
      <c r="T353" s="264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T353" s="265" t="s">
        <v>154</v>
      </c>
      <c r="AU353" s="265" t="s">
        <v>84</v>
      </c>
      <c r="AV353" s="15" t="s">
        <v>79</v>
      </c>
      <c r="AW353" s="15" t="s">
        <v>33</v>
      </c>
      <c r="AX353" s="15" t="s">
        <v>72</v>
      </c>
      <c r="AY353" s="265" t="s">
        <v>142</v>
      </c>
    </row>
    <row r="354" s="13" customFormat="1">
      <c r="A354" s="13"/>
      <c r="B354" s="228"/>
      <c r="C354" s="229"/>
      <c r="D354" s="230" t="s">
        <v>154</v>
      </c>
      <c r="E354" s="231" t="s">
        <v>19</v>
      </c>
      <c r="F354" s="232" t="s">
        <v>572</v>
      </c>
      <c r="G354" s="229"/>
      <c r="H354" s="233">
        <v>36.049999999999997</v>
      </c>
      <c r="I354" s="234"/>
      <c r="J354" s="229"/>
      <c r="K354" s="229"/>
      <c r="L354" s="235"/>
      <c r="M354" s="236"/>
      <c r="N354" s="237"/>
      <c r="O354" s="237"/>
      <c r="P354" s="237"/>
      <c r="Q354" s="237"/>
      <c r="R354" s="237"/>
      <c r="S354" s="237"/>
      <c r="T354" s="238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39" t="s">
        <v>154</v>
      </c>
      <c r="AU354" s="239" t="s">
        <v>84</v>
      </c>
      <c r="AV354" s="13" t="s">
        <v>84</v>
      </c>
      <c r="AW354" s="13" t="s">
        <v>33</v>
      </c>
      <c r="AX354" s="13" t="s">
        <v>72</v>
      </c>
      <c r="AY354" s="239" t="s">
        <v>142</v>
      </c>
    </row>
    <row r="355" s="14" customFormat="1">
      <c r="A355" s="14"/>
      <c r="B355" s="240"/>
      <c r="C355" s="241"/>
      <c r="D355" s="230" t="s">
        <v>154</v>
      </c>
      <c r="E355" s="242" t="s">
        <v>19</v>
      </c>
      <c r="F355" s="243" t="s">
        <v>164</v>
      </c>
      <c r="G355" s="241"/>
      <c r="H355" s="244">
        <v>148.86500000000001</v>
      </c>
      <c r="I355" s="245"/>
      <c r="J355" s="241"/>
      <c r="K355" s="241"/>
      <c r="L355" s="246"/>
      <c r="M355" s="247"/>
      <c r="N355" s="248"/>
      <c r="O355" s="248"/>
      <c r="P355" s="248"/>
      <c r="Q355" s="248"/>
      <c r="R355" s="248"/>
      <c r="S355" s="248"/>
      <c r="T355" s="249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50" t="s">
        <v>154</v>
      </c>
      <c r="AU355" s="250" t="s">
        <v>84</v>
      </c>
      <c r="AV355" s="14" t="s">
        <v>152</v>
      </c>
      <c r="AW355" s="14" t="s">
        <v>33</v>
      </c>
      <c r="AX355" s="14" t="s">
        <v>79</v>
      </c>
      <c r="AY355" s="250" t="s">
        <v>142</v>
      </c>
    </row>
    <row r="356" s="2" customFormat="1" ht="24.15" customHeight="1">
      <c r="A356" s="41"/>
      <c r="B356" s="42"/>
      <c r="C356" s="215" t="s">
        <v>592</v>
      </c>
      <c r="D356" s="215" t="s">
        <v>147</v>
      </c>
      <c r="E356" s="216" t="s">
        <v>593</v>
      </c>
      <c r="F356" s="217" t="s">
        <v>594</v>
      </c>
      <c r="G356" s="218" t="s">
        <v>150</v>
      </c>
      <c r="H356" s="219">
        <v>148.86500000000001</v>
      </c>
      <c r="I356" s="220"/>
      <c r="J356" s="221">
        <f>ROUND(I356*H356,2)</f>
        <v>0</v>
      </c>
      <c r="K356" s="217" t="s">
        <v>184</v>
      </c>
      <c r="L356" s="47"/>
      <c r="M356" s="222" t="s">
        <v>19</v>
      </c>
      <c r="N356" s="223" t="s">
        <v>44</v>
      </c>
      <c r="O356" s="87"/>
      <c r="P356" s="224">
        <f>O356*H356</f>
        <v>0</v>
      </c>
      <c r="Q356" s="224">
        <v>2.0000000000000002E-05</v>
      </c>
      <c r="R356" s="224">
        <f>Q356*H356</f>
        <v>0.0029773000000000004</v>
      </c>
      <c r="S356" s="224">
        <v>0</v>
      </c>
      <c r="T356" s="225">
        <f>S356*H356</f>
        <v>0</v>
      </c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R356" s="226" t="s">
        <v>245</v>
      </c>
      <c r="AT356" s="226" t="s">
        <v>147</v>
      </c>
      <c r="AU356" s="226" t="s">
        <v>84</v>
      </c>
      <c r="AY356" s="20" t="s">
        <v>142</v>
      </c>
      <c r="BE356" s="227">
        <f>IF(N356="základní",J356,0)</f>
        <v>0</v>
      </c>
      <c r="BF356" s="227">
        <f>IF(N356="snížená",J356,0)</f>
        <v>0</v>
      </c>
      <c r="BG356" s="227">
        <f>IF(N356="zákl. přenesená",J356,0)</f>
        <v>0</v>
      </c>
      <c r="BH356" s="227">
        <f>IF(N356="sníž. přenesená",J356,0)</f>
        <v>0</v>
      </c>
      <c r="BI356" s="227">
        <f>IF(N356="nulová",J356,0)</f>
        <v>0</v>
      </c>
      <c r="BJ356" s="20" t="s">
        <v>84</v>
      </c>
      <c r="BK356" s="227">
        <f>ROUND(I356*H356,2)</f>
        <v>0</v>
      </c>
      <c r="BL356" s="20" t="s">
        <v>245</v>
      </c>
      <c r="BM356" s="226" t="s">
        <v>595</v>
      </c>
    </row>
    <row r="357" s="2" customFormat="1">
      <c r="A357" s="41"/>
      <c r="B357" s="42"/>
      <c r="C357" s="43"/>
      <c r="D357" s="251" t="s">
        <v>186</v>
      </c>
      <c r="E357" s="43"/>
      <c r="F357" s="252" t="s">
        <v>596</v>
      </c>
      <c r="G357" s="43"/>
      <c r="H357" s="43"/>
      <c r="I357" s="253"/>
      <c r="J357" s="43"/>
      <c r="K357" s="43"/>
      <c r="L357" s="47"/>
      <c r="M357" s="254"/>
      <c r="N357" s="255"/>
      <c r="O357" s="87"/>
      <c r="P357" s="87"/>
      <c r="Q357" s="87"/>
      <c r="R357" s="87"/>
      <c r="S357" s="87"/>
      <c r="T357" s="88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T357" s="20" t="s">
        <v>186</v>
      </c>
      <c r="AU357" s="20" t="s">
        <v>84</v>
      </c>
    </row>
    <row r="358" s="2" customFormat="1" ht="16.5" customHeight="1">
      <c r="A358" s="41"/>
      <c r="B358" s="42"/>
      <c r="C358" s="215" t="s">
        <v>597</v>
      </c>
      <c r="D358" s="215" t="s">
        <v>147</v>
      </c>
      <c r="E358" s="216" t="s">
        <v>598</v>
      </c>
      <c r="F358" s="217" t="s">
        <v>599</v>
      </c>
      <c r="G358" s="218" t="s">
        <v>150</v>
      </c>
      <c r="H358" s="219">
        <v>148.86500000000001</v>
      </c>
      <c r="I358" s="220"/>
      <c r="J358" s="221">
        <f>ROUND(I358*H358,2)</f>
        <v>0</v>
      </c>
      <c r="K358" s="217" t="s">
        <v>184</v>
      </c>
      <c r="L358" s="47"/>
      <c r="M358" s="222" t="s">
        <v>19</v>
      </c>
      <c r="N358" s="223" t="s">
        <v>44</v>
      </c>
      <c r="O358" s="87"/>
      <c r="P358" s="224">
        <f>O358*H358</f>
        <v>0</v>
      </c>
      <c r="Q358" s="224">
        <v>0</v>
      </c>
      <c r="R358" s="224">
        <f>Q358*H358</f>
        <v>0</v>
      </c>
      <c r="S358" s="224">
        <v>0</v>
      </c>
      <c r="T358" s="225">
        <f>S358*H358</f>
        <v>0</v>
      </c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R358" s="226" t="s">
        <v>245</v>
      </c>
      <c r="AT358" s="226" t="s">
        <v>147</v>
      </c>
      <c r="AU358" s="226" t="s">
        <v>84</v>
      </c>
      <c r="AY358" s="20" t="s">
        <v>142</v>
      </c>
      <c r="BE358" s="227">
        <f>IF(N358="základní",J358,0)</f>
        <v>0</v>
      </c>
      <c r="BF358" s="227">
        <f>IF(N358="snížená",J358,0)</f>
        <v>0</v>
      </c>
      <c r="BG358" s="227">
        <f>IF(N358="zákl. přenesená",J358,0)</f>
        <v>0</v>
      </c>
      <c r="BH358" s="227">
        <f>IF(N358="sníž. přenesená",J358,0)</f>
        <v>0</v>
      </c>
      <c r="BI358" s="227">
        <f>IF(N358="nulová",J358,0)</f>
        <v>0</v>
      </c>
      <c r="BJ358" s="20" t="s">
        <v>84</v>
      </c>
      <c r="BK358" s="227">
        <f>ROUND(I358*H358,2)</f>
        <v>0</v>
      </c>
      <c r="BL358" s="20" t="s">
        <v>245</v>
      </c>
      <c r="BM358" s="226" t="s">
        <v>600</v>
      </c>
    </row>
    <row r="359" s="2" customFormat="1">
      <c r="A359" s="41"/>
      <c r="B359" s="42"/>
      <c r="C359" s="43"/>
      <c r="D359" s="251" t="s">
        <v>186</v>
      </c>
      <c r="E359" s="43"/>
      <c r="F359" s="252" t="s">
        <v>601</v>
      </c>
      <c r="G359" s="43"/>
      <c r="H359" s="43"/>
      <c r="I359" s="253"/>
      <c r="J359" s="43"/>
      <c r="K359" s="43"/>
      <c r="L359" s="47"/>
      <c r="M359" s="254"/>
      <c r="N359" s="255"/>
      <c r="O359" s="87"/>
      <c r="P359" s="87"/>
      <c r="Q359" s="87"/>
      <c r="R359" s="87"/>
      <c r="S359" s="87"/>
      <c r="T359" s="88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T359" s="20" t="s">
        <v>186</v>
      </c>
      <c r="AU359" s="20" t="s">
        <v>84</v>
      </c>
    </row>
    <row r="360" s="15" customFormat="1">
      <c r="A360" s="15"/>
      <c r="B360" s="256"/>
      <c r="C360" s="257"/>
      <c r="D360" s="230" t="s">
        <v>154</v>
      </c>
      <c r="E360" s="258" t="s">
        <v>19</v>
      </c>
      <c r="F360" s="259" t="s">
        <v>569</v>
      </c>
      <c r="G360" s="257"/>
      <c r="H360" s="258" t="s">
        <v>19</v>
      </c>
      <c r="I360" s="260"/>
      <c r="J360" s="257"/>
      <c r="K360" s="257"/>
      <c r="L360" s="261"/>
      <c r="M360" s="262"/>
      <c r="N360" s="263"/>
      <c r="O360" s="263"/>
      <c r="P360" s="263"/>
      <c r="Q360" s="263"/>
      <c r="R360" s="263"/>
      <c r="S360" s="263"/>
      <c r="T360" s="264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T360" s="265" t="s">
        <v>154</v>
      </c>
      <c r="AU360" s="265" t="s">
        <v>84</v>
      </c>
      <c r="AV360" s="15" t="s">
        <v>79</v>
      </c>
      <c r="AW360" s="15" t="s">
        <v>33</v>
      </c>
      <c r="AX360" s="15" t="s">
        <v>72</v>
      </c>
      <c r="AY360" s="265" t="s">
        <v>142</v>
      </c>
    </row>
    <row r="361" s="13" customFormat="1">
      <c r="A361" s="13"/>
      <c r="B361" s="228"/>
      <c r="C361" s="229"/>
      <c r="D361" s="230" t="s">
        <v>154</v>
      </c>
      <c r="E361" s="231" t="s">
        <v>19</v>
      </c>
      <c r="F361" s="232" t="s">
        <v>570</v>
      </c>
      <c r="G361" s="229"/>
      <c r="H361" s="233">
        <v>112.815</v>
      </c>
      <c r="I361" s="234"/>
      <c r="J361" s="229"/>
      <c r="K361" s="229"/>
      <c r="L361" s="235"/>
      <c r="M361" s="236"/>
      <c r="N361" s="237"/>
      <c r="O361" s="237"/>
      <c r="P361" s="237"/>
      <c r="Q361" s="237"/>
      <c r="R361" s="237"/>
      <c r="S361" s="237"/>
      <c r="T361" s="238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39" t="s">
        <v>154</v>
      </c>
      <c r="AU361" s="239" t="s">
        <v>84</v>
      </c>
      <c r="AV361" s="13" t="s">
        <v>84</v>
      </c>
      <c r="AW361" s="13" t="s">
        <v>33</v>
      </c>
      <c r="AX361" s="13" t="s">
        <v>72</v>
      </c>
      <c r="AY361" s="239" t="s">
        <v>142</v>
      </c>
    </row>
    <row r="362" s="15" customFormat="1">
      <c r="A362" s="15"/>
      <c r="B362" s="256"/>
      <c r="C362" s="257"/>
      <c r="D362" s="230" t="s">
        <v>154</v>
      </c>
      <c r="E362" s="258" t="s">
        <v>19</v>
      </c>
      <c r="F362" s="259" t="s">
        <v>571</v>
      </c>
      <c r="G362" s="257"/>
      <c r="H362" s="258" t="s">
        <v>19</v>
      </c>
      <c r="I362" s="260"/>
      <c r="J362" s="257"/>
      <c r="K362" s="257"/>
      <c r="L362" s="261"/>
      <c r="M362" s="262"/>
      <c r="N362" s="263"/>
      <c r="O362" s="263"/>
      <c r="P362" s="263"/>
      <c r="Q362" s="263"/>
      <c r="R362" s="263"/>
      <c r="S362" s="263"/>
      <c r="T362" s="264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T362" s="265" t="s">
        <v>154</v>
      </c>
      <c r="AU362" s="265" t="s">
        <v>84</v>
      </c>
      <c r="AV362" s="15" t="s">
        <v>79</v>
      </c>
      <c r="AW362" s="15" t="s">
        <v>33</v>
      </c>
      <c r="AX362" s="15" t="s">
        <v>72</v>
      </c>
      <c r="AY362" s="265" t="s">
        <v>142</v>
      </c>
    </row>
    <row r="363" s="13" customFormat="1">
      <c r="A363" s="13"/>
      <c r="B363" s="228"/>
      <c r="C363" s="229"/>
      <c r="D363" s="230" t="s">
        <v>154</v>
      </c>
      <c r="E363" s="231" t="s">
        <v>19</v>
      </c>
      <c r="F363" s="232" t="s">
        <v>572</v>
      </c>
      <c r="G363" s="229"/>
      <c r="H363" s="233">
        <v>36.049999999999997</v>
      </c>
      <c r="I363" s="234"/>
      <c r="J363" s="229"/>
      <c r="K363" s="229"/>
      <c r="L363" s="235"/>
      <c r="M363" s="236"/>
      <c r="N363" s="237"/>
      <c r="O363" s="237"/>
      <c r="P363" s="237"/>
      <c r="Q363" s="237"/>
      <c r="R363" s="237"/>
      <c r="S363" s="237"/>
      <c r="T363" s="238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39" t="s">
        <v>154</v>
      </c>
      <c r="AU363" s="239" t="s">
        <v>84</v>
      </c>
      <c r="AV363" s="13" t="s">
        <v>84</v>
      </c>
      <c r="AW363" s="13" t="s">
        <v>33</v>
      </c>
      <c r="AX363" s="13" t="s">
        <v>72</v>
      </c>
      <c r="AY363" s="239" t="s">
        <v>142</v>
      </c>
    </row>
    <row r="364" s="14" customFormat="1">
      <c r="A364" s="14"/>
      <c r="B364" s="240"/>
      <c r="C364" s="241"/>
      <c r="D364" s="230" t="s">
        <v>154</v>
      </c>
      <c r="E364" s="242" t="s">
        <v>19</v>
      </c>
      <c r="F364" s="243" t="s">
        <v>164</v>
      </c>
      <c r="G364" s="241"/>
      <c r="H364" s="244">
        <v>148.86500000000001</v>
      </c>
      <c r="I364" s="245"/>
      <c r="J364" s="241"/>
      <c r="K364" s="241"/>
      <c r="L364" s="246"/>
      <c r="M364" s="247"/>
      <c r="N364" s="248"/>
      <c r="O364" s="248"/>
      <c r="P364" s="248"/>
      <c r="Q364" s="248"/>
      <c r="R364" s="248"/>
      <c r="S364" s="248"/>
      <c r="T364" s="249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50" t="s">
        <v>154</v>
      </c>
      <c r="AU364" s="250" t="s">
        <v>84</v>
      </c>
      <c r="AV364" s="14" t="s">
        <v>152</v>
      </c>
      <c r="AW364" s="14" t="s">
        <v>33</v>
      </c>
      <c r="AX364" s="14" t="s">
        <v>79</v>
      </c>
      <c r="AY364" s="250" t="s">
        <v>142</v>
      </c>
    </row>
    <row r="365" s="2" customFormat="1" ht="16.5" customHeight="1">
      <c r="A365" s="41"/>
      <c r="B365" s="42"/>
      <c r="C365" s="215" t="s">
        <v>602</v>
      </c>
      <c r="D365" s="215" t="s">
        <v>147</v>
      </c>
      <c r="E365" s="216" t="s">
        <v>603</v>
      </c>
      <c r="F365" s="217" t="s">
        <v>604</v>
      </c>
      <c r="G365" s="218" t="s">
        <v>150</v>
      </c>
      <c r="H365" s="219">
        <v>148.86500000000001</v>
      </c>
      <c r="I365" s="220"/>
      <c r="J365" s="221">
        <f>ROUND(I365*H365,2)</f>
        <v>0</v>
      </c>
      <c r="K365" s="217" t="s">
        <v>184</v>
      </c>
      <c r="L365" s="47"/>
      <c r="M365" s="222" t="s">
        <v>19</v>
      </c>
      <c r="N365" s="223" t="s">
        <v>44</v>
      </c>
      <c r="O365" s="87"/>
      <c r="P365" s="224">
        <f>O365*H365</f>
        <v>0</v>
      </c>
      <c r="Q365" s="224">
        <v>0.00029</v>
      </c>
      <c r="R365" s="224">
        <f>Q365*H365</f>
        <v>0.043170850000000004</v>
      </c>
      <c r="S365" s="224">
        <v>0</v>
      </c>
      <c r="T365" s="225">
        <f>S365*H365</f>
        <v>0</v>
      </c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R365" s="226" t="s">
        <v>245</v>
      </c>
      <c r="AT365" s="226" t="s">
        <v>147</v>
      </c>
      <c r="AU365" s="226" t="s">
        <v>84</v>
      </c>
      <c r="AY365" s="20" t="s">
        <v>142</v>
      </c>
      <c r="BE365" s="227">
        <f>IF(N365="základní",J365,0)</f>
        <v>0</v>
      </c>
      <c r="BF365" s="227">
        <f>IF(N365="snížená",J365,0)</f>
        <v>0</v>
      </c>
      <c r="BG365" s="227">
        <f>IF(N365="zákl. přenesená",J365,0)</f>
        <v>0</v>
      </c>
      <c r="BH365" s="227">
        <f>IF(N365="sníž. přenesená",J365,0)</f>
        <v>0</v>
      </c>
      <c r="BI365" s="227">
        <f>IF(N365="nulová",J365,0)</f>
        <v>0</v>
      </c>
      <c r="BJ365" s="20" t="s">
        <v>84</v>
      </c>
      <c r="BK365" s="227">
        <f>ROUND(I365*H365,2)</f>
        <v>0</v>
      </c>
      <c r="BL365" s="20" t="s">
        <v>245</v>
      </c>
      <c r="BM365" s="226" t="s">
        <v>605</v>
      </c>
    </row>
    <row r="366" s="2" customFormat="1">
      <c r="A366" s="41"/>
      <c r="B366" s="42"/>
      <c r="C366" s="43"/>
      <c r="D366" s="251" t="s">
        <v>186</v>
      </c>
      <c r="E366" s="43"/>
      <c r="F366" s="252" t="s">
        <v>606</v>
      </c>
      <c r="G366" s="43"/>
      <c r="H366" s="43"/>
      <c r="I366" s="253"/>
      <c r="J366" s="43"/>
      <c r="K366" s="43"/>
      <c r="L366" s="47"/>
      <c r="M366" s="254"/>
      <c r="N366" s="255"/>
      <c r="O366" s="87"/>
      <c r="P366" s="87"/>
      <c r="Q366" s="87"/>
      <c r="R366" s="87"/>
      <c r="S366" s="87"/>
      <c r="T366" s="88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T366" s="20" t="s">
        <v>186</v>
      </c>
      <c r="AU366" s="20" t="s">
        <v>84</v>
      </c>
    </row>
    <row r="367" s="2" customFormat="1" ht="16.5" customHeight="1">
      <c r="A367" s="41"/>
      <c r="B367" s="42"/>
      <c r="C367" s="215" t="s">
        <v>607</v>
      </c>
      <c r="D367" s="215" t="s">
        <v>147</v>
      </c>
      <c r="E367" s="216" t="s">
        <v>608</v>
      </c>
      <c r="F367" s="217" t="s">
        <v>609</v>
      </c>
      <c r="G367" s="218" t="s">
        <v>150</v>
      </c>
      <c r="H367" s="219">
        <v>23.594999999999999</v>
      </c>
      <c r="I367" s="220"/>
      <c r="J367" s="221">
        <f>ROUND(I367*H367,2)</f>
        <v>0</v>
      </c>
      <c r="K367" s="217" t="s">
        <v>184</v>
      </c>
      <c r="L367" s="47"/>
      <c r="M367" s="222" t="s">
        <v>19</v>
      </c>
      <c r="N367" s="223" t="s">
        <v>44</v>
      </c>
      <c r="O367" s="87"/>
      <c r="P367" s="224">
        <f>O367*H367</f>
        <v>0</v>
      </c>
      <c r="Q367" s="224">
        <v>6.0000000000000002E-05</v>
      </c>
      <c r="R367" s="224">
        <f>Q367*H367</f>
        <v>0.0014157</v>
      </c>
      <c r="S367" s="224">
        <v>0</v>
      </c>
      <c r="T367" s="225">
        <f>S367*H367</f>
        <v>0</v>
      </c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R367" s="226" t="s">
        <v>245</v>
      </c>
      <c r="AT367" s="226" t="s">
        <v>147</v>
      </c>
      <c r="AU367" s="226" t="s">
        <v>84</v>
      </c>
      <c r="AY367" s="20" t="s">
        <v>142</v>
      </c>
      <c r="BE367" s="227">
        <f>IF(N367="základní",J367,0)</f>
        <v>0</v>
      </c>
      <c r="BF367" s="227">
        <f>IF(N367="snížená",J367,0)</f>
        <v>0</v>
      </c>
      <c r="BG367" s="227">
        <f>IF(N367="zákl. přenesená",J367,0)</f>
        <v>0</v>
      </c>
      <c r="BH367" s="227">
        <f>IF(N367="sníž. přenesená",J367,0)</f>
        <v>0</v>
      </c>
      <c r="BI367" s="227">
        <f>IF(N367="nulová",J367,0)</f>
        <v>0</v>
      </c>
      <c r="BJ367" s="20" t="s">
        <v>84</v>
      </c>
      <c r="BK367" s="227">
        <f>ROUND(I367*H367,2)</f>
        <v>0</v>
      </c>
      <c r="BL367" s="20" t="s">
        <v>245</v>
      </c>
      <c r="BM367" s="226" t="s">
        <v>610</v>
      </c>
    </row>
    <row r="368" s="2" customFormat="1">
      <c r="A368" s="41"/>
      <c r="B368" s="42"/>
      <c r="C368" s="43"/>
      <c r="D368" s="251" t="s">
        <v>186</v>
      </c>
      <c r="E368" s="43"/>
      <c r="F368" s="252" t="s">
        <v>611</v>
      </c>
      <c r="G368" s="43"/>
      <c r="H368" s="43"/>
      <c r="I368" s="253"/>
      <c r="J368" s="43"/>
      <c r="K368" s="43"/>
      <c r="L368" s="47"/>
      <c r="M368" s="254"/>
      <c r="N368" s="255"/>
      <c r="O368" s="87"/>
      <c r="P368" s="87"/>
      <c r="Q368" s="87"/>
      <c r="R368" s="87"/>
      <c r="S368" s="87"/>
      <c r="T368" s="88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T368" s="20" t="s">
        <v>186</v>
      </c>
      <c r="AU368" s="20" t="s">
        <v>84</v>
      </c>
    </row>
    <row r="369" s="15" customFormat="1">
      <c r="A369" s="15"/>
      <c r="B369" s="256"/>
      <c r="C369" s="257"/>
      <c r="D369" s="230" t="s">
        <v>154</v>
      </c>
      <c r="E369" s="258" t="s">
        <v>19</v>
      </c>
      <c r="F369" s="259" t="s">
        <v>612</v>
      </c>
      <c r="G369" s="257"/>
      <c r="H369" s="258" t="s">
        <v>19</v>
      </c>
      <c r="I369" s="260"/>
      <c r="J369" s="257"/>
      <c r="K369" s="257"/>
      <c r="L369" s="261"/>
      <c r="M369" s="262"/>
      <c r="N369" s="263"/>
      <c r="O369" s="263"/>
      <c r="P369" s="263"/>
      <c r="Q369" s="263"/>
      <c r="R369" s="263"/>
      <c r="S369" s="263"/>
      <c r="T369" s="264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T369" s="265" t="s">
        <v>154</v>
      </c>
      <c r="AU369" s="265" t="s">
        <v>84</v>
      </c>
      <c r="AV369" s="15" t="s">
        <v>79</v>
      </c>
      <c r="AW369" s="15" t="s">
        <v>33</v>
      </c>
      <c r="AX369" s="15" t="s">
        <v>72</v>
      </c>
      <c r="AY369" s="265" t="s">
        <v>142</v>
      </c>
    </row>
    <row r="370" s="13" customFormat="1">
      <c r="A370" s="13"/>
      <c r="B370" s="228"/>
      <c r="C370" s="229"/>
      <c r="D370" s="230" t="s">
        <v>154</v>
      </c>
      <c r="E370" s="231" t="s">
        <v>19</v>
      </c>
      <c r="F370" s="232" t="s">
        <v>613</v>
      </c>
      <c r="G370" s="229"/>
      <c r="H370" s="233">
        <v>4.851</v>
      </c>
      <c r="I370" s="234"/>
      <c r="J370" s="229"/>
      <c r="K370" s="229"/>
      <c r="L370" s="235"/>
      <c r="M370" s="236"/>
      <c r="N370" s="237"/>
      <c r="O370" s="237"/>
      <c r="P370" s="237"/>
      <c r="Q370" s="237"/>
      <c r="R370" s="237"/>
      <c r="S370" s="237"/>
      <c r="T370" s="238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39" t="s">
        <v>154</v>
      </c>
      <c r="AU370" s="239" t="s">
        <v>84</v>
      </c>
      <c r="AV370" s="13" t="s">
        <v>84</v>
      </c>
      <c r="AW370" s="13" t="s">
        <v>33</v>
      </c>
      <c r="AX370" s="13" t="s">
        <v>72</v>
      </c>
      <c r="AY370" s="239" t="s">
        <v>142</v>
      </c>
    </row>
    <row r="371" s="15" customFormat="1">
      <c r="A371" s="15"/>
      <c r="B371" s="256"/>
      <c r="C371" s="257"/>
      <c r="D371" s="230" t="s">
        <v>154</v>
      </c>
      <c r="E371" s="258" t="s">
        <v>19</v>
      </c>
      <c r="F371" s="259" t="s">
        <v>614</v>
      </c>
      <c r="G371" s="257"/>
      <c r="H371" s="258" t="s">
        <v>19</v>
      </c>
      <c r="I371" s="260"/>
      <c r="J371" s="257"/>
      <c r="K371" s="257"/>
      <c r="L371" s="261"/>
      <c r="M371" s="262"/>
      <c r="N371" s="263"/>
      <c r="O371" s="263"/>
      <c r="P371" s="263"/>
      <c r="Q371" s="263"/>
      <c r="R371" s="263"/>
      <c r="S371" s="263"/>
      <c r="T371" s="264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T371" s="265" t="s">
        <v>154</v>
      </c>
      <c r="AU371" s="265" t="s">
        <v>84</v>
      </c>
      <c r="AV371" s="15" t="s">
        <v>79</v>
      </c>
      <c r="AW371" s="15" t="s">
        <v>33</v>
      </c>
      <c r="AX371" s="15" t="s">
        <v>72</v>
      </c>
      <c r="AY371" s="265" t="s">
        <v>142</v>
      </c>
    </row>
    <row r="372" s="13" customFormat="1">
      <c r="A372" s="13"/>
      <c r="B372" s="228"/>
      <c r="C372" s="229"/>
      <c r="D372" s="230" t="s">
        <v>154</v>
      </c>
      <c r="E372" s="231" t="s">
        <v>19</v>
      </c>
      <c r="F372" s="232" t="s">
        <v>615</v>
      </c>
      <c r="G372" s="229"/>
      <c r="H372" s="233">
        <v>2.2440000000000002</v>
      </c>
      <c r="I372" s="234"/>
      <c r="J372" s="229"/>
      <c r="K372" s="229"/>
      <c r="L372" s="235"/>
      <c r="M372" s="236"/>
      <c r="N372" s="237"/>
      <c r="O372" s="237"/>
      <c r="P372" s="237"/>
      <c r="Q372" s="237"/>
      <c r="R372" s="237"/>
      <c r="S372" s="237"/>
      <c r="T372" s="238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39" t="s">
        <v>154</v>
      </c>
      <c r="AU372" s="239" t="s">
        <v>84</v>
      </c>
      <c r="AV372" s="13" t="s">
        <v>84</v>
      </c>
      <c r="AW372" s="13" t="s">
        <v>33</v>
      </c>
      <c r="AX372" s="13" t="s">
        <v>72</v>
      </c>
      <c r="AY372" s="239" t="s">
        <v>142</v>
      </c>
    </row>
    <row r="373" s="15" customFormat="1">
      <c r="A373" s="15"/>
      <c r="B373" s="256"/>
      <c r="C373" s="257"/>
      <c r="D373" s="230" t="s">
        <v>154</v>
      </c>
      <c r="E373" s="258" t="s">
        <v>19</v>
      </c>
      <c r="F373" s="259" t="s">
        <v>616</v>
      </c>
      <c r="G373" s="257"/>
      <c r="H373" s="258" t="s">
        <v>19</v>
      </c>
      <c r="I373" s="260"/>
      <c r="J373" s="257"/>
      <c r="K373" s="257"/>
      <c r="L373" s="261"/>
      <c r="M373" s="262"/>
      <c r="N373" s="263"/>
      <c r="O373" s="263"/>
      <c r="P373" s="263"/>
      <c r="Q373" s="263"/>
      <c r="R373" s="263"/>
      <c r="S373" s="263"/>
      <c r="T373" s="264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T373" s="265" t="s">
        <v>154</v>
      </c>
      <c r="AU373" s="265" t="s">
        <v>84</v>
      </c>
      <c r="AV373" s="15" t="s">
        <v>79</v>
      </c>
      <c r="AW373" s="15" t="s">
        <v>33</v>
      </c>
      <c r="AX373" s="15" t="s">
        <v>72</v>
      </c>
      <c r="AY373" s="265" t="s">
        <v>142</v>
      </c>
    </row>
    <row r="374" s="13" customFormat="1">
      <c r="A374" s="13"/>
      <c r="B374" s="228"/>
      <c r="C374" s="229"/>
      <c r="D374" s="230" t="s">
        <v>154</v>
      </c>
      <c r="E374" s="231" t="s">
        <v>19</v>
      </c>
      <c r="F374" s="232" t="s">
        <v>617</v>
      </c>
      <c r="G374" s="229"/>
      <c r="H374" s="233">
        <v>16.5</v>
      </c>
      <c r="I374" s="234"/>
      <c r="J374" s="229"/>
      <c r="K374" s="229"/>
      <c r="L374" s="235"/>
      <c r="M374" s="236"/>
      <c r="N374" s="237"/>
      <c r="O374" s="237"/>
      <c r="P374" s="237"/>
      <c r="Q374" s="237"/>
      <c r="R374" s="237"/>
      <c r="S374" s="237"/>
      <c r="T374" s="238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39" t="s">
        <v>154</v>
      </c>
      <c r="AU374" s="239" t="s">
        <v>84</v>
      </c>
      <c r="AV374" s="13" t="s">
        <v>84</v>
      </c>
      <c r="AW374" s="13" t="s">
        <v>33</v>
      </c>
      <c r="AX374" s="13" t="s">
        <v>72</v>
      </c>
      <c r="AY374" s="239" t="s">
        <v>142</v>
      </c>
    </row>
    <row r="375" s="14" customFormat="1">
      <c r="A375" s="14"/>
      <c r="B375" s="240"/>
      <c r="C375" s="241"/>
      <c r="D375" s="230" t="s">
        <v>154</v>
      </c>
      <c r="E375" s="242" t="s">
        <v>19</v>
      </c>
      <c r="F375" s="243" t="s">
        <v>164</v>
      </c>
      <c r="G375" s="241"/>
      <c r="H375" s="244">
        <v>23.594999999999999</v>
      </c>
      <c r="I375" s="245"/>
      <c r="J375" s="241"/>
      <c r="K375" s="241"/>
      <c r="L375" s="246"/>
      <c r="M375" s="247"/>
      <c r="N375" s="248"/>
      <c r="O375" s="248"/>
      <c r="P375" s="248"/>
      <c r="Q375" s="248"/>
      <c r="R375" s="248"/>
      <c r="S375" s="248"/>
      <c r="T375" s="249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50" t="s">
        <v>154</v>
      </c>
      <c r="AU375" s="250" t="s">
        <v>84</v>
      </c>
      <c r="AV375" s="14" t="s">
        <v>152</v>
      </c>
      <c r="AW375" s="14" t="s">
        <v>33</v>
      </c>
      <c r="AX375" s="14" t="s">
        <v>79</v>
      </c>
      <c r="AY375" s="250" t="s">
        <v>142</v>
      </c>
    </row>
    <row r="376" s="2" customFormat="1" ht="16.5" customHeight="1">
      <c r="A376" s="41"/>
      <c r="B376" s="42"/>
      <c r="C376" s="215" t="s">
        <v>618</v>
      </c>
      <c r="D376" s="215" t="s">
        <v>147</v>
      </c>
      <c r="E376" s="216" t="s">
        <v>619</v>
      </c>
      <c r="F376" s="217" t="s">
        <v>620</v>
      </c>
      <c r="G376" s="218" t="s">
        <v>150</v>
      </c>
      <c r="H376" s="219">
        <v>23.594999999999999</v>
      </c>
      <c r="I376" s="220"/>
      <c r="J376" s="221">
        <f>ROUND(I376*H376,2)</f>
        <v>0</v>
      </c>
      <c r="K376" s="217" t="s">
        <v>184</v>
      </c>
      <c r="L376" s="47"/>
      <c r="M376" s="222" t="s">
        <v>19</v>
      </c>
      <c r="N376" s="223" t="s">
        <v>44</v>
      </c>
      <c r="O376" s="87"/>
      <c r="P376" s="224">
        <f>O376*H376</f>
        <v>0</v>
      </c>
      <c r="Q376" s="224">
        <v>0</v>
      </c>
      <c r="R376" s="224">
        <f>Q376*H376</f>
        <v>0</v>
      </c>
      <c r="S376" s="224">
        <v>0</v>
      </c>
      <c r="T376" s="225">
        <f>S376*H376</f>
        <v>0</v>
      </c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R376" s="226" t="s">
        <v>245</v>
      </c>
      <c r="AT376" s="226" t="s">
        <v>147</v>
      </c>
      <c r="AU376" s="226" t="s">
        <v>84</v>
      </c>
      <c r="AY376" s="20" t="s">
        <v>142</v>
      </c>
      <c r="BE376" s="227">
        <f>IF(N376="základní",J376,0)</f>
        <v>0</v>
      </c>
      <c r="BF376" s="227">
        <f>IF(N376="snížená",J376,0)</f>
        <v>0</v>
      </c>
      <c r="BG376" s="227">
        <f>IF(N376="zákl. přenesená",J376,0)</f>
        <v>0</v>
      </c>
      <c r="BH376" s="227">
        <f>IF(N376="sníž. přenesená",J376,0)</f>
        <v>0</v>
      </c>
      <c r="BI376" s="227">
        <f>IF(N376="nulová",J376,0)</f>
        <v>0</v>
      </c>
      <c r="BJ376" s="20" t="s">
        <v>84</v>
      </c>
      <c r="BK376" s="227">
        <f>ROUND(I376*H376,2)</f>
        <v>0</v>
      </c>
      <c r="BL376" s="20" t="s">
        <v>245</v>
      </c>
      <c r="BM376" s="226" t="s">
        <v>621</v>
      </c>
    </row>
    <row r="377" s="2" customFormat="1">
      <c r="A377" s="41"/>
      <c r="B377" s="42"/>
      <c r="C377" s="43"/>
      <c r="D377" s="251" t="s">
        <v>186</v>
      </c>
      <c r="E377" s="43"/>
      <c r="F377" s="252" t="s">
        <v>622</v>
      </c>
      <c r="G377" s="43"/>
      <c r="H377" s="43"/>
      <c r="I377" s="253"/>
      <c r="J377" s="43"/>
      <c r="K377" s="43"/>
      <c r="L377" s="47"/>
      <c r="M377" s="254"/>
      <c r="N377" s="255"/>
      <c r="O377" s="87"/>
      <c r="P377" s="87"/>
      <c r="Q377" s="87"/>
      <c r="R377" s="87"/>
      <c r="S377" s="87"/>
      <c r="T377" s="88"/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T377" s="20" t="s">
        <v>186</v>
      </c>
      <c r="AU377" s="20" t="s">
        <v>84</v>
      </c>
    </row>
    <row r="378" s="2" customFormat="1" ht="16.5" customHeight="1">
      <c r="A378" s="41"/>
      <c r="B378" s="42"/>
      <c r="C378" s="215" t="s">
        <v>623</v>
      </c>
      <c r="D378" s="215" t="s">
        <v>147</v>
      </c>
      <c r="E378" s="216" t="s">
        <v>624</v>
      </c>
      <c r="F378" s="217" t="s">
        <v>625</v>
      </c>
      <c r="G378" s="218" t="s">
        <v>150</v>
      </c>
      <c r="H378" s="219">
        <v>23.594999999999999</v>
      </c>
      <c r="I378" s="220"/>
      <c r="J378" s="221">
        <f>ROUND(I378*H378,2)</f>
        <v>0</v>
      </c>
      <c r="K378" s="217" t="s">
        <v>184</v>
      </c>
      <c r="L378" s="47"/>
      <c r="M378" s="222" t="s">
        <v>19</v>
      </c>
      <c r="N378" s="223" t="s">
        <v>44</v>
      </c>
      <c r="O378" s="87"/>
      <c r="P378" s="224">
        <f>O378*H378</f>
        <v>0</v>
      </c>
      <c r="Q378" s="224">
        <v>0.00013999999999999999</v>
      </c>
      <c r="R378" s="224">
        <f>Q378*H378</f>
        <v>0.0033032999999999995</v>
      </c>
      <c r="S378" s="224">
        <v>0</v>
      </c>
      <c r="T378" s="225">
        <f>S378*H378</f>
        <v>0</v>
      </c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R378" s="226" t="s">
        <v>245</v>
      </c>
      <c r="AT378" s="226" t="s">
        <v>147</v>
      </c>
      <c r="AU378" s="226" t="s">
        <v>84</v>
      </c>
      <c r="AY378" s="20" t="s">
        <v>142</v>
      </c>
      <c r="BE378" s="227">
        <f>IF(N378="základní",J378,0)</f>
        <v>0</v>
      </c>
      <c r="BF378" s="227">
        <f>IF(N378="snížená",J378,0)</f>
        <v>0</v>
      </c>
      <c r="BG378" s="227">
        <f>IF(N378="zákl. přenesená",J378,0)</f>
        <v>0</v>
      </c>
      <c r="BH378" s="227">
        <f>IF(N378="sníž. přenesená",J378,0)</f>
        <v>0</v>
      </c>
      <c r="BI378" s="227">
        <f>IF(N378="nulová",J378,0)</f>
        <v>0</v>
      </c>
      <c r="BJ378" s="20" t="s">
        <v>84</v>
      </c>
      <c r="BK378" s="227">
        <f>ROUND(I378*H378,2)</f>
        <v>0</v>
      </c>
      <c r="BL378" s="20" t="s">
        <v>245</v>
      </c>
      <c r="BM378" s="226" t="s">
        <v>626</v>
      </c>
    </row>
    <row r="379" s="2" customFormat="1">
      <c r="A379" s="41"/>
      <c r="B379" s="42"/>
      <c r="C379" s="43"/>
      <c r="D379" s="251" t="s">
        <v>186</v>
      </c>
      <c r="E379" s="43"/>
      <c r="F379" s="252" t="s">
        <v>627</v>
      </c>
      <c r="G379" s="43"/>
      <c r="H379" s="43"/>
      <c r="I379" s="253"/>
      <c r="J379" s="43"/>
      <c r="K379" s="43"/>
      <c r="L379" s="47"/>
      <c r="M379" s="254"/>
      <c r="N379" s="255"/>
      <c r="O379" s="87"/>
      <c r="P379" s="87"/>
      <c r="Q379" s="87"/>
      <c r="R379" s="87"/>
      <c r="S379" s="87"/>
      <c r="T379" s="88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T379" s="20" t="s">
        <v>186</v>
      </c>
      <c r="AU379" s="20" t="s">
        <v>84</v>
      </c>
    </row>
    <row r="380" s="2" customFormat="1" ht="16.5" customHeight="1">
      <c r="A380" s="41"/>
      <c r="B380" s="42"/>
      <c r="C380" s="215" t="s">
        <v>628</v>
      </c>
      <c r="D380" s="215" t="s">
        <v>147</v>
      </c>
      <c r="E380" s="216" t="s">
        <v>629</v>
      </c>
      <c r="F380" s="217" t="s">
        <v>630</v>
      </c>
      <c r="G380" s="218" t="s">
        <v>150</v>
      </c>
      <c r="H380" s="219">
        <v>23.594999999999999</v>
      </c>
      <c r="I380" s="220"/>
      <c r="J380" s="221">
        <f>ROUND(I380*H380,2)</f>
        <v>0</v>
      </c>
      <c r="K380" s="217" t="s">
        <v>184</v>
      </c>
      <c r="L380" s="47"/>
      <c r="M380" s="222" t="s">
        <v>19</v>
      </c>
      <c r="N380" s="223" t="s">
        <v>44</v>
      </c>
      <c r="O380" s="87"/>
      <c r="P380" s="224">
        <f>O380*H380</f>
        <v>0</v>
      </c>
      <c r="Q380" s="224">
        <v>0.00012999999999999999</v>
      </c>
      <c r="R380" s="224">
        <f>Q380*H380</f>
        <v>0.0030673499999999995</v>
      </c>
      <c r="S380" s="224">
        <v>0</v>
      </c>
      <c r="T380" s="225">
        <f>S380*H380</f>
        <v>0</v>
      </c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R380" s="226" t="s">
        <v>245</v>
      </c>
      <c r="AT380" s="226" t="s">
        <v>147</v>
      </c>
      <c r="AU380" s="226" t="s">
        <v>84</v>
      </c>
      <c r="AY380" s="20" t="s">
        <v>142</v>
      </c>
      <c r="BE380" s="227">
        <f>IF(N380="základní",J380,0)</f>
        <v>0</v>
      </c>
      <c r="BF380" s="227">
        <f>IF(N380="snížená",J380,0)</f>
        <v>0</v>
      </c>
      <c r="BG380" s="227">
        <f>IF(N380="zákl. přenesená",J380,0)</f>
        <v>0</v>
      </c>
      <c r="BH380" s="227">
        <f>IF(N380="sníž. přenesená",J380,0)</f>
        <v>0</v>
      </c>
      <c r="BI380" s="227">
        <f>IF(N380="nulová",J380,0)</f>
        <v>0</v>
      </c>
      <c r="BJ380" s="20" t="s">
        <v>84</v>
      </c>
      <c r="BK380" s="227">
        <f>ROUND(I380*H380,2)</f>
        <v>0</v>
      </c>
      <c r="BL380" s="20" t="s">
        <v>245</v>
      </c>
      <c r="BM380" s="226" t="s">
        <v>631</v>
      </c>
    </row>
    <row r="381" s="2" customFormat="1">
      <c r="A381" s="41"/>
      <c r="B381" s="42"/>
      <c r="C381" s="43"/>
      <c r="D381" s="251" t="s">
        <v>186</v>
      </c>
      <c r="E381" s="43"/>
      <c r="F381" s="252" t="s">
        <v>632</v>
      </c>
      <c r="G381" s="43"/>
      <c r="H381" s="43"/>
      <c r="I381" s="253"/>
      <c r="J381" s="43"/>
      <c r="K381" s="43"/>
      <c r="L381" s="47"/>
      <c r="M381" s="254"/>
      <c r="N381" s="255"/>
      <c r="O381" s="87"/>
      <c r="P381" s="87"/>
      <c r="Q381" s="87"/>
      <c r="R381" s="87"/>
      <c r="S381" s="87"/>
      <c r="T381" s="88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T381" s="20" t="s">
        <v>186</v>
      </c>
      <c r="AU381" s="20" t="s">
        <v>84</v>
      </c>
    </row>
    <row r="382" s="15" customFormat="1">
      <c r="A382" s="15"/>
      <c r="B382" s="256"/>
      <c r="C382" s="257"/>
      <c r="D382" s="230" t="s">
        <v>154</v>
      </c>
      <c r="E382" s="258" t="s">
        <v>19</v>
      </c>
      <c r="F382" s="259" t="s">
        <v>612</v>
      </c>
      <c r="G382" s="257"/>
      <c r="H382" s="258" t="s">
        <v>19</v>
      </c>
      <c r="I382" s="260"/>
      <c r="J382" s="257"/>
      <c r="K382" s="257"/>
      <c r="L382" s="261"/>
      <c r="M382" s="262"/>
      <c r="N382" s="263"/>
      <c r="O382" s="263"/>
      <c r="P382" s="263"/>
      <c r="Q382" s="263"/>
      <c r="R382" s="263"/>
      <c r="S382" s="263"/>
      <c r="T382" s="264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T382" s="265" t="s">
        <v>154</v>
      </c>
      <c r="AU382" s="265" t="s">
        <v>84</v>
      </c>
      <c r="AV382" s="15" t="s">
        <v>79</v>
      </c>
      <c r="AW382" s="15" t="s">
        <v>33</v>
      </c>
      <c r="AX382" s="15" t="s">
        <v>72</v>
      </c>
      <c r="AY382" s="265" t="s">
        <v>142</v>
      </c>
    </row>
    <row r="383" s="13" customFormat="1">
      <c r="A383" s="13"/>
      <c r="B383" s="228"/>
      <c r="C383" s="229"/>
      <c r="D383" s="230" t="s">
        <v>154</v>
      </c>
      <c r="E383" s="231" t="s">
        <v>19</v>
      </c>
      <c r="F383" s="232" t="s">
        <v>613</v>
      </c>
      <c r="G383" s="229"/>
      <c r="H383" s="233">
        <v>4.851</v>
      </c>
      <c r="I383" s="234"/>
      <c r="J383" s="229"/>
      <c r="K383" s="229"/>
      <c r="L383" s="235"/>
      <c r="M383" s="236"/>
      <c r="N383" s="237"/>
      <c r="O383" s="237"/>
      <c r="P383" s="237"/>
      <c r="Q383" s="237"/>
      <c r="R383" s="237"/>
      <c r="S383" s="237"/>
      <c r="T383" s="238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39" t="s">
        <v>154</v>
      </c>
      <c r="AU383" s="239" t="s">
        <v>84</v>
      </c>
      <c r="AV383" s="13" t="s">
        <v>84</v>
      </c>
      <c r="AW383" s="13" t="s">
        <v>33</v>
      </c>
      <c r="AX383" s="13" t="s">
        <v>72</v>
      </c>
      <c r="AY383" s="239" t="s">
        <v>142</v>
      </c>
    </row>
    <row r="384" s="15" customFormat="1">
      <c r="A384" s="15"/>
      <c r="B384" s="256"/>
      <c r="C384" s="257"/>
      <c r="D384" s="230" t="s">
        <v>154</v>
      </c>
      <c r="E384" s="258" t="s">
        <v>19</v>
      </c>
      <c r="F384" s="259" t="s">
        <v>614</v>
      </c>
      <c r="G384" s="257"/>
      <c r="H384" s="258" t="s">
        <v>19</v>
      </c>
      <c r="I384" s="260"/>
      <c r="J384" s="257"/>
      <c r="K384" s="257"/>
      <c r="L384" s="261"/>
      <c r="M384" s="262"/>
      <c r="N384" s="263"/>
      <c r="O384" s="263"/>
      <c r="P384" s="263"/>
      <c r="Q384" s="263"/>
      <c r="R384" s="263"/>
      <c r="S384" s="263"/>
      <c r="T384" s="264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T384" s="265" t="s">
        <v>154</v>
      </c>
      <c r="AU384" s="265" t="s">
        <v>84</v>
      </c>
      <c r="AV384" s="15" t="s">
        <v>79</v>
      </c>
      <c r="AW384" s="15" t="s">
        <v>33</v>
      </c>
      <c r="AX384" s="15" t="s">
        <v>72</v>
      </c>
      <c r="AY384" s="265" t="s">
        <v>142</v>
      </c>
    </row>
    <row r="385" s="13" customFormat="1">
      <c r="A385" s="13"/>
      <c r="B385" s="228"/>
      <c r="C385" s="229"/>
      <c r="D385" s="230" t="s">
        <v>154</v>
      </c>
      <c r="E385" s="231" t="s">
        <v>19</v>
      </c>
      <c r="F385" s="232" t="s">
        <v>615</v>
      </c>
      <c r="G385" s="229"/>
      <c r="H385" s="233">
        <v>2.2440000000000002</v>
      </c>
      <c r="I385" s="234"/>
      <c r="J385" s="229"/>
      <c r="K385" s="229"/>
      <c r="L385" s="235"/>
      <c r="M385" s="236"/>
      <c r="N385" s="237"/>
      <c r="O385" s="237"/>
      <c r="P385" s="237"/>
      <c r="Q385" s="237"/>
      <c r="R385" s="237"/>
      <c r="S385" s="237"/>
      <c r="T385" s="238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39" t="s">
        <v>154</v>
      </c>
      <c r="AU385" s="239" t="s">
        <v>84</v>
      </c>
      <c r="AV385" s="13" t="s">
        <v>84</v>
      </c>
      <c r="AW385" s="13" t="s">
        <v>33</v>
      </c>
      <c r="AX385" s="13" t="s">
        <v>72</v>
      </c>
      <c r="AY385" s="239" t="s">
        <v>142</v>
      </c>
    </row>
    <row r="386" s="15" customFormat="1">
      <c r="A386" s="15"/>
      <c r="B386" s="256"/>
      <c r="C386" s="257"/>
      <c r="D386" s="230" t="s">
        <v>154</v>
      </c>
      <c r="E386" s="258" t="s">
        <v>19</v>
      </c>
      <c r="F386" s="259" t="s">
        <v>616</v>
      </c>
      <c r="G386" s="257"/>
      <c r="H386" s="258" t="s">
        <v>19</v>
      </c>
      <c r="I386" s="260"/>
      <c r="J386" s="257"/>
      <c r="K386" s="257"/>
      <c r="L386" s="261"/>
      <c r="M386" s="262"/>
      <c r="N386" s="263"/>
      <c r="O386" s="263"/>
      <c r="P386" s="263"/>
      <c r="Q386" s="263"/>
      <c r="R386" s="263"/>
      <c r="S386" s="263"/>
      <c r="T386" s="264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T386" s="265" t="s">
        <v>154</v>
      </c>
      <c r="AU386" s="265" t="s">
        <v>84</v>
      </c>
      <c r="AV386" s="15" t="s">
        <v>79</v>
      </c>
      <c r="AW386" s="15" t="s">
        <v>33</v>
      </c>
      <c r="AX386" s="15" t="s">
        <v>72</v>
      </c>
      <c r="AY386" s="265" t="s">
        <v>142</v>
      </c>
    </row>
    <row r="387" s="13" customFormat="1">
      <c r="A387" s="13"/>
      <c r="B387" s="228"/>
      <c r="C387" s="229"/>
      <c r="D387" s="230" t="s">
        <v>154</v>
      </c>
      <c r="E387" s="231" t="s">
        <v>19</v>
      </c>
      <c r="F387" s="232" t="s">
        <v>617</v>
      </c>
      <c r="G387" s="229"/>
      <c r="H387" s="233">
        <v>16.5</v>
      </c>
      <c r="I387" s="234"/>
      <c r="J387" s="229"/>
      <c r="K387" s="229"/>
      <c r="L387" s="235"/>
      <c r="M387" s="236"/>
      <c r="N387" s="237"/>
      <c r="O387" s="237"/>
      <c r="P387" s="237"/>
      <c r="Q387" s="237"/>
      <c r="R387" s="237"/>
      <c r="S387" s="237"/>
      <c r="T387" s="238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39" t="s">
        <v>154</v>
      </c>
      <c r="AU387" s="239" t="s">
        <v>84</v>
      </c>
      <c r="AV387" s="13" t="s">
        <v>84</v>
      </c>
      <c r="AW387" s="13" t="s">
        <v>33</v>
      </c>
      <c r="AX387" s="13" t="s">
        <v>72</v>
      </c>
      <c r="AY387" s="239" t="s">
        <v>142</v>
      </c>
    </row>
    <row r="388" s="14" customFormat="1">
      <c r="A388" s="14"/>
      <c r="B388" s="240"/>
      <c r="C388" s="241"/>
      <c r="D388" s="230" t="s">
        <v>154</v>
      </c>
      <c r="E388" s="242" t="s">
        <v>19</v>
      </c>
      <c r="F388" s="243" t="s">
        <v>164</v>
      </c>
      <c r="G388" s="241"/>
      <c r="H388" s="244">
        <v>23.594999999999999</v>
      </c>
      <c r="I388" s="245"/>
      <c r="J388" s="241"/>
      <c r="K388" s="241"/>
      <c r="L388" s="246"/>
      <c r="M388" s="247"/>
      <c r="N388" s="248"/>
      <c r="O388" s="248"/>
      <c r="P388" s="248"/>
      <c r="Q388" s="248"/>
      <c r="R388" s="248"/>
      <c r="S388" s="248"/>
      <c r="T388" s="249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50" t="s">
        <v>154</v>
      </c>
      <c r="AU388" s="250" t="s">
        <v>84</v>
      </c>
      <c r="AV388" s="14" t="s">
        <v>152</v>
      </c>
      <c r="AW388" s="14" t="s">
        <v>33</v>
      </c>
      <c r="AX388" s="14" t="s">
        <v>79</v>
      </c>
      <c r="AY388" s="250" t="s">
        <v>142</v>
      </c>
    </row>
    <row r="389" s="2" customFormat="1" ht="16.5" customHeight="1">
      <c r="A389" s="41"/>
      <c r="B389" s="42"/>
      <c r="C389" s="215" t="s">
        <v>633</v>
      </c>
      <c r="D389" s="215" t="s">
        <v>147</v>
      </c>
      <c r="E389" s="216" t="s">
        <v>634</v>
      </c>
      <c r="F389" s="217" t="s">
        <v>635</v>
      </c>
      <c r="G389" s="218" t="s">
        <v>150</v>
      </c>
      <c r="H389" s="219">
        <v>23.594999999999999</v>
      </c>
      <c r="I389" s="220"/>
      <c r="J389" s="221">
        <f>ROUND(I389*H389,2)</f>
        <v>0</v>
      </c>
      <c r="K389" s="217" t="s">
        <v>184</v>
      </c>
      <c r="L389" s="47"/>
      <c r="M389" s="222" t="s">
        <v>19</v>
      </c>
      <c r="N389" s="223" t="s">
        <v>44</v>
      </c>
      <c r="O389" s="87"/>
      <c r="P389" s="224">
        <f>O389*H389</f>
        <v>0</v>
      </c>
      <c r="Q389" s="224">
        <v>0.00012999999999999999</v>
      </c>
      <c r="R389" s="224">
        <f>Q389*H389</f>
        <v>0.0030673499999999995</v>
      </c>
      <c r="S389" s="224">
        <v>0</v>
      </c>
      <c r="T389" s="225">
        <f>S389*H389</f>
        <v>0</v>
      </c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R389" s="226" t="s">
        <v>245</v>
      </c>
      <c r="AT389" s="226" t="s">
        <v>147</v>
      </c>
      <c r="AU389" s="226" t="s">
        <v>84</v>
      </c>
      <c r="AY389" s="20" t="s">
        <v>142</v>
      </c>
      <c r="BE389" s="227">
        <f>IF(N389="základní",J389,0)</f>
        <v>0</v>
      </c>
      <c r="BF389" s="227">
        <f>IF(N389="snížená",J389,0)</f>
        <v>0</v>
      </c>
      <c r="BG389" s="227">
        <f>IF(N389="zákl. přenesená",J389,0)</f>
        <v>0</v>
      </c>
      <c r="BH389" s="227">
        <f>IF(N389="sníž. přenesená",J389,0)</f>
        <v>0</v>
      </c>
      <c r="BI389" s="227">
        <f>IF(N389="nulová",J389,0)</f>
        <v>0</v>
      </c>
      <c r="BJ389" s="20" t="s">
        <v>84</v>
      </c>
      <c r="BK389" s="227">
        <f>ROUND(I389*H389,2)</f>
        <v>0</v>
      </c>
      <c r="BL389" s="20" t="s">
        <v>245</v>
      </c>
      <c r="BM389" s="226" t="s">
        <v>636</v>
      </c>
    </row>
    <row r="390" s="2" customFormat="1">
      <c r="A390" s="41"/>
      <c r="B390" s="42"/>
      <c r="C390" s="43"/>
      <c r="D390" s="251" t="s">
        <v>186</v>
      </c>
      <c r="E390" s="43"/>
      <c r="F390" s="252" t="s">
        <v>637</v>
      </c>
      <c r="G390" s="43"/>
      <c r="H390" s="43"/>
      <c r="I390" s="253"/>
      <c r="J390" s="43"/>
      <c r="K390" s="43"/>
      <c r="L390" s="47"/>
      <c r="M390" s="254"/>
      <c r="N390" s="255"/>
      <c r="O390" s="87"/>
      <c r="P390" s="87"/>
      <c r="Q390" s="87"/>
      <c r="R390" s="87"/>
      <c r="S390" s="87"/>
      <c r="T390" s="88"/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T390" s="20" t="s">
        <v>186</v>
      </c>
      <c r="AU390" s="20" t="s">
        <v>84</v>
      </c>
    </row>
    <row r="391" s="2" customFormat="1" ht="16.5" customHeight="1">
      <c r="A391" s="41"/>
      <c r="B391" s="42"/>
      <c r="C391" s="215" t="s">
        <v>638</v>
      </c>
      <c r="D391" s="215" t="s">
        <v>147</v>
      </c>
      <c r="E391" s="216" t="s">
        <v>639</v>
      </c>
      <c r="F391" s="217" t="s">
        <v>640</v>
      </c>
      <c r="G391" s="218" t="s">
        <v>150</v>
      </c>
      <c r="H391" s="219">
        <v>326.02499999999998</v>
      </c>
      <c r="I391" s="220"/>
      <c r="J391" s="221">
        <f>ROUND(I391*H391,2)</f>
        <v>0</v>
      </c>
      <c r="K391" s="217" t="s">
        <v>184</v>
      </c>
      <c r="L391" s="47"/>
      <c r="M391" s="222" t="s">
        <v>19</v>
      </c>
      <c r="N391" s="223" t="s">
        <v>44</v>
      </c>
      <c r="O391" s="87"/>
      <c r="P391" s="224">
        <f>O391*H391</f>
        <v>0</v>
      </c>
      <c r="Q391" s="224">
        <v>0</v>
      </c>
      <c r="R391" s="224">
        <f>Q391*H391</f>
        <v>0</v>
      </c>
      <c r="S391" s="224">
        <v>0</v>
      </c>
      <c r="T391" s="225">
        <f>S391*H391</f>
        <v>0</v>
      </c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R391" s="226" t="s">
        <v>245</v>
      </c>
      <c r="AT391" s="226" t="s">
        <v>147</v>
      </c>
      <c r="AU391" s="226" t="s">
        <v>84</v>
      </c>
      <c r="AY391" s="20" t="s">
        <v>142</v>
      </c>
      <c r="BE391" s="227">
        <f>IF(N391="základní",J391,0)</f>
        <v>0</v>
      </c>
      <c r="BF391" s="227">
        <f>IF(N391="snížená",J391,0)</f>
        <v>0</v>
      </c>
      <c r="BG391" s="227">
        <f>IF(N391="zákl. přenesená",J391,0)</f>
        <v>0</v>
      </c>
      <c r="BH391" s="227">
        <f>IF(N391="sníž. přenesená",J391,0)</f>
        <v>0</v>
      </c>
      <c r="BI391" s="227">
        <f>IF(N391="nulová",J391,0)</f>
        <v>0</v>
      </c>
      <c r="BJ391" s="20" t="s">
        <v>84</v>
      </c>
      <c r="BK391" s="227">
        <f>ROUND(I391*H391,2)</f>
        <v>0</v>
      </c>
      <c r="BL391" s="20" t="s">
        <v>245</v>
      </c>
      <c r="BM391" s="226" t="s">
        <v>641</v>
      </c>
    </row>
    <row r="392" s="2" customFormat="1">
      <c r="A392" s="41"/>
      <c r="B392" s="42"/>
      <c r="C392" s="43"/>
      <c r="D392" s="251" t="s">
        <v>186</v>
      </c>
      <c r="E392" s="43"/>
      <c r="F392" s="252" t="s">
        <v>642</v>
      </c>
      <c r="G392" s="43"/>
      <c r="H392" s="43"/>
      <c r="I392" s="253"/>
      <c r="J392" s="43"/>
      <c r="K392" s="43"/>
      <c r="L392" s="47"/>
      <c r="M392" s="254"/>
      <c r="N392" s="255"/>
      <c r="O392" s="87"/>
      <c r="P392" s="87"/>
      <c r="Q392" s="87"/>
      <c r="R392" s="87"/>
      <c r="S392" s="87"/>
      <c r="T392" s="88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T392" s="20" t="s">
        <v>186</v>
      </c>
      <c r="AU392" s="20" t="s">
        <v>84</v>
      </c>
    </row>
    <row r="393" s="15" customFormat="1">
      <c r="A393" s="15"/>
      <c r="B393" s="256"/>
      <c r="C393" s="257"/>
      <c r="D393" s="230" t="s">
        <v>154</v>
      </c>
      <c r="E393" s="258" t="s">
        <v>19</v>
      </c>
      <c r="F393" s="259" t="s">
        <v>643</v>
      </c>
      <c r="G393" s="257"/>
      <c r="H393" s="258" t="s">
        <v>19</v>
      </c>
      <c r="I393" s="260"/>
      <c r="J393" s="257"/>
      <c r="K393" s="257"/>
      <c r="L393" s="261"/>
      <c r="M393" s="262"/>
      <c r="N393" s="263"/>
      <c r="O393" s="263"/>
      <c r="P393" s="263"/>
      <c r="Q393" s="263"/>
      <c r="R393" s="263"/>
      <c r="S393" s="263"/>
      <c r="T393" s="264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T393" s="265" t="s">
        <v>154</v>
      </c>
      <c r="AU393" s="265" t="s">
        <v>84</v>
      </c>
      <c r="AV393" s="15" t="s">
        <v>79</v>
      </c>
      <c r="AW393" s="15" t="s">
        <v>33</v>
      </c>
      <c r="AX393" s="15" t="s">
        <v>72</v>
      </c>
      <c r="AY393" s="265" t="s">
        <v>142</v>
      </c>
    </row>
    <row r="394" s="13" customFormat="1">
      <c r="A394" s="13"/>
      <c r="B394" s="228"/>
      <c r="C394" s="229"/>
      <c r="D394" s="230" t="s">
        <v>154</v>
      </c>
      <c r="E394" s="231" t="s">
        <v>19</v>
      </c>
      <c r="F394" s="232" t="s">
        <v>644</v>
      </c>
      <c r="G394" s="229"/>
      <c r="H394" s="233">
        <v>326.02499999999998</v>
      </c>
      <c r="I394" s="234"/>
      <c r="J394" s="229"/>
      <c r="K394" s="229"/>
      <c r="L394" s="235"/>
      <c r="M394" s="236"/>
      <c r="N394" s="237"/>
      <c r="O394" s="237"/>
      <c r="P394" s="237"/>
      <c r="Q394" s="237"/>
      <c r="R394" s="237"/>
      <c r="S394" s="237"/>
      <c r="T394" s="238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39" t="s">
        <v>154</v>
      </c>
      <c r="AU394" s="239" t="s">
        <v>84</v>
      </c>
      <c r="AV394" s="13" t="s">
        <v>84</v>
      </c>
      <c r="AW394" s="13" t="s">
        <v>33</v>
      </c>
      <c r="AX394" s="13" t="s">
        <v>72</v>
      </c>
      <c r="AY394" s="239" t="s">
        <v>142</v>
      </c>
    </row>
    <row r="395" s="14" customFormat="1">
      <c r="A395" s="14"/>
      <c r="B395" s="240"/>
      <c r="C395" s="241"/>
      <c r="D395" s="230" t="s">
        <v>154</v>
      </c>
      <c r="E395" s="242" t="s">
        <v>19</v>
      </c>
      <c r="F395" s="243" t="s">
        <v>164</v>
      </c>
      <c r="G395" s="241"/>
      <c r="H395" s="244">
        <v>326.02499999999998</v>
      </c>
      <c r="I395" s="245"/>
      <c r="J395" s="241"/>
      <c r="K395" s="241"/>
      <c r="L395" s="246"/>
      <c r="M395" s="247"/>
      <c r="N395" s="248"/>
      <c r="O395" s="248"/>
      <c r="P395" s="248"/>
      <c r="Q395" s="248"/>
      <c r="R395" s="248"/>
      <c r="S395" s="248"/>
      <c r="T395" s="249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50" t="s">
        <v>154</v>
      </c>
      <c r="AU395" s="250" t="s">
        <v>84</v>
      </c>
      <c r="AV395" s="14" t="s">
        <v>152</v>
      </c>
      <c r="AW395" s="14" t="s">
        <v>33</v>
      </c>
      <c r="AX395" s="14" t="s">
        <v>79</v>
      </c>
      <c r="AY395" s="250" t="s">
        <v>142</v>
      </c>
    </row>
    <row r="396" s="2" customFormat="1" ht="16.5" customHeight="1">
      <c r="A396" s="41"/>
      <c r="B396" s="42"/>
      <c r="C396" s="215" t="s">
        <v>645</v>
      </c>
      <c r="D396" s="215" t="s">
        <v>147</v>
      </c>
      <c r="E396" s="216" t="s">
        <v>646</v>
      </c>
      <c r="F396" s="217" t="s">
        <v>647</v>
      </c>
      <c r="G396" s="218" t="s">
        <v>150</v>
      </c>
      <c r="H396" s="219">
        <v>326.02499999999998</v>
      </c>
      <c r="I396" s="220"/>
      <c r="J396" s="221">
        <f>ROUND(I396*H396,2)</f>
        <v>0</v>
      </c>
      <c r="K396" s="217" t="s">
        <v>184</v>
      </c>
      <c r="L396" s="47"/>
      <c r="M396" s="222" t="s">
        <v>19</v>
      </c>
      <c r="N396" s="223" t="s">
        <v>44</v>
      </c>
      <c r="O396" s="87"/>
      <c r="P396" s="224">
        <f>O396*H396</f>
        <v>0</v>
      </c>
      <c r="Q396" s="224">
        <v>6.0000000000000002E-05</v>
      </c>
      <c r="R396" s="224">
        <f>Q396*H396</f>
        <v>0.019561499999999999</v>
      </c>
      <c r="S396" s="224">
        <v>0</v>
      </c>
      <c r="T396" s="225">
        <f>S396*H396</f>
        <v>0</v>
      </c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R396" s="226" t="s">
        <v>245</v>
      </c>
      <c r="AT396" s="226" t="s">
        <v>147</v>
      </c>
      <c r="AU396" s="226" t="s">
        <v>84</v>
      </c>
      <c r="AY396" s="20" t="s">
        <v>142</v>
      </c>
      <c r="BE396" s="227">
        <f>IF(N396="základní",J396,0)</f>
        <v>0</v>
      </c>
      <c r="BF396" s="227">
        <f>IF(N396="snížená",J396,0)</f>
        <v>0</v>
      </c>
      <c r="BG396" s="227">
        <f>IF(N396="zákl. přenesená",J396,0)</f>
        <v>0</v>
      </c>
      <c r="BH396" s="227">
        <f>IF(N396="sníž. přenesená",J396,0)</f>
        <v>0</v>
      </c>
      <c r="BI396" s="227">
        <f>IF(N396="nulová",J396,0)</f>
        <v>0</v>
      </c>
      <c r="BJ396" s="20" t="s">
        <v>84</v>
      </c>
      <c r="BK396" s="227">
        <f>ROUND(I396*H396,2)</f>
        <v>0</v>
      </c>
      <c r="BL396" s="20" t="s">
        <v>245</v>
      </c>
      <c r="BM396" s="226" t="s">
        <v>648</v>
      </c>
    </row>
    <row r="397" s="2" customFormat="1">
      <c r="A397" s="41"/>
      <c r="B397" s="42"/>
      <c r="C397" s="43"/>
      <c r="D397" s="251" t="s">
        <v>186</v>
      </c>
      <c r="E397" s="43"/>
      <c r="F397" s="252" t="s">
        <v>649</v>
      </c>
      <c r="G397" s="43"/>
      <c r="H397" s="43"/>
      <c r="I397" s="253"/>
      <c r="J397" s="43"/>
      <c r="K397" s="43"/>
      <c r="L397" s="47"/>
      <c r="M397" s="254"/>
      <c r="N397" s="255"/>
      <c r="O397" s="87"/>
      <c r="P397" s="87"/>
      <c r="Q397" s="87"/>
      <c r="R397" s="87"/>
      <c r="S397" s="87"/>
      <c r="T397" s="88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T397" s="20" t="s">
        <v>186</v>
      </c>
      <c r="AU397" s="20" t="s">
        <v>84</v>
      </c>
    </row>
    <row r="398" s="2" customFormat="1" ht="24.15" customHeight="1">
      <c r="A398" s="41"/>
      <c r="B398" s="42"/>
      <c r="C398" s="215" t="s">
        <v>650</v>
      </c>
      <c r="D398" s="215" t="s">
        <v>147</v>
      </c>
      <c r="E398" s="216" t="s">
        <v>651</v>
      </c>
      <c r="F398" s="217" t="s">
        <v>652</v>
      </c>
      <c r="G398" s="218" t="s">
        <v>150</v>
      </c>
      <c r="H398" s="219">
        <v>326.02499999999998</v>
      </c>
      <c r="I398" s="220"/>
      <c r="J398" s="221">
        <f>ROUND(I398*H398,2)</f>
        <v>0</v>
      </c>
      <c r="K398" s="217" t="s">
        <v>184</v>
      </c>
      <c r="L398" s="47"/>
      <c r="M398" s="222" t="s">
        <v>19</v>
      </c>
      <c r="N398" s="223" t="s">
        <v>44</v>
      </c>
      <c r="O398" s="87"/>
      <c r="P398" s="224">
        <f>O398*H398</f>
        <v>0</v>
      </c>
      <c r="Q398" s="224">
        <v>0.00012999999999999999</v>
      </c>
      <c r="R398" s="224">
        <f>Q398*H398</f>
        <v>0.04238324999999999</v>
      </c>
      <c r="S398" s="224">
        <v>0</v>
      </c>
      <c r="T398" s="225">
        <f>S398*H398</f>
        <v>0</v>
      </c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R398" s="226" t="s">
        <v>245</v>
      </c>
      <c r="AT398" s="226" t="s">
        <v>147</v>
      </c>
      <c r="AU398" s="226" t="s">
        <v>84</v>
      </c>
      <c r="AY398" s="20" t="s">
        <v>142</v>
      </c>
      <c r="BE398" s="227">
        <f>IF(N398="základní",J398,0)</f>
        <v>0</v>
      </c>
      <c r="BF398" s="227">
        <f>IF(N398="snížená",J398,0)</f>
        <v>0</v>
      </c>
      <c r="BG398" s="227">
        <f>IF(N398="zákl. přenesená",J398,0)</f>
        <v>0</v>
      </c>
      <c r="BH398" s="227">
        <f>IF(N398="sníž. přenesená",J398,0)</f>
        <v>0</v>
      </c>
      <c r="BI398" s="227">
        <f>IF(N398="nulová",J398,0)</f>
        <v>0</v>
      </c>
      <c r="BJ398" s="20" t="s">
        <v>84</v>
      </c>
      <c r="BK398" s="227">
        <f>ROUND(I398*H398,2)</f>
        <v>0</v>
      </c>
      <c r="BL398" s="20" t="s">
        <v>245</v>
      </c>
      <c r="BM398" s="226" t="s">
        <v>653</v>
      </c>
    </row>
    <row r="399" s="2" customFormat="1">
      <c r="A399" s="41"/>
      <c r="B399" s="42"/>
      <c r="C399" s="43"/>
      <c r="D399" s="251" t="s">
        <v>186</v>
      </c>
      <c r="E399" s="43"/>
      <c r="F399" s="252" t="s">
        <v>654</v>
      </c>
      <c r="G399" s="43"/>
      <c r="H399" s="43"/>
      <c r="I399" s="253"/>
      <c r="J399" s="43"/>
      <c r="K399" s="43"/>
      <c r="L399" s="47"/>
      <c r="M399" s="254"/>
      <c r="N399" s="255"/>
      <c r="O399" s="87"/>
      <c r="P399" s="87"/>
      <c r="Q399" s="87"/>
      <c r="R399" s="87"/>
      <c r="S399" s="87"/>
      <c r="T399" s="88"/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T399" s="20" t="s">
        <v>186</v>
      </c>
      <c r="AU399" s="20" t="s">
        <v>84</v>
      </c>
    </row>
    <row r="400" s="15" customFormat="1">
      <c r="A400" s="15"/>
      <c r="B400" s="256"/>
      <c r="C400" s="257"/>
      <c r="D400" s="230" t="s">
        <v>154</v>
      </c>
      <c r="E400" s="258" t="s">
        <v>19</v>
      </c>
      <c r="F400" s="259" t="s">
        <v>643</v>
      </c>
      <c r="G400" s="257"/>
      <c r="H400" s="258" t="s">
        <v>19</v>
      </c>
      <c r="I400" s="260"/>
      <c r="J400" s="257"/>
      <c r="K400" s="257"/>
      <c r="L400" s="261"/>
      <c r="M400" s="262"/>
      <c r="N400" s="263"/>
      <c r="O400" s="263"/>
      <c r="P400" s="263"/>
      <c r="Q400" s="263"/>
      <c r="R400" s="263"/>
      <c r="S400" s="263"/>
      <c r="T400" s="264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T400" s="265" t="s">
        <v>154</v>
      </c>
      <c r="AU400" s="265" t="s">
        <v>84</v>
      </c>
      <c r="AV400" s="15" t="s">
        <v>79</v>
      </c>
      <c r="AW400" s="15" t="s">
        <v>33</v>
      </c>
      <c r="AX400" s="15" t="s">
        <v>72</v>
      </c>
      <c r="AY400" s="265" t="s">
        <v>142</v>
      </c>
    </row>
    <row r="401" s="13" customFormat="1">
      <c r="A401" s="13"/>
      <c r="B401" s="228"/>
      <c r="C401" s="229"/>
      <c r="D401" s="230" t="s">
        <v>154</v>
      </c>
      <c r="E401" s="231" t="s">
        <v>19</v>
      </c>
      <c r="F401" s="232" t="s">
        <v>644</v>
      </c>
      <c r="G401" s="229"/>
      <c r="H401" s="233">
        <v>326.02499999999998</v>
      </c>
      <c r="I401" s="234"/>
      <c r="J401" s="229"/>
      <c r="K401" s="229"/>
      <c r="L401" s="235"/>
      <c r="M401" s="236"/>
      <c r="N401" s="237"/>
      <c r="O401" s="237"/>
      <c r="P401" s="237"/>
      <c r="Q401" s="237"/>
      <c r="R401" s="237"/>
      <c r="S401" s="237"/>
      <c r="T401" s="238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39" t="s">
        <v>154</v>
      </c>
      <c r="AU401" s="239" t="s">
        <v>84</v>
      </c>
      <c r="AV401" s="13" t="s">
        <v>84</v>
      </c>
      <c r="AW401" s="13" t="s">
        <v>33</v>
      </c>
      <c r="AX401" s="13" t="s">
        <v>72</v>
      </c>
      <c r="AY401" s="239" t="s">
        <v>142</v>
      </c>
    </row>
    <row r="402" s="14" customFormat="1">
      <c r="A402" s="14"/>
      <c r="B402" s="240"/>
      <c r="C402" s="241"/>
      <c r="D402" s="230" t="s">
        <v>154</v>
      </c>
      <c r="E402" s="242" t="s">
        <v>19</v>
      </c>
      <c r="F402" s="243" t="s">
        <v>164</v>
      </c>
      <c r="G402" s="241"/>
      <c r="H402" s="244">
        <v>326.02499999999998</v>
      </c>
      <c r="I402" s="245"/>
      <c r="J402" s="241"/>
      <c r="K402" s="241"/>
      <c r="L402" s="246"/>
      <c r="M402" s="247"/>
      <c r="N402" s="248"/>
      <c r="O402" s="248"/>
      <c r="P402" s="248"/>
      <c r="Q402" s="248"/>
      <c r="R402" s="248"/>
      <c r="S402" s="248"/>
      <c r="T402" s="249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50" t="s">
        <v>154</v>
      </c>
      <c r="AU402" s="250" t="s">
        <v>84</v>
      </c>
      <c r="AV402" s="14" t="s">
        <v>152</v>
      </c>
      <c r="AW402" s="14" t="s">
        <v>33</v>
      </c>
      <c r="AX402" s="14" t="s">
        <v>79</v>
      </c>
      <c r="AY402" s="250" t="s">
        <v>142</v>
      </c>
    </row>
    <row r="403" s="2" customFormat="1" ht="21.75" customHeight="1">
      <c r="A403" s="41"/>
      <c r="B403" s="42"/>
      <c r="C403" s="215" t="s">
        <v>655</v>
      </c>
      <c r="D403" s="215" t="s">
        <v>147</v>
      </c>
      <c r="E403" s="216" t="s">
        <v>656</v>
      </c>
      <c r="F403" s="217" t="s">
        <v>657</v>
      </c>
      <c r="G403" s="218" t="s">
        <v>150</v>
      </c>
      <c r="H403" s="219">
        <v>652.04999999999995</v>
      </c>
      <c r="I403" s="220"/>
      <c r="J403" s="221">
        <f>ROUND(I403*H403,2)</f>
        <v>0</v>
      </c>
      <c r="K403" s="217" t="s">
        <v>184</v>
      </c>
      <c r="L403" s="47"/>
      <c r="M403" s="222" t="s">
        <v>19</v>
      </c>
      <c r="N403" s="223" t="s">
        <v>44</v>
      </c>
      <c r="O403" s="87"/>
      <c r="P403" s="224">
        <f>O403*H403</f>
        <v>0</v>
      </c>
      <c r="Q403" s="224">
        <v>0.00012999999999999999</v>
      </c>
      <c r="R403" s="224">
        <f>Q403*H403</f>
        <v>0.084766499999999981</v>
      </c>
      <c r="S403" s="224">
        <v>0</v>
      </c>
      <c r="T403" s="225">
        <f>S403*H403</f>
        <v>0</v>
      </c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R403" s="226" t="s">
        <v>245</v>
      </c>
      <c r="AT403" s="226" t="s">
        <v>147</v>
      </c>
      <c r="AU403" s="226" t="s">
        <v>84</v>
      </c>
      <c r="AY403" s="20" t="s">
        <v>142</v>
      </c>
      <c r="BE403" s="227">
        <f>IF(N403="základní",J403,0)</f>
        <v>0</v>
      </c>
      <c r="BF403" s="227">
        <f>IF(N403="snížená",J403,0)</f>
        <v>0</v>
      </c>
      <c r="BG403" s="227">
        <f>IF(N403="zákl. přenesená",J403,0)</f>
        <v>0</v>
      </c>
      <c r="BH403" s="227">
        <f>IF(N403="sníž. přenesená",J403,0)</f>
        <v>0</v>
      </c>
      <c r="BI403" s="227">
        <f>IF(N403="nulová",J403,0)</f>
        <v>0</v>
      </c>
      <c r="BJ403" s="20" t="s">
        <v>84</v>
      </c>
      <c r="BK403" s="227">
        <f>ROUND(I403*H403,2)</f>
        <v>0</v>
      </c>
      <c r="BL403" s="20" t="s">
        <v>245</v>
      </c>
      <c r="BM403" s="226" t="s">
        <v>658</v>
      </c>
    </row>
    <row r="404" s="2" customFormat="1">
      <c r="A404" s="41"/>
      <c r="B404" s="42"/>
      <c r="C404" s="43"/>
      <c r="D404" s="251" t="s">
        <v>186</v>
      </c>
      <c r="E404" s="43"/>
      <c r="F404" s="252" t="s">
        <v>659</v>
      </c>
      <c r="G404" s="43"/>
      <c r="H404" s="43"/>
      <c r="I404" s="253"/>
      <c r="J404" s="43"/>
      <c r="K404" s="43"/>
      <c r="L404" s="47"/>
      <c r="M404" s="254"/>
      <c r="N404" s="255"/>
      <c r="O404" s="87"/>
      <c r="P404" s="87"/>
      <c r="Q404" s="87"/>
      <c r="R404" s="87"/>
      <c r="S404" s="87"/>
      <c r="T404" s="88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T404" s="20" t="s">
        <v>186</v>
      </c>
      <c r="AU404" s="20" t="s">
        <v>84</v>
      </c>
    </row>
    <row r="405" s="13" customFormat="1">
      <c r="A405" s="13"/>
      <c r="B405" s="228"/>
      <c r="C405" s="229"/>
      <c r="D405" s="230" t="s">
        <v>154</v>
      </c>
      <c r="E405" s="229"/>
      <c r="F405" s="232" t="s">
        <v>660</v>
      </c>
      <c r="G405" s="229"/>
      <c r="H405" s="233">
        <v>652.04999999999995</v>
      </c>
      <c r="I405" s="234"/>
      <c r="J405" s="229"/>
      <c r="K405" s="229"/>
      <c r="L405" s="235"/>
      <c r="M405" s="236"/>
      <c r="N405" s="237"/>
      <c r="O405" s="237"/>
      <c r="P405" s="237"/>
      <c r="Q405" s="237"/>
      <c r="R405" s="237"/>
      <c r="S405" s="237"/>
      <c r="T405" s="238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39" t="s">
        <v>154</v>
      </c>
      <c r="AU405" s="239" t="s">
        <v>84</v>
      </c>
      <c r="AV405" s="13" t="s">
        <v>84</v>
      </c>
      <c r="AW405" s="13" t="s">
        <v>4</v>
      </c>
      <c r="AX405" s="13" t="s">
        <v>79</v>
      </c>
      <c r="AY405" s="239" t="s">
        <v>142</v>
      </c>
    </row>
    <row r="406" s="12" customFormat="1" ht="25.92" customHeight="1">
      <c r="A406" s="12"/>
      <c r="B406" s="199"/>
      <c r="C406" s="200"/>
      <c r="D406" s="201" t="s">
        <v>71</v>
      </c>
      <c r="E406" s="202" t="s">
        <v>661</v>
      </c>
      <c r="F406" s="202" t="s">
        <v>662</v>
      </c>
      <c r="G406" s="200"/>
      <c r="H406" s="200"/>
      <c r="I406" s="203"/>
      <c r="J406" s="204">
        <f>BK406</f>
        <v>0</v>
      </c>
      <c r="K406" s="200"/>
      <c r="L406" s="205"/>
      <c r="M406" s="206"/>
      <c r="N406" s="207"/>
      <c r="O406" s="207"/>
      <c r="P406" s="208">
        <f>SUM(P407:P411)</f>
        <v>0</v>
      </c>
      <c r="Q406" s="207"/>
      <c r="R406" s="208">
        <f>SUM(R407:R411)</f>
        <v>0.27500000000000002</v>
      </c>
      <c r="S406" s="207"/>
      <c r="T406" s="209">
        <f>SUM(T407:T411)</f>
        <v>0</v>
      </c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R406" s="210" t="s">
        <v>151</v>
      </c>
      <c r="AT406" s="211" t="s">
        <v>71</v>
      </c>
      <c r="AU406" s="211" t="s">
        <v>72</v>
      </c>
      <c r="AY406" s="210" t="s">
        <v>142</v>
      </c>
      <c r="BK406" s="212">
        <f>SUM(BK407:BK411)</f>
        <v>0</v>
      </c>
    </row>
    <row r="407" s="2" customFormat="1" ht="33" customHeight="1">
      <c r="A407" s="41"/>
      <c r="B407" s="42"/>
      <c r="C407" s="215" t="s">
        <v>663</v>
      </c>
      <c r="D407" s="215" t="s">
        <v>147</v>
      </c>
      <c r="E407" s="216" t="s">
        <v>664</v>
      </c>
      <c r="F407" s="217" t="s">
        <v>665</v>
      </c>
      <c r="G407" s="218" t="s">
        <v>666</v>
      </c>
      <c r="H407" s="219">
        <v>50</v>
      </c>
      <c r="I407" s="220"/>
      <c r="J407" s="221">
        <f>ROUND(I407*H407,2)</f>
        <v>0</v>
      </c>
      <c r="K407" s="217" t="s">
        <v>184</v>
      </c>
      <c r="L407" s="47"/>
      <c r="M407" s="222" t="s">
        <v>19</v>
      </c>
      <c r="N407" s="223" t="s">
        <v>44</v>
      </c>
      <c r="O407" s="87"/>
      <c r="P407" s="224">
        <f>O407*H407</f>
        <v>0</v>
      </c>
      <c r="Q407" s="224">
        <v>0</v>
      </c>
      <c r="R407" s="224">
        <f>Q407*H407</f>
        <v>0</v>
      </c>
      <c r="S407" s="224">
        <v>0</v>
      </c>
      <c r="T407" s="225">
        <f>S407*H407</f>
        <v>0</v>
      </c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R407" s="226" t="s">
        <v>667</v>
      </c>
      <c r="AT407" s="226" t="s">
        <v>147</v>
      </c>
      <c r="AU407" s="226" t="s">
        <v>79</v>
      </c>
      <c r="AY407" s="20" t="s">
        <v>142</v>
      </c>
      <c r="BE407" s="227">
        <f>IF(N407="základní",J407,0)</f>
        <v>0</v>
      </c>
      <c r="BF407" s="227">
        <f>IF(N407="snížená",J407,0)</f>
        <v>0</v>
      </c>
      <c r="BG407" s="227">
        <f>IF(N407="zákl. přenesená",J407,0)</f>
        <v>0</v>
      </c>
      <c r="BH407" s="227">
        <f>IF(N407="sníž. přenesená",J407,0)</f>
        <v>0</v>
      </c>
      <c r="BI407" s="227">
        <f>IF(N407="nulová",J407,0)</f>
        <v>0</v>
      </c>
      <c r="BJ407" s="20" t="s">
        <v>84</v>
      </c>
      <c r="BK407" s="227">
        <f>ROUND(I407*H407,2)</f>
        <v>0</v>
      </c>
      <c r="BL407" s="20" t="s">
        <v>667</v>
      </c>
      <c r="BM407" s="226" t="s">
        <v>668</v>
      </c>
    </row>
    <row r="408" s="2" customFormat="1">
      <c r="A408" s="41"/>
      <c r="B408" s="42"/>
      <c r="C408" s="43"/>
      <c r="D408" s="251" t="s">
        <v>186</v>
      </c>
      <c r="E408" s="43"/>
      <c r="F408" s="252" t="s">
        <v>669</v>
      </c>
      <c r="G408" s="43"/>
      <c r="H408" s="43"/>
      <c r="I408" s="253"/>
      <c r="J408" s="43"/>
      <c r="K408" s="43"/>
      <c r="L408" s="47"/>
      <c r="M408" s="254"/>
      <c r="N408" s="255"/>
      <c r="O408" s="87"/>
      <c r="P408" s="87"/>
      <c r="Q408" s="87"/>
      <c r="R408" s="87"/>
      <c r="S408" s="87"/>
      <c r="T408" s="88"/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T408" s="20" t="s">
        <v>186</v>
      </c>
      <c r="AU408" s="20" t="s">
        <v>79</v>
      </c>
    </row>
    <row r="409" s="2" customFormat="1" ht="37.8" customHeight="1">
      <c r="A409" s="41"/>
      <c r="B409" s="42"/>
      <c r="C409" s="215" t="s">
        <v>670</v>
      </c>
      <c r="D409" s="215" t="s">
        <v>147</v>
      </c>
      <c r="E409" s="216" t="s">
        <v>671</v>
      </c>
      <c r="F409" s="217" t="s">
        <v>672</v>
      </c>
      <c r="G409" s="218" t="s">
        <v>666</v>
      </c>
      <c r="H409" s="219">
        <v>25</v>
      </c>
      <c r="I409" s="220"/>
      <c r="J409" s="221">
        <f>ROUND(I409*H409,2)</f>
        <v>0</v>
      </c>
      <c r="K409" s="217" t="s">
        <v>184</v>
      </c>
      <c r="L409" s="47"/>
      <c r="M409" s="222" t="s">
        <v>19</v>
      </c>
      <c r="N409" s="223" t="s">
        <v>44</v>
      </c>
      <c r="O409" s="87"/>
      <c r="P409" s="224">
        <f>O409*H409</f>
        <v>0</v>
      </c>
      <c r="Q409" s="224">
        <v>0</v>
      </c>
      <c r="R409" s="224">
        <f>Q409*H409</f>
        <v>0</v>
      </c>
      <c r="S409" s="224">
        <v>0</v>
      </c>
      <c r="T409" s="225">
        <f>S409*H409</f>
        <v>0</v>
      </c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R409" s="226" t="s">
        <v>667</v>
      </c>
      <c r="AT409" s="226" t="s">
        <v>147</v>
      </c>
      <c r="AU409" s="226" t="s">
        <v>79</v>
      </c>
      <c r="AY409" s="20" t="s">
        <v>142</v>
      </c>
      <c r="BE409" s="227">
        <f>IF(N409="základní",J409,0)</f>
        <v>0</v>
      </c>
      <c r="BF409" s="227">
        <f>IF(N409="snížená",J409,0)</f>
        <v>0</v>
      </c>
      <c r="BG409" s="227">
        <f>IF(N409="zákl. přenesená",J409,0)</f>
        <v>0</v>
      </c>
      <c r="BH409" s="227">
        <f>IF(N409="sníž. přenesená",J409,0)</f>
        <v>0</v>
      </c>
      <c r="BI409" s="227">
        <f>IF(N409="nulová",J409,0)</f>
        <v>0</v>
      </c>
      <c r="BJ409" s="20" t="s">
        <v>84</v>
      </c>
      <c r="BK409" s="227">
        <f>ROUND(I409*H409,2)</f>
        <v>0</v>
      </c>
      <c r="BL409" s="20" t="s">
        <v>667</v>
      </c>
      <c r="BM409" s="226" t="s">
        <v>673</v>
      </c>
    </row>
    <row r="410" s="2" customFormat="1">
      <c r="A410" s="41"/>
      <c r="B410" s="42"/>
      <c r="C410" s="43"/>
      <c r="D410" s="251" t="s">
        <v>186</v>
      </c>
      <c r="E410" s="43"/>
      <c r="F410" s="252" t="s">
        <v>674</v>
      </c>
      <c r="G410" s="43"/>
      <c r="H410" s="43"/>
      <c r="I410" s="253"/>
      <c r="J410" s="43"/>
      <c r="K410" s="43"/>
      <c r="L410" s="47"/>
      <c r="M410" s="254"/>
      <c r="N410" s="255"/>
      <c r="O410" s="87"/>
      <c r="P410" s="87"/>
      <c r="Q410" s="87"/>
      <c r="R410" s="87"/>
      <c r="S410" s="87"/>
      <c r="T410" s="88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T410" s="20" t="s">
        <v>186</v>
      </c>
      <c r="AU410" s="20" t="s">
        <v>79</v>
      </c>
    </row>
    <row r="411" s="2" customFormat="1" ht="21.75" customHeight="1">
      <c r="A411" s="41"/>
      <c r="B411" s="42"/>
      <c r="C411" s="266" t="s">
        <v>145</v>
      </c>
      <c r="D411" s="266" t="s">
        <v>307</v>
      </c>
      <c r="E411" s="267" t="s">
        <v>675</v>
      </c>
      <c r="F411" s="268" t="s">
        <v>676</v>
      </c>
      <c r="G411" s="269" t="s">
        <v>301</v>
      </c>
      <c r="H411" s="270">
        <v>0.5</v>
      </c>
      <c r="I411" s="271"/>
      <c r="J411" s="272">
        <f>ROUND(I411*H411,2)</f>
        <v>0</v>
      </c>
      <c r="K411" s="268" t="s">
        <v>19</v>
      </c>
      <c r="L411" s="273"/>
      <c r="M411" s="276" t="s">
        <v>19</v>
      </c>
      <c r="N411" s="277" t="s">
        <v>44</v>
      </c>
      <c r="O411" s="278"/>
      <c r="P411" s="279">
        <f>O411*H411</f>
        <v>0</v>
      </c>
      <c r="Q411" s="279">
        <v>0.55000000000000004</v>
      </c>
      <c r="R411" s="279">
        <f>Q411*H411</f>
        <v>0.27500000000000002</v>
      </c>
      <c r="S411" s="279">
        <v>0</v>
      </c>
      <c r="T411" s="280">
        <f>S411*H411</f>
        <v>0</v>
      </c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R411" s="226" t="s">
        <v>667</v>
      </c>
      <c r="AT411" s="226" t="s">
        <v>307</v>
      </c>
      <c r="AU411" s="226" t="s">
        <v>79</v>
      </c>
      <c r="AY411" s="20" t="s">
        <v>142</v>
      </c>
      <c r="BE411" s="227">
        <f>IF(N411="základní",J411,0)</f>
        <v>0</v>
      </c>
      <c r="BF411" s="227">
        <f>IF(N411="snížená",J411,0)</f>
        <v>0</v>
      </c>
      <c r="BG411" s="227">
        <f>IF(N411="zákl. přenesená",J411,0)</f>
        <v>0</v>
      </c>
      <c r="BH411" s="227">
        <f>IF(N411="sníž. přenesená",J411,0)</f>
        <v>0</v>
      </c>
      <c r="BI411" s="227">
        <f>IF(N411="nulová",J411,0)</f>
        <v>0</v>
      </c>
      <c r="BJ411" s="20" t="s">
        <v>84</v>
      </c>
      <c r="BK411" s="227">
        <f>ROUND(I411*H411,2)</f>
        <v>0</v>
      </c>
      <c r="BL411" s="20" t="s">
        <v>667</v>
      </c>
      <c r="BM411" s="226" t="s">
        <v>677</v>
      </c>
    </row>
    <row r="412" s="2" customFormat="1" ht="6.96" customHeight="1">
      <c r="A412" s="41"/>
      <c r="B412" s="62"/>
      <c r="C412" s="63"/>
      <c r="D412" s="63"/>
      <c r="E412" s="63"/>
      <c r="F412" s="63"/>
      <c r="G412" s="63"/>
      <c r="H412" s="63"/>
      <c r="I412" s="63"/>
      <c r="J412" s="63"/>
      <c r="K412" s="63"/>
      <c r="L412" s="47"/>
      <c r="M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</row>
  </sheetData>
  <sheetProtection sheet="1" autoFilter="0" formatColumns="0" formatRows="0" objects="1" scenarios="1" spinCount="100000" saltValue="UOrbZWbkuq29KDWGTupzTIA9idrZlWQvBLVW0eJWyynJWObfddMfE1waI8/Ohwdv463V+9QjQ/6q16Fia57cyQ==" hashValue="GxmV+EZ+c+ehF7N+byM5JF1AZLzBuQTcaqoIHUt1Q8c3LPQcBlzAqZyXMOxyEVj7wYufexi0szZPxWyvQog7ug==" algorithmName="SHA-512" password="CEE1"/>
  <autoFilter ref="C97:K41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6:H86"/>
    <mergeCell ref="E88:H88"/>
    <mergeCell ref="E90:H90"/>
    <mergeCell ref="L2:V2"/>
  </mergeCells>
  <hyperlinks>
    <hyperlink ref="F121" r:id="rId1" display="https://podminky.urs.cz/item/CS_URS_2025_01/765121801"/>
    <hyperlink ref="F126" r:id="rId2" display="https://podminky.urs.cz/item/CS_URS_2025_01/765121821"/>
    <hyperlink ref="F128" r:id="rId3" display="https://podminky.urs.cz/item/CS_URS_2025_01/765121881"/>
    <hyperlink ref="F133" r:id="rId4" display="https://podminky.urs.cz/item/CS_URS_2025_01/765121891"/>
    <hyperlink ref="F135" r:id="rId5" display="https://podminky.urs.cz/item/CS_URS_2025_01/765191911"/>
    <hyperlink ref="F140" r:id="rId6" display="https://podminky.urs.cz/item/CS_URS_2025_01/712600845"/>
    <hyperlink ref="F142" r:id="rId7" display="https://podminky.urs.cz/item/CS_URS_2025_01/762342812"/>
    <hyperlink ref="F147" r:id="rId8" display="https://podminky.urs.cz/item/CS_URS_2025_01/764004801"/>
    <hyperlink ref="F151" r:id="rId9" display="https://podminky.urs.cz/item/CS_URS_2025_01/764004861"/>
    <hyperlink ref="F155" r:id="rId10" display="https://podminky.urs.cz/item/CS_URS_2025_01/764002821"/>
    <hyperlink ref="F157" r:id="rId11" display="https://podminky.urs.cz/item/CS_URS_2025_01/764002871"/>
    <hyperlink ref="F162" r:id="rId12" display="https://podminky.urs.cz/item/CS_URS_2025_01/764002881"/>
    <hyperlink ref="F167" r:id="rId13" display="https://podminky.urs.cz/item/CS_URS_2025_01/997013155"/>
    <hyperlink ref="F169" r:id="rId14" display="https://podminky.urs.cz/item/CS_URS_2025_01/997013501"/>
    <hyperlink ref="F171" r:id="rId15" display="https://podminky.urs.cz/item/CS_URS_2025_01/997013509"/>
    <hyperlink ref="F174" r:id="rId16" display="https://podminky.urs.cz/item/CS_URS_2025_01/997013509"/>
    <hyperlink ref="F176" r:id="rId17" display="https://podminky.urs.cz/item/CS_URS_2025_01/997013871"/>
    <hyperlink ref="F180" r:id="rId18" display="https://podminky.urs.cz/item/CS_URS_2025_01/762341210"/>
    <hyperlink ref="F185" r:id="rId19" display="https://podminky.urs.cz/item/CS_URS_2025_01/762342214"/>
    <hyperlink ref="F190" r:id="rId20" display="https://podminky.urs.cz/item/CS_URS_2025_01/762342511"/>
    <hyperlink ref="F195" r:id="rId21" display="https://podminky.urs.cz/item/CS_URS_2025_01/762395000"/>
    <hyperlink ref="F204" r:id="rId22" display="https://podminky.urs.cz/item/CS_URS_2025_01/998762113"/>
    <hyperlink ref="F207" r:id="rId23" display="https://podminky.urs.cz/item/CS_URS_2025_01/764212662"/>
    <hyperlink ref="F212" r:id="rId24" display="https://podminky.urs.cz/item/CS_URS_2025_01/764311615"/>
    <hyperlink ref="F217" r:id="rId25" display="https://podminky.urs.cz/item/CS_URS_2025_01/764312615"/>
    <hyperlink ref="F221" r:id="rId26" display="https://podminky.urs.cz/item/CS_URS_2025_01/764314612"/>
    <hyperlink ref="F225" r:id="rId27" display="https://podminky.urs.cz/item/CS_URS_2025_01/764511602"/>
    <hyperlink ref="F229" r:id="rId28" display="https://podminky.urs.cz/item/CS_URS_2025_01/764511622"/>
    <hyperlink ref="F231" r:id="rId29" display="https://podminky.urs.cz/item/CS_URS_2025_01/764511642"/>
    <hyperlink ref="F233" r:id="rId30" display="https://podminky.urs.cz/item/CS_URS_2025_01/764518622"/>
    <hyperlink ref="F237" r:id="rId31" display="https://podminky.urs.cz/item/CS_URS_2025_01/998764113"/>
    <hyperlink ref="F240" r:id="rId32" display="https://podminky.urs.cz/item/CS_URS_2025_01/765123013"/>
    <hyperlink ref="F245" r:id="rId33" display="https://podminky.urs.cz/item/CS_URS_2025_01/765123122"/>
    <hyperlink ref="F249" r:id="rId34" display="https://podminky.urs.cz/item/CS_URS_2025_01/765123213"/>
    <hyperlink ref="F253" r:id="rId35" display="https://podminky.urs.cz/item/CS_URS_2025_01/765123313"/>
    <hyperlink ref="F255" r:id="rId36" display="https://podminky.urs.cz/item/CS_URS_2025_01/765123513"/>
    <hyperlink ref="F259" r:id="rId37" display="https://podminky.urs.cz/item/CS_URS_2025_01/765123711"/>
    <hyperlink ref="F263" r:id="rId38" display="https://podminky.urs.cz/item/CS_URS_2025_01/765123712"/>
    <hyperlink ref="F267" r:id="rId39" display="https://podminky.urs.cz/item/CS_URS_2025_01/765123714"/>
    <hyperlink ref="F271" r:id="rId40" display="https://podminky.urs.cz/item/CS_URS_2025_01/765123911"/>
    <hyperlink ref="F273" r:id="rId41" display="https://podminky.urs.cz/item/CS_URS_2025_01/765125011"/>
    <hyperlink ref="F288" r:id="rId42" display="https://podminky.urs.cz/item/CS_URS_2025_01/765125121"/>
    <hyperlink ref="F291" r:id="rId43" display="https://podminky.urs.cz/item/CS_URS_2025_01/765125201"/>
    <hyperlink ref="F294" r:id="rId44" display="https://podminky.urs.cz/item/CS_URS_2025_01/765125202"/>
    <hyperlink ref="F299" r:id="rId45" display="https://podminky.urs.cz/item/CS_URS_2025_01/765125302"/>
    <hyperlink ref="F302" r:id="rId46" display="https://podminky.urs.cz/item/CS_URS_2025_01/765125421"/>
    <hyperlink ref="F305" r:id="rId47" display="https://podminky.urs.cz/item/CS_URS_2025_01/765191013"/>
    <hyperlink ref="F312" r:id="rId48" display="https://podminky.urs.cz/item/CS_URS_2025_01/765191041"/>
    <hyperlink ref="F314" r:id="rId49" display="https://podminky.urs.cz/item/CS_URS_2025_01/765191043"/>
    <hyperlink ref="F319" r:id="rId50" display="https://podminky.urs.cz/item/CS_URS_2025_01/765191051"/>
    <hyperlink ref="F324" r:id="rId51" display="https://podminky.urs.cz/item/CS_URS_2025_01/765191071"/>
    <hyperlink ref="F328" r:id="rId52" display="https://podminky.urs.cz/item/CS_URS_2025_01/767851104"/>
    <hyperlink ref="F333" r:id="rId53" display="https://podminky.urs.cz/item/CS_URS_2025_01/998765113"/>
    <hyperlink ref="F342" r:id="rId54" display="https://podminky.urs.cz/item/CS_URS_2025_01/998766113"/>
    <hyperlink ref="F345" r:id="rId55" display="https://podminky.urs.cz/item/CS_URS_2025_01/783213021"/>
    <hyperlink ref="F350" r:id="rId56" display="https://podminky.urs.cz/item/CS_URS_2025_01/783106801"/>
    <hyperlink ref="F357" r:id="rId57" display="https://podminky.urs.cz/item/CS_URS_2025_01/783101203"/>
    <hyperlink ref="F359" r:id="rId58" display="https://podminky.urs.cz/item/CS_URS_2025_01/783101403"/>
    <hyperlink ref="F366" r:id="rId59" display="https://podminky.urs.cz/item/CS_URS_2025_01/783118211"/>
    <hyperlink ref="F368" r:id="rId60" display="https://podminky.urs.cz/item/CS_URS_2025_01/783406801"/>
    <hyperlink ref="F377" r:id="rId61" display="https://podminky.urs.cz/item/CS_URS_2025_01/783401401"/>
    <hyperlink ref="F379" r:id="rId62" display="https://podminky.urs.cz/item/CS_URS_2025_01/783414203"/>
    <hyperlink ref="F381" r:id="rId63" display="https://podminky.urs.cz/item/CS_URS_2025_01/783415101"/>
    <hyperlink ref="F390" r:id="rId64" display="https://podminky.urs.cz/item/CS_URS_2025_01/783417101"/>
    <hyperlink ref="F392" r:id="rId65" display="https://podminky.urs.cz/item/CS_URS_2025_01/783501401"/>
    <hyperlink ref="F397" r:id="rId66" display="https://podminky.urs.cz/item/CS_URS_2025_01/783506801"/>
    <hyperlink ref="F399" r:id="rId67" display="https://podminky.urs.cz/item/CS_URS_2025_01/783513003"/>
    <hyperlink ref="F404" r:id="rId68" display="https://podminky.urs.cz/item/CS_URS_2025_01/783517001"/>
    <hyperlink ref="F408" r:id="rId69" display="https://podminky.urs.cz/item/CS_URS_2025_01/HZS2492"/>
    <hyperlink ref="F410" r:id="rId70" display="https://podminky.urs.cz/item/CS_URS_2025_01/HZS211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7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88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79</v>
      </c>
    </row>
    <row r="4" s="1" customFormat="1" ht="24.96" customHeight="1">
      <c r="B4" s="23"/>
      <c r="D4" s="143" t="s">
        <v>105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DPS Za Prachárnou 1a - oprava střechy</v>
      </c>
      <c r="F7" s="145"/>
      <c r="G7" s="145"/>
      <c r="H7" s="145"/>
      <c r="L7" s="23"/>
    </row>
    <row r="8" s="1" customFormat="1" ht="12" customHeight="1">
      <c r="B8" s="23"/>
      <c r="D8" s="145" t="s">
        <v>106</v>
      </c>
      <c r="L8" s="23"/>
    </row>
    <row r="9" s="2" customFormat="1" ht="16.5" customHeight="1">
      <c r="A9" s="41"/>
      <c r="B9" s="47"/>
      <c r="C9" s="41"/>
      <c r="D9" s="41"/>
      <c r="E9" s="146" t="s">
        <v>107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108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678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24. 3. 2025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">
        <v>19</v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">
        <v>27</v>
      </c>
      <c r="F17" s="41"/>
      <c r="G17" s="41"/>
      <c r="H17" s="41"/>
      <c r="I17" s="145" t="s">
        <v>28</v>
      </c>
      <c r="J17" s="136" t="s">
        <v>19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29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28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31</v>
      </c>
      <c r="E22" s="41"/>
      <c r="F22" s="41"/>
      <c r="G22" s="41"/>
      <c r="H22" s="41"/>
      <c r="I22" s="145" t="s">
        <v>26</v>
      </c>
      <c r="J22" s="136" t="s">
        <v>19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">
        <v>32</v>
      </c>
      <c r="F23" s="41"/>
      <c r="G23" s="41"/>
      <c r="H23" s="41"/>
      <c r="I23" s="145" t="s">
        <v>28</v>
      </c>
      <c r="J23" s="136" t="s">
        <v>19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34</v>
      </c>
      <c r="E25" s="41"/>
      <c r="F25" s="41"/>
      <c r="G25" s="41"/>
      <c r="H25" s="41"/>
      <c r="I25" s="145" t="s">
        <v>26</v>
      </c>
      <c r="J25" s="136" t="s">
        <v>19</v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">
        <v>679</v>
      </c>
      <c r="F26" s="41"/>
      <c r="G26" s="41"/>
      <c r="H26" s="41"/>
      <c r="I26" s="145" t="s">
        <v>28</v>
      </c>
      <c r="J26" s="136" t="s">
        <v>19</v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36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23.25" customHeight="1">
      <c r="A29" s="150"/>
      <c r="B29" s="151"/>
      <c r="C29" s="150"/>
      <c r="D29" s="150"/>
      <c r="E29" s="152" t="s">
        <v>680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38</v>
      </c>
      <c r="E32" s="41"/>
      <c r="F32" s="41"/>
      <c r="G32" s="41"/>
      <c r="H32" s="41"/>
      <c r="I32" s="41"/>
      <c r="J32" s="156">
        <f>ROUND(J121,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40</v>
      </c>
      <c r="G34" s="41"/>
      <c r="H34" s="41"/>
      <c r="I34" s="157" t="s">
        <v>39</v>
      </c>
      <c r="J34" s="157" t="s">
        <v>41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42</v>
      </c>
      <c r="E35" s="145" t="s">
        <v>43</v>
      </c>
      <c r="F35" s="159">
        <f>ROUND((SUM(BE121:BE216)),  2)</f>
        <v>0</v>
      </c>
      <c r="G35" s="41"/>
      <c r="H35" s="41"/>
      <c r="I35" s="160">
        <v>0.20999999999999999</v>
      </c>
      <c r="J35" s="159">
        <f>ROUND(((SUM(BE121:BE216))*I35),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44</v>
      </c>
      <c r="F36" s="159">
        <f>ROUND((SUM(BF121:BF216)),  2)</f>
        <v>0</v>
      </c>
      <c r="G36" s="41"/>
      <c r="H36" s="41"/>
      <c r="I36" s="160">
        <v>0.12</v>
      </c>
      <c r="J36" s="159">
        <f>ROUND(((SUM(BF121:BF216))*I36),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45</v>
      </c>
      <c r="F37" s="159">
        <f>ROUND((SUM(BG121:BG216)),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46</v>
      </c>
      <c r="F38" s="159">
        <f>ROUND((SUM(BH121:BH216)),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47</v>
      </c>
      <c r="F39" s="159">
        <f>ROUND((SUM(BI121:BI216)),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48</v>
      </c>
      <c r="E41" s="163"/>
      <c r="F41" s="163"/>
      <c r="G41" s="164" t="s">
        <v>49</v>
      </c>
      <c r="H41" s="165" t="s">
        <v>50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110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DPS Za Prachárnou 1a - oprava střechy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106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107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108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02 - jímací a uzemňovací soustava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>Jihlava</v>
      </c>
      <c r="G56" s="43"/>
      <c r="H56" s="43"/>
      <c r="I56" s="35" t="s">
        <v>23</v>
      </c>
      <c r="J56" s="75" t="str">
        <f>IF(J14="","",J14)</f>
        <v>24. 3. 2025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25.65" customHeight="1">
      <c r="A58" s="41"/>
      <c r="B58" s="42"/>
      <c r="C58" s="35" t="s">
        <v>25</v>
      </c>
      <c r="D58" s="43"/>
      <c r="E58" s="43"/>
      <c r="F58" s="30" t="str">
        <f>E17</f>
        <v>Statutární město Jihlava</v>
      </c>
      <c r="G58" s="43"/>
      <c r="H58" s="43"/>
      <c r="I58" s="35" t="s">
        <v>31</v>
      </c>
      <c r="J58" s="39" t="str">
        <f>E23</f>
        <v>SPA spol.s r.o., Jihlava, Havlíčkova 46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5.65" customHeight="1">
      <c r="A59" s="41"/>
      <c r="B59" s="42"/>
      <c r="C59" s="35" t="s">
        <v>29</v>
      </c>
      <c r="D59" s="43"/>
      <c r="E59" s="43"/>
      <c r="F59" s="30" t="str">
        <f>IF(E20="","",E20)</f>
        <v>Vyplň údaj</v>
      </c>
      <c r="G59" s="43"/>
      <c r="H59" s="43"/>
      <c r="I59" s="35" t="s">
        <v>34</v>
      </c>
      <c r="J59" s="39" t="str">
        <f>E26</f>
        <v>Ing.Michal Nestrojil (import do KROS4)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111</v>
      </c>
      <c r="D61" s="174"/>
      <c r="E61" s="174"/>
      <c r="F61" s="174"/>
      <c r="G61" s="174"/>
      <c r="H61" s="174"/>
      <c r="I61" s="174"/>
      <c r="J61" s="175" t="s">
        <v>112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70</v>
      </c>
      <c r="D63" s="43"/>
      <c r="E63" s="43"/>
      <c r="F63" s="43"/>
      <c r="G63" s="43"/>
      <c r="H63" s="43"/>
      <c r="I63" s="43"/>
      <c r="J63" s="105">
        <f>J121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113</v>
      </c>
    </row>
    <row r="64" s="9" customFormat="1" ht="24.96" customHeight="1">
      <c r="A64" s="9"/>
      <c r="B64" s="177"/>
      <c r="C64" s="178"/>
      <c r="D64" s="179" t="s">
        <v>681</v>
      </c>
      <c r="E64" s="180"/>
      <c r="F64" s="180"/>
      <c r="G64" s="180"/>
      <c r="H64" s="180"/>
      <c r="I64" s="180"/>
      <c r="J64" s="181">
        <f>J122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682</v>
      </c>
      <c r="E65" s="185"/>
      <c r="F65" s="185"/>
      <c r="G65" s="185"/>
      <c r="H65" s="185"/>
      <c r="I65" s="185"/>
      <c r="J65" s="186">
        <f>J123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83"/>
      <c r="C66" s="128"/>
      <c r="D66" s="184" t="s">
        <v>683</v>
      </c>
      <c r="E66" s="185"/>
      <c r="F66" s="185"/>
      <c r="G66" s="185"/>
      <c r="H66" s="185"/>
      <c r="I66" s="185"/>
      <c r="J66" s="186">
        <f>J124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21.84" customHeight="1">
      <c r="A67" s="10"/>
      <c r="B67" s="183"/>
      <c r="C67" s="128"/>
      <c r="D67" s="184" t="s">
        <v>684</v>
      </c>
      <c r="E67" s="185"/>
      <c r="F67" s="185"/>
      <c r="G67" s="185"/>
      <c r="H67" s="185"/>
      <c r="I67" s="185"/>
      <c r="J67" s="186">
        <f>J125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21.84" customHeight="1">
      <c r="A68" s="10"/>
      <c r="B68" s="183"/>
      <c r="C68" s="128"/>
      <c r="D68" s="184" t="s">
        <v>685</v>
      </c>
      <c r="E68" s="185"/>
      <c r="F68" s="185"/>
      <c r="G68" s="185"/>
      <c r="H68" s="185"/>
      <c r="I68" s="185"/>
      <c r="J68" s="186">
        <f>J127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21.84" customHeight="1">
      <c r="A69" s="10"/>
      <c r="B69" s="183"/>
      <c r="C69" s="128"/>
      <c r="D69" s="184" t="s">
        <v>686</v>
      </c>
      <c r="E69" s="185"/>
      <c r="F69" s="185"/>
      <c r="G69" s="185"/>
      <c r="H69" s="185"/>
      <c r="I69" s="185"/>
      <c r="J69" s="186">
        <f>J130</f>
        <v>0</v>
      </c>
      <c r="K69" s="128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21.84" customHeight="1">
      <c r="A70" s="10"/>
      <c r="B70" s="183"/>
      <c r="C70" s="128"/>
      <c r="D70" s="184" t="s">
        <v>687</v>
      </c>
      <c r="E70" s="185"/>
      <c r="F70" s="185"/>
      <c r="G70" s="185"/>
      <c r="H70" s="185"/>
      <c r="I70" s="185"/>
      <c r="J70" s="186">
        <f>J132</f>
        <v>0</v>
      </c>
      <c r="K70" s="128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21.84" customHeight="1">
      <c r="A71" s="10"/>
      <c r="B71" s="183"/>
      <c r="C71" s="128"/>
      <c r="D71" s="184" t="s">
        <v>688</v>
      </c>
      <c r="E71" s="185"/>
      <c r="F71" s="185"/>
      <c r="G71" s="185"/>
      <c r="H71" s="185"/>
      <c r="I71" s="185"/>
      <c r="J71" s="186">
        <f>J135</f>
        <v>0</v>
      </c>
      <c r="K71" s="128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21.84" customHeight="1">
      <c r="A72" s="10"/>
      <c r="B72" s="183"/>
      <c r="C72" s="128"/>
      <c r="D72" s="184" t="s">
        <v>689</v>
      </c>
      <c r="E72" s="185"/>
      <c r="F72" s="185"/>
      <c r="G72" s="185"/>
      <c r="H72" s="185"/>
      <c r="I72" s="185"/>
      <c r="J72" s="186">
        <f>J140</f>
        <v>0</v>
      </c>
      <c r="K72" s="128"/>
      <c r="L72" s="18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21.84" customHeight="1">
      <c r="A73" s="10"/>
      <c r="B73" s="183"/>
      <c r="C73" s="128"/>
      <c r="D73" s="184" t="s">
        <v>690</v>
      </c>
      <c r="E73" s="185"/>
      <c r="F73" s="185"/>
      <c r="G73" s="185"/>
      <c r="H73" s="185"/>
      <c r="I73" s="185"/>
      <c r="J73" s="186">
        <f>J145</f>
        <v>0</v>
      </c>
      <c r="K73" s="128"/>
      <c r="L73" s="18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21.84" customHeight="1">
      <c r="A74" s="10"/>
      <c r="B74" s="183"/>
      <c r="C74" s="128"/>
      <c r="D74" s="184" t="s">
        <v>691</v>
      </c>
      <c r="E74" s="185"/>
      <c r="F74" s="185"/>
      <c r="G74" s="185"/>
      <c r="H74" s="185"/>
      <c r="I74" s="185"/>
      <c r="J74" s="186">
        <f>J152</f>
        <v>0</v>
      </c>
      <c r="K74" s="128"/>
      <c r="L74" s="18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21.84" customHeight="1">
      <c r="A75" s="10"/>
      <c r="B75" s="183"/>
      <c r="C75" s="128"/>
      <c r="D75" s="184" t="s">
        <v>692</v>
      </c>
      <c r="E75" s="185"/>
      <c r="F75" s="185"/>
      <c r="G75" s="185"/>
      <c r="H75" s="185"/>
      <c r="I75" s="185"/>
      <c r="J75" s="186">
        <f>J156</f>
        <v>0</v>
      </c>
      <c r="K75" s="128"/>
      <c r="L75" s="187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21.84" customHeight="1">
      <c r="A76" s="10"/>
      <c r="B76" s="183"/>
      <c r="C76" s="128"/>
      <c r="D76" s="184" t="s">
        <v>693</v>
      </c>
      <c r="E76" s="185"/>
      <c r="F76" s="185"/>
      <c r="G76" s="185"/>
      <c r="H76" s="185"/>
      <c r="I76" s="185"/>
      <c r="J76" s="186">
        <f>J159</f>
        <v>0</v>
      </c>
      <c r="K76" s="128"/>
      <c r="L76" s="187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21.84" customHeight="1">
      <c r="A77" s="10"/>
      <c r="B77" s="183"/>
      <c r="C77" s="128"/>
      <c r="D77" s="184" t="s">
        <v>694</v>
      </c>
      <c r="E77" s="185"/>
      <c r="F77" s="185"/>
      <c r="G77" s="185"/>
      <c r="H77" s="185"/>
      <c r="I77" s="185"/>
      <c r="J77" s="186">
        <f>J162</f>
        <v>0</v>
      </c>
      <c r="K77" s="128"/>
      <c r="L77" s="187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4.88" customHeight="1">
      <c r="A78" s="10"/>
      <c r="B78" s="183"/>
      <c r="C78" s="128"/>
      <c r="D78" s="184" t="s">
        <v>695</v>
      </c>
      <c r="E78" s="185"/>
      <c r="F78" s="185"/>
      <c r="G78" s="185"/>
      <c r="H78" s="185"/>
      <c r="I78" s="185"/>
      <c r="J78" s="186">
        <f>J165</f>
        <v>0</v>
      </c>
      <c r="K78" s="128"/>
      <c r="L78" s="187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21.84" customHeight="1">
      <c r="A79" s="10"/>
      <c r="B79" s="183"/>
      <c r="C79" s="128"/>
      <c r="D79" s="184" t="s">
        <v>696</v>
      </c>
      <c r="E79" s="185"/>
      <c r="F79" s="185"/>
      <c r="G79" s="185"/>
      <c r="H79" s="185"/>
      <c r="I79" s="185"/>
      <c r="J79" s="186">
        <f>J172</f>
        <v>0</v>
      </c>
      <c r="K79" s="128"/>
      <c r="L79" s="187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21.84" customHeight="1">
      <c r="A80" s="10"/>
      <c r="B80" s="183"/>
      <c r="C80" s="128"/>
      <c r="D80" s="184" t="s">
        <v>697</v>
      </c>
      <c r="E80" s="185"/>
      <c r="F80" s="185"/>
      <c r="G80" s="185"/>
      <c r="H80" s="185"/>
      <c r="I80" s="185"/>
      <c r="J80" s="186">
        <f>J174</f>
        <v>0</v>
      </c>
      <c r="K80" s="128"/>
      <c r="L80" s="187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21.84" customHeight="1">
      <c r="A81" s="10"/>
      <c r="B81" s="183"/>
      <c r="C81" s="128"/>
      <c r="D81" s="184" t="s">
        <v>698</v>
      </c>
      <c r="E81" s="185"/>
      <c r="F81" s="185"/>
      <c r="G81" s="185"/>
      <c r="H81" s="185"/>
      <c r="I81" s="185"/>
      <c r="J81" s="186">
        <f>J177</f>
        <v>0</v>
      </c>
      <c r="K81" s="128"/>
      <c r="L81" s="187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83"/>
      <c r="C82" s="128"/>
      <c r="D82" s="184" t="s">
        <v>699</v>
      </c>
      <c r="E82" s="185"/>
      <c r="F82" s="185"/>
      <c r="G82" s="185"/>
      <c r="H82" s="185"/>
      <c r="I82" s="185"/>
      <c r="J82" s="186">
        <f>J180</f>
        <v>0</v>
      </c>
      <c r="K82" s="128"/>
      <c r="L82" s="187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83"/>
      <c r="C83" s="128"/>
      <c r="D83" s="184" t="s">
        <v>700</v>
      </c>
      <c r="E83" s="185"/>
      <c r="F83" s="185"/>
      <c r="G83" s="185"/>
      <c r="H83" s="185"/>
      <c r="I83" s="185"/>
      <c r="J83" s="186">
        <f>J182</f>
        <v>0</v>
      </c>
      <c r="K83" s="128"/>
      <c r="L83" s="187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4.88" customHeight="1">
      <c r="A84" s="10"/>
      <c r="B84" s="183"/>
      <c r="C84" s="128"/>
      <c r="D84" s="184" t="s">
        <v>701</v>
      </c>
      <c r="E84" s="185"/>
      <c r="F84" s="185"/>
      <c r="G84" s="185"/>
      <c r="H84" s="185"/>
      <c r="I84" s="185"/>
      <c r="J84" s="186">
        <f>J183</f>
        <v>0</v>
      </c>
      <c r="K84" s="128"/>
      <c r="L84" s="187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10" customFormat="1" ht="21.84" customHeight="1">
      <c r="A85" s="10"/>
      <c r="B85" s="183"/>
      <c r="C85" s="128"/>
      <c r="D85" s="184" t="s">
        <v>702</v>
      </c>
      <c r="E85" s="185"/>
      <c r="F85" s="185"/>
      <c r="G85" s="185"/>
      <c r="H85" s="185"/>
      <c r="I85" s="185"/>
      <c r="J85" s="186">
        <f>J185</f>
        <v>0</v>
      </c>
      <c r="K85" s="128"/>
      <c r="L85" s="187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="10" customFormat="1" ht="21.84" customHeight="1">
      <c r="A86" s="10"/>
      <c r="B86" s="183"/>
      <c r="C86" s="128"/>
      <c r="D86" s="184" t="s">
        <v>703</v>
      </c>
      <c r="E86" s="185"/>
      <c r="F86" s="185"/>
      <c r="G86" s="185"/>
      <c r="H86" s="185"/>
      <c r="I86" s="185"/>
      <c r="J86" s="186">
        <f>J187</f>
        <v>0</v>
      </c>
      <c r="K86" s="128"/>
      <c r="L86" s="187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="10" customFormat="1" ht="21.84" customHeight="1">
      <c r="A87" s="10"/>
      <c r="B87" s="183"/>
      <c r="C87" s="128"/>
      <c r="D87" s="184" t="s">
        <v>704</v>
      </c>
      <c r="E87" s="185"/>
      <c r="F87" s="185"/>
      <c r="G87" s="185"/>
      <c r="H87" s="185"/>
      <c r="I87" s="185"/>
      <c r="J87" s="186">
        <f>J189</f>
        <v>0</v>
      </c>
      <c r="K87" s="128"/>
      <c r="L87" s="187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</row>
    <row r="88" s="10" customFormat="1" ht="21.84" customHeight="1">
      <c r="A88" s="10"/>
      <c r="B88" s="183"/>
      <c r="C88" s="128"/>
      <c r="D88" s="184" t="s">
        <v>705</v>
      </c>
      <c r="E88" s="185"/>
      <c r="F88" s="185"/>
      <c r="G88" s="185"/>
      <c r="H88" s="185"/>
      <c r="I88" s="185"/>
      <c r="J88" s="186">
        <f>J191</f>
        <v>0</v>
      </c>
      <c r="K88" s="128"/>
      <c r="L88" s="187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</row>
    <row r="89" s="10" customFormat="1" ht="21.84" customHeight="1">
      <c r="A89" s="10"/>
      <c r="B89" s="183"/>
      <c r="C89" s="128"/>
      <c r="D89" s="184" t="s">
        <v>706</v>
      </c>
      <c r="E89" s="185"/>
      <c r="F89" s="185"/>
      <c r="G89" s="185"/>
      <c r="H89" s="185"/>
      <c r="I89" s="185"/>
      <c r="J89" s="186">
        <f>J193</f>
        <v>0</v>
      </c>
      <c r="K89" s="128"/>
      <c r="L89" s="187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</row>
    <row r="90" s="10" customFormat="1" ht="21.84" customHeight="1">
      <c r="A90" s="10"/>
      <c r="B90" s="183"/>
      <c r="C90" s="128"/>
      <c r="D90" s="184" t="s">
        <v>707</v>
      </c>
      <c r="E90" s="185"/>
      <c r="F90" s="185"/>
      <c r="G90" s="185"/>
      <c r="H90" s="185"/>
      <c r="I90" s="185"/>
      <c r="J90" s="186">
        <f>J195</f>
        <v>0</v>
      </c>
      <c r="K90" s="128"/>
      <c r="L90" s="187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</row>
    <row r="91" s="10" customFormat="1" ht="21.84" customHeight="1">
      <c r="A91" s="10"/>
      <c r="B91" s="183"/>
      <c r="C91" s="128"/>
      <c r="D91" s="184" t="s">
        <v>708</v>
      </c>
      <c r="E91" s="185"/>
      <c r="F91" s="185"/>
      <c r="G91" s="185"/>
      <c r="H91" s="185"/>
      <c r="I91" s="185"/>
      <c r="J91" s="186">
        <f>J197</f>
        <v>0</v>
      </c>
      <c r="K91" s="128"/>
      <c r="L91" s="187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</row>
    <row r="92" s="10" customFormat="1" ht="21.84" customHeight="1">
      <c r="A92" s="10"/>
      <c r="B92" s="183"/>
      <c r="C92" s="128"/>
      <c r="D92" s="184" t="s">
        <v>709</v>
      </c>
      <c r="E92" s="185"/>
      <c r="F92" s="185"/>
      <c r="G92" s="185"/>
      <c r="H92" s="185"/>
      <c r="I92" s="185"/>
      <c r="J92" s="186">
        <f>J199</f>
        <v>0</v>
      </c>
      <c r="K92" s="128"/>
      <c r="L92" s="187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</row>
    <row r="93" s="10" customFormat="1" ht="21.84" customHeight="1">
      <c r="A93" s="10"/>
      <c r="B93" s="183"/>
      <c r="C93" s="128"/>
      <c r="D93" s="184" t="s">
        <v>710</v>
      </c>
      <c r="E93" s="185"/>
      <c r="F93" s="185"/>
      <c r="G93" s="185"/>
      <c r="H93" s="185"/>
      <c r="I93" s="185"/>
      <c r="J93" s="186">
        <f>J201</f>
        <v>0</v>
      </c>
      <c r="K93" s="128"/>
      <c r="L93" s="187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</row>
    <row r="94" s="10" customFormat="1" ht="21.84" customHeight="1">
      <c r="A94" s="10"/>
      <c r="B94" s="183"/>
      <c r="C94" s="128"/>
      <c r="D94" s="184" t="s">
        <v>711</v>
      </c>
      <c r="E94" s="185"/>
      <c r="F94" s="185"/>
      <c r="G94" s="185"/>
      <c r="H94" s="185"/>
      <c r="I94" s="185"/>
      <c r="J94" s="186">
        <f>J203</f>
        <v>0</v>
      </c>
      <c r="K94" s="128"/>
      <c r="L94" s="187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</row>
    <row r="95" s="10" customFormat="1" ht="21.84" customHeight="1">
      <c r="A95" s="10"/>
      <c r="B95" s="183"/>
      <c r="C95" s="128"/>
      <c r="D95" s="184" t="s">
        <v>712</v>
      </c>
      <c r="E95" s="185"/>
      <c r="F95" s="185"/>
      <c r="G95" s="185"/>
      <c r="H95" s="185"/>
      <c r="I95" s="185"/>
      <c r="J95" s="186">
        <f>J205</f>
        <v>0</v>
      </c>
      <c r="K95" s="128"/>
      <c r="L95" s="187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</row>
    <row r="96" s="10" customFormat="1" ht="21.84" customHeight="1">
      <c r="A96" s="10"/>
      <c r="B96" s="183"/>
      <c r="C96" s="128"/>
      <c r="D96" s="184" t="s">
        <v>713</v>
      </c>
      <c r="E96" s="185"/>
      <c r="F96" s="185"/>
      <c r="G96" s="185"/>
      <c r="H96" s="185"/>
      <c r="I96" s="185"/>
      <c r="J96" s="186">
        <f>J208</f>
        <v>0</v>
      </c>
      <c r="K96" s="128"/>
      <c r="L96" s="187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21.84" customHeight="1">
      <c r="A97" s="10"/>
      <c r="B97" s="183"/>
      <c r="C97" s="128"/>
      <c r="D97" s="184" t="s">
        <v>714</v>
      </c>
      <c r="E97" s="185"/>
      <c r="F97" s="185"/>
      <c r="G97" s="185"/>
      <c r="H97" s="185"/>
      <c r="I97" s="185"/>
      <c r="J97" s="186">
        <f>J210</f>
        <v>0</v>
      </c>
      <c r="K97" s="128"/>
      <c r="L97" s="187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21.84" customHeight="1">
      <c r="A98" s="10"/>
      <c r="B98" s="183"/>
      <c r="C98" s="128"/>
      <c r="D98" s="184" t="s">
        <v>708</v>
      </c>
      <c r="E98" s="185"/>
      <c r="F98" s="185"/>
      <c r="G98" s="185"/>
      <c r="H98" s="185"/>
      <c r="I98" s="185"/>
      <c r="J98" s="186">
        <f>J212</f>
        <v>0</v>
      </c>
      <c r="K98" s="128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3"/>
      <c r="C99" s="128"/>
      <c r="D99" s="184" t="s">
        <v>715</v>
      </c>
      <c r="E99" s="185"/>
      <c r="F99" s="185"/>
      <c r="G99" s="185"/>
      <c r="H99" s="185"/>
      <c r="I99" s="185"/>
      <c r="J99" s="186">
        <f>J214</f>
        <v>0</v>
      </c>
      <c r="K99" s="128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41"/>
      <c r="B100" s="42"/>
      <c r="C100" s="43"/>
      <c r="D100" s="43"/>
      <c r="E100" s="43"/>
      <c r="F100" s="43"/>
      <c r="G100" s="43"/>
      <c r="H100" s="43"/>
      <c r="I100" s="43"/>
      <c r="J100" s="43"/>
      <c r="K100" s="43"/>
      <c r="L100" s="147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</row>
    <row r="101" s="2" customFormat="1" ht="6.96" customHeight="1">
      <c r="A101" s="41"/>
      <c r="B101" s="62"/>
      <c r="C101" s="63"/>
      <c r="D101" s="63"/>
      <c r="E101" s="63"/>
      <c r="F101" s="63"/>
      <c r="G101" s="63"/>
      <c r="H101" s="63"/>
      <c r="I101" s="63"/>
      <c r="J101" s="63"/>
      <c r="K101" s="63"/>
      <c r="L101" s="147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</row>
    <row r="105" s="2" customFormat="1" ht="6.96" customHeight="1">
      <c r="A105" s="41"/>
      <c r="B105" s="64"/>
      <c r="C105" s="65"/>
      <c r="D105" s="65"/>
      <c r="E105" s="65"/>
      <c r="F105" s="65"/>
      <c r="G105" s="65"/>
      <c r="H105" s="65"/>
      <c r="I105" s="65"/>
      <c r="J105" s="65"/>
      <c r="K105" s="65"/>
      <c r="L105" s="147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</row>
    <row r="106" s="2" customFormat="1" ht="24.96" customHeight="1">
      <c r="A106" s="41"/>
      <c r="B106" s="42"/>
      <c r="C106" s="26" t="s">
        <v>127</v>
      </c>
      <c r="D106" s="43"/>
      <c r="E106" s="43"/>
      <c r="F106" s="43"/>
      <c r="G106" s="43"/>
      <c r="H106" s="43"/>
      <c r="I106" s="43"/>
      <c r="J106" s="43"/>
      <c r="K106" s="43"/>
      <c r="L106" s="147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</row>
    <row r="107" s="2" customFormat="1" ht="6.96" customHeight="1">
      <c r="A107" s="41"/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147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</row>
    <row r="108" s="2" customFormat="1" ht="12" customHeight="1">
      <c r="A108" s="41"/>
      <c r="B108" s="42"/>
      <c r="C108" s="35" t="s">
        <v>16</v>
      </c>
      <c r="D108" s="43"/>
      <c r="E108" s="43"/>
      <c r="F108" s="43"/>
      <c r="G108" s="43"/>
      <c r="H108" s="43"/>
      <c r="I108" s="43"/>
      <c r="J108" s="43"/>
      <c r="K108" s="43"/>
      <c r="L108" s="147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</row>
    <row r="109" s="2" customFormat="1" ht="16.5" customHeight="1">
      <c r="A109" s="41"/>
      <c r="B109" s="42"/>
      <c r="C109" s="43"/>
      <c r="D109" s="43"/>
      <c r="E109" s="172" t="str">
        <f>E7</f>
        <v>DPS Za Prachárnou 1a - oprava střechy</v>
      </c>
      <c r="F109" s="35"/>
      <c r="G109" s="35"/>
      <c r="H109" s="35"/>
      <c r="I109" s="43"/>
      <c r="J109" s="43"/>
      <c r="K109" s="43"/>
      <c r="L109" s="147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</row>
    <row r="110" s="1" customFormat="1" ht="12" customHeight="1">
      <c r="B110" s="24"/>
      <c r="C110" s="35" t="s">
        <v>106</v>
      </c>
      <c r="D110" s="25"/>
      <c r="E110" s="25"/>
      <c r="F110" s="25"/>
      <c r="G110" s="25"/>
      <c r="H110" s="25"/>
      <c r="I110" s="25"/>
      <c r="J110" s="25"/>
      <c r="K110" s="25"/>
      <c r="L110" s="23"/>
    </row>
    <row r="111" s="2" customFormat="1" ht="16.5" customHeight="1">
      <c r="A111" s="41"/>
      <c r="B111" s="42"/>
      <c r="C111" s="43"/>
      <c r="D111" s="43"/>
      <c r="E111" s="172" t="s">
        <v>107</v>
      </c>
      <c r="F111" s="43"/>
      <c r="G111" s="43"/>
      <c r="H111" s="43"/>
      <c r="I111" s="43"/>
      <c r="J111" s="43"/>
      <c r="K111" s="43"/>
      <c r="L111" s="147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</row>
    <row r="112" s="2" customFormat="1" ht="12" customHeight="1">
      <c r="A112" s="41"/>
      <c r="B112" s="42"/>
      <c r="C112" s="35" t="s">
        <v>108</v>
      </c>
      <c r="D112" s="43"/>
      <c r="E112" s="43"/>
      <c r="F112" s="43"/>
      <c r="G112" s="43"/>
      <c r="H112" s="43"/>
      <c r="I112" s="43"/>
      <c r="J112" s="43"/>
      <c r="K112" s="43"/>
      <c r="L112" s="147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</row>
    <row r="113" s="2" customFormat="1" ht="16.5" customHeight="1">
      <c r="A113" s="41"/>
      <c r="B113" s="42"/>
      <c r="C113" s="43"/>
      <c r="D113" s="43"/>
      <c r="E113" s="72" t="str">
        <f>E11</f>
        <v>02 - jímací a uzemňovací soustava</v>
      </c>
      <c r="F113" s="43"/>
      <c r="G113" s="43"/>
      <c r="H113" s="43"/>
      <c r="I113" s="43"/>
      <c r="J113" s="43"/>
      <c r="K113" s="43"/>
      <c r="L113" s="147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</row>
    <row r="114" s="2" customFormat="1" ht="6.96" customHeight="1">
      <c r="A114" s="41"/>
      <c r="B114" s="42"/>
      <c r="C114" s="43"/>
      <c r="D114" s="43"/>
      <c r="E114" s="43"/>
      <c r="F114" s="43"/>
      <c r="G114" s="43"/>
      <c r="H114" s="43"/>
      <c r="I114" s="43"/>
      <c r="J114" s="43"/>
      <c r="K114" s="43"/>
      <c r="L114" s="147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</row>
    <row r="115" s="2" customFormat="1" ht="12" customHeight="1">
      <c r="A115" s="41"/>
      <c r="B115" s="42"/>
      <c r="C115" s="35" t="s">
        <v>21</v>
      </c>
      <c r="D115" s="43"/>
      <c r="E115" s="43"/>
      <c r="F115" s="30" t="str">
        <f>F14</f>
        <v>Jihlava</v>
      </c>
      <c r="G115" s="43"/>
      <c r="H115" s="43"/>
      <c r="I115" s="35" t="s">
        <v>23</v>
      </c>
      <c r="J115" s="75" t="str">
        <f>IF(J14="","",J14)</f>
        <v>24. 3. 2025</v>
      </c>
      <c r="K115" s="43"/>
      <c r="L115" s="147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</row>
    <row r="116" s="2" customFormat="1" ht="6.96" customHeight="1">
      <c r="A116" s="41"/>
      <c r="B116" s="42"/>
      <c r="C116" s="43"/>
      <c r="D116" s="43"/>
      <c r="E116" s="43"/>
      <c r="F116" s="43"/>
      <c r="G116" s="43"/>
      <c r="H116" s="43"/>
      <c r="I116" s="43"/>
      <c r="J116" s="43"/>
      <c r="K116" s="43"/>
      <c r="L116" s="147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</row>
    <row r="117" s="2" customFormat="1" ht="25.65" customHeight="1">
      <c r="A117" s="41"/>
      <c r="B117" s="42"/>
      <c r="C117" s="35" t="s">
        <v>25</v>
      </c>
      <c r="D117" s="43"/>
      <c r="E117" s="43"/>
      <c r="F117" s="30" t="str">
        <f>E17</f>
        <v>Statutární město Jihlava</v>
      </c>
      <c r="G117" s="43"/>
      <c r="H117" s="43"/>
      <c r="I117" s="35" t="s">
        <v>31</v>
      </c>
      <c r="J117" s="39" t="str">
        <f>E23</f>
        <v>SPA spol.s r.o., Jihlava, Havlíčkova 46</v>
      </c>
      <c r="K117" s="43"/>
      <c r="L117" s="147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</row>
    <row r="118" s="2" customFormat="1" ht="25.65" customHeight="1">
      <c r="A118" s="41"/>
      <c r="B118" s="42"/>
      <c r="C118" s="35" t="s">
        <v>29</v>
      </c>
      <c r="D118" s="43"/>
      <c r="E118" s="43"/>
      <c r="F118" s="30" t="str">
        <f>IF(E20="","",E20)</f>
        <v>Vyplň údaj</v>
      </c>
      <c r="G118" s="43"/>
      <c r="H118" s="43"/>
      <c r="I118" s="35" t="s">
        <v>34</v>
      </c>
      <c r="J118" s="39" t="str">
        <f>E26</f>
        <v>Ing.Michal Nestrojil (import do KROS4)</v>
      </c>
      <c r="K118" s="43"/>
      <c r="L118" s="147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</row>
    <row r="119" s="2" customFormat="1" ht="10.32" customHeight="1">
      <c r="A119" s="41"/>
      <c r="B119" s="42"/>
      <c r="C119" s="43"/>
      <c r="D119" s="43"/>
      <c r="E119" s="43"/>
      <c r="F119" s="43"/>
      <c r="G119" s="43"/>
      <c r="H119" s="43"/>
      <c r="I119" s="43"/>
      <c r="J119" s="43"/>
      <c r="K119" s="43"/>
      <c r="L119" s="147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</row>
    <row r="120" s="11" customFormat="1" ht="29.28" customHeight="1">
      <c r="A120" s="188"/>
      <c r="B120" s="189"/>
      <c r="C120" s="190" t="s">
        <v>128</v>
      </c>
      <c r="D120" s="191" t="s">
        <v>57</v>
      </c>
      <c r="E120" s="191" t="s">
        <v>53</v>
      </c>
      <c r="F120" s="191" t="s">
        <v>54</v>
      </c>
      <c r="G120" s="191" t="s">
        <v>129</v>
      </c>
      <c r="H120" s="191" t="s">
        <v>130</v>
      </c>
      <c r="I120" s="191" t="s">
        <v>131</v>
      </c>
      <c r="J120" s="191" t="s">
        <v>112</v>
      </c>
      <c r="K120" s="192" t="s">
        <v>132</v>
      </c>
      <c r="L120" s="193"/>
      <c r="M120" s="95" t="s">
        <v>19</v>
      </c>
      <c r="N120" s="96" t="s">
        <v>42</v>
      </c>
      <c r="O120" s="96" t="s">
        <v>133</v>
      </c>
      <c r="P120" s="96" t="s">
        <v>134</v>
      </c>
      <c r="Q120" s="96" t="s">
        <v>135</v>
      </c>
      <c r="R120" s="96" t="s">
        <v>136</v>
      </c>
      <c r="S120" s="96" t="s">
        <v>137</v>
      </c>
      <c r="T120" s="97" t="s">
        <v>138</v>
      </c>
      <c r="U120" s="188"/>
      <c r="V120" s="188"/>
      <c r="W120" s="188"/>
      <c r="X120" s="188"/>
      <c r="Y120" s="188"/>
      <c r="Z120" s="188"/>
      <c r="AA120" s="188"/>
      <c r="AB120" s="188"/>
      <c r="AC120" s="188"/>
      <c r="AD120" s="188"/>
      <c r="AE120" s="188"/>
    </row>
    <row r="121" s="2" customFormat="1" ht="22.8" customHeight="1">
      <c r="A121" s="41"/>
      <c r="B121" s="42"/>
      <c r="C121" s="102" t="s">
        <v>139</v>
      </c>
      <c r="D121" s="43"/>
      <c r="E121" s="43"/>
      <c r="F121" s="43"/>
      <c r="G121" s="43"/>
      <c r="H121" s="43"/>
      <c r="I121" s="43"/>
      <c r="J121" s="194">
        <f>BK121</f>
        <v>0</v>
      </c>
      <c r="K121" s="43"/>
      <c r="L121" s="47"/>
      <c r="M121" s="98"/>
      <c r="N121" s="195"/>
      <c r="O121" s="99"/>
      <c r="P121" s="196">
        <f>P122</f>
        <v>0</v>
      </c>
      <c r="Q121" s="99"/>
      <c r="R121" s="196">
        <f>R122</f>
        <v>0</v>
      </c>
      <c r="S121" s="99"/>
      <c r="T121" s="197">
        <f>T122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71</v>
      </c>
      <c r="AU121" s="20" t="s">
        <v>113</v>
      </c>
      <c r="BK121" s="198">
        <f>BK122</f>
        <v>0</v>
      </c>
    </row>
    <row r="122" s="12" customFormat="1" ht="25.92" customHeight="1">
      <c r="A122" s="12"/>
      <c r="B122" s="199"/>
      <c r="C122" s="200"/>
      <c r="D122" s="201" t="s">
        <v>71</v>
      </c>
      <c r="E122" s="202" t="s">
        <v>716</v>
      </c>
      <c r="F122" s="202" t="s">
        <v>717</v>
      </c>
      <c r="G122" s="200"/>
      <c r="H122" s="200"/>
      <c r="I122" s="203"/>
      <c r="J122" s="204">
        <f>BK122</f>
        <v>0</v>
      </c>
      <c r="K122" s="200"/>
      <c r="L122" s="205"/>
      <c r="M122" s="206"/>
      <c r="N122" s="207"/>
      <c r="O122" s="207"/>
      <c r="P122" s="208">
        <f>P123+P180+P182+P214</f>
        <v>0</v>
      </c>
      <c r="Q122" s="207"/>
      <c r="R122" s="208">
        <f>R123+R180+R182+R214</f>
        <v>0</v>
      </c>
      <c r="S122" s="207"/>
      <c r="T122" s="209">
        <f>T123+T180+T182+T214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0" t="s">
        <v>79</v>
      </c>
      <c r="AT122" s="211" t="s">
        <v>71</v>
      </c>
      <c r="AU122" s="211" t="s">
        <v>72</v>
      </c>
      <c r="AY122" s="210" t="s">
        <v>142</v>
      </c>
      <c r="BK122" s="212">
        <f>BK123+BK180+BK182+BK214</f>
        <v>0</v>
      </c>
    </row>
    <row r="123" s="12" customFormat="1" ht="22.8" customHeight="1">
      <c r="A123" s="12"/>
      <c r="B123" s="199"/>
      <c r="C123" s="200"/>
      <c r="D123" s="201" t="s">
        <v>71</v>
      </c>
      <c r="E123" s="213" t="s">
        <v>718</v>
      </c>
      <c r="F123" s="213" t="s">
        <v>719</v>
      </c>
      <c r="G123" s="200"/>
      <c r="H123" s="200"/>
      <c r="I123" s="203"/>
      <c r="J123" s="214">
        <f>BK123</f>
        <v>0</v>
      </c>
      <c r="K123" s="200"/>
      <c r="L123" s="205"/>
      <c r="M123" s="206"/>
      <c r="N123" s="207"/>
      <c r="O123" s="207"/>
      <c r="P123" s="208">
        <f>P124+P165</f>
        <v>0</v>
      </c>
      <c r="Q123" s="207"/>
      <c r="R123" s="208">
        <f>R124+R165</f>
        <v>0</v>
      </c>
      <c r="S123" s="207"/>
      <c r="T123" s="209">
        <f>T124+T165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0" t="s">
        <v>79</v>
      </c>
      <c r="AT123" s="211" t="s">
        <v>71</v>
      </c>
      <c r="AU123" s="211" t="s">
        <v>79</v>
      </c>
      <c r="AY123" s="210" t="s">
        <v>142</v>
      </c>
      <c r="BK123" s="212">
        <f>BK124+BK165</f>
        <v>0</v>
      </c>
    </row>
    <row r="124" s="12" customFormat="1" ht="20.88" customHeight="1">
      <c r="A124" s="12"/>
      <c r="B124" s="199"/>
      <c r="C124" s="200"/>
      <c r="D124" s="201" t="s">
        <v>71</v>
      </c>
      <c r="E124" s="213" t="s">
        <v>720</v>
      </c>
      <c r="F124" s="213" t="s">
        <v>721</v>
      </c>
      <c r="G124" s="200"/>
      <c r="H124" s="200"/>
      <c r="I124" s="203"/>
      <c r="J124" s="214">
        <f>BK124</f>
        <v>0</v>
      </c>
      <c r="K124" s="200"/>
      <c r="L124" s="205"/>
      <c r="M124" s="206"/>
      <c r="N124" s="207"/>
      <c r="O124" s="207"/>
      <c r="P124" s="208">
        <f>P125+P127+P130+P132+P135+P140+P145+P152+P156+P159+P162</f>
        <v>0</v>
      </c>
      <c r="Q124" s="207"/>
      <c r="R124" s="208">
        <f>R125+R127+R130+R132+R135+R140+R145+R152+R156+R159+R162</f>
        <v>0</v>
      </c>
      <c r="S124" s="207"/>
      <c r="T124" s="209">
        <f>T125+T127+T130+T132+T135+T140+T145+T152+T156+T159+T162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0" t="s">
        <v>79</v>
      </c>
      <c r="AT124" s="211" t="s">
        <v>71</v>
      </c>
      <c r="AU124" s="211" t="s">
        <v>84</v>
      </c>
      <c r="AY124" s="210" t="s">
        <v>142</v>
      </c>
      <c r="BK124" s="212">
        <f>BK125+BK127+BK130+BK132+BK135+BK140+BK145+BK152+BK156+BK159+BK162</f>
        <v>0</v>
      </c>
    </row>
    <row r="125" s="16" customFormat="1" ht="20.88" customHeight="1">
      <c r="A125" s="16"/>
      <c r="B125" s="281"/>
      <c r="C125" s="282"/>
      <c r="D125" s="283" t="s">
        <v>71</v>
      </c>
      <c r="E125" s="283" t="s">
        <v>722</v>
      </c>
      <c r="F125" s="283" t="s">
        <v>723</v>
      </c>
      <c r="G125" s="282"/>
      <c r="H125" s="282"/>
      <c r="I125" s="284"/>
      <c r="J125" s="285">
        <f>BK125</f>
        <v>0</v>
      </c>
      <c r="K125" s="282"/>
      <c r="L125" s="286"/>
      <c r="M125" s="287"/>
      <c r="N125" s="288"/>
      <c r="O125" s="288"/>
      <c r="P125" s="289">
        <f>P126</f>
        <v>0</v>
      </c>
      <c r="Q125" s="288"/>
      <c r="R125" s="289">
        <f>R126</f>
        <v>0</v>
      </c>
      <c r="S125" s="288"/>
      <c r="T125" s="290">
        <f>T126</f>
        <v>0</v>
      </c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R125" s="291" t="s">
        <v>79</v>
      </c>
      <c r="AT125" s="292" t="s">
        <v>71</v>
      </c>
      <c r="AU125" s="292" t="s">
        <v>152</v>
      </c>
      <c r="AY125" s="291" t="s">
        <v>142</v>
      </c>
      <c r="BK125" s="293">
        <f>BK126</f>
        <v>0</v>
      </c>
    </row>
    <row r="126" s="2" customFormat="1" ht="16.5" customHeight="1">
      <c r="A126" s="41"/>
      <c r="B126" s="42"/>
      <c r="C126" s="215" t="s">
        <v>79</v>
      </c>
      <c r="D126" s="215" t="s">
        <v>147</v>
      </c>
      <c r="E126" s="216" t="s">
        <v>724</v>
      </c>
      <c r="F126" s="217" t="s">
        <v>725</v>
      </c>
      <c r="G126" s="218" t="s">
        <v>167</v>
      </c>
      <c r="H126" s="219">
        <v>135</v>
      </c>
      <c r="I126" s="220"/>
      <c r="J126" s="221">
        <f>ROUND(I126*H126,2)</f>
        <v>0</v>
      </c>
      <c r="K126" s="217" t="s">
        <v>19</v>
      </c>
      <c r="L126" s="47"/>
      <c r="M126" s="222" t="s">
        <v>19</v>
      </c>
      <c r="N126" s="223" t="s">
        <v>44</v>
      </c>
      <c r="O126" s="87"/>
      <c r="P126" s="224">
        <f>O126*H126</f>
        <v>0</v>
      </c>
      <c r="Q126" s="224">
        <v>0</v>
      </c>
      <c r="R126" s="224">
        <f>Q126*H126</f>
        <v>0</v>
      </c>
      <c r="S126" s="224">
        <v>0</v>
      </c>
      <c r="T126" s="225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26" t="s">
        <v>504</v>
      </c>
      <c r="AT126" s="226" t="s">
        <v>147</v>
      </c>
      <c r="AU126" s="226" t="s">
        <v>151</v>
      </c>
      <c r="AY126" s="20" t="s">
        <v>142</v>
      </c>
      <c r="BE126" s="227">
        <f>IF(N126="základní",J126,0)</f>
        <v>0</v>
      </c>
      <c r="BF126" s="227">
        <f>IF(N126="snížená",J126,0)</f>
        <v>0</v>
      </c>
      <c r="BG126" s="227">
        <f>IF(N126="zákl. přenesená",J126,0)</f>
        <v>0</v>
      </c>
      <c r="BH126" s="227">
        <f>IF(N126="sníž. přenesená",J126,0)</f>
        <v>0</v>
      </c>
      <c r="BI126" s="227">
        <f>IF(N126="nulová",J126,0)</f>
        <v>0</v>
      </c>
      <c r="BJ126" s="20" t="s">
        <v>84</v>
      </c>
      <c r="BK126" s="227">
        <f>ROUND(I126*H126,2)</f>
        <v>0</v>
      </c>
      <c r="BL126" s="20" t="s">
        <v>504</v>
      </c>
      <c r="BM126" s="226" t="s">
        <v>84</v>
      </c>
    </row>
    <row r="127" s="16" customFormat="1" ht="20.88" customHeight="1">
      <c r="A127" s="16"/>
      <c r="B127" s="281"/>
      <c r="C127" s="282"/>
      <c r="D127" s="283" t="s">
        <v>71</v>
      </c>
      <c r="E127" s="283" t="s">
        <v>726</v>
      </c>
      <c r="F127" s="283" t="s">
        <v>727</v>
      </c>
      <c r="G127" s="282"/>
      <c r="H127" s="282"/>
      <c r="I127" s="284"/>
      <c r="J127" s="285">
        <f>BK127</f>
        <v>0</v>
      </c>
      <c r="K127" s="282"/>
      <c r="L127" s="286"/>
      <c r="M127" s="287"/>
      <c r="N127" s="288"/>
      <c r="O127" s="288"/>
      <c r="P127" s="289">
        <f>SUM(P128:P129)</f>
        <v>0</v>
      </c>
      <c r="Q127" s="288"/>
      <c r="R127" s="289">
        <f>SUM(R128:R129)</f>
        <v>0</v>
      </c>
      <c r="S127" s="288"/>
      <c r="T127" s="290">
        <f>SUM(T128:T129)</f>
        <v>0</v>
      </c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R127" s="291" t="s">
        <v>79</v>
      </c>
      <c r="AT127" s="292" t="s">
        <v>71</v>
      </c>
      <c r="AU127" s="292" t="s">
        <v>152</v>
      </c>
      <c r="AY127" s="291" t="s">
        <v>142</v>
      </c>
      <c r="BK127" s="293">
        <f>SUM(BK128:BK129)</f>
        <v>0</v>
      </c>
    </row>
    <row r="128" s="2" customFormat="1" ht="16.5" customHeight="1">
      <c r="A128" s="41"/>
      <c r="B128" s="42"/>
      <c r="C128" s="215" t="s">
        <v>84</v>
      </c>
      <c r="D128" s="215" t="s">
        <v>147</v>
      </c>
      <c r="E128" s="216" t="s">
        <v>728</v>
      </c>
      <c r="F128" s="217" t="s">
        <v>729</v>
      </c>
      <c r="G128" s="218" t="s">
        <v>167</v>
      </c>
      <c r="H128" s="219">
        <v>384</v>
      </c>
      <c r="I128" s="220"/>
      <c r="J128" s="221">
        <f>ROUND(I128*H128,2)</f>
        <v>0</v>
      </c>
      <c r="K128" s="217" t="s">
        <v>19</v>
      </c>
      <c r="L128" s="47"/>
      <c r="M128" s="222" t="s">
        <v>19</v>
      </c>
      <c r="N128" s="223" t="s">
        <v>44</v>
      </c>
      <c r="O128" s="87"/>
      <c r="P128" s="224">
        <f>O128*H128</f>
        <v>0</v>
      </c>
      <c r="Q128" s="224">
        <v>0</v>
      </c>
      <c r="R128" s="224">
        <f>Q128*H128</f>
        <v>0</v>
      </c>
      <c r="S128" s="224">
        <v>0</v>
      </c>
      <c r="T128" s="225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26" t="s">
        <v>504</v>
      </c>
      <c r="AT128" s="226" t="s">
        <v>147</v>
      </c>
      <c r="AU128" s="226" t="s">
        <v>151</v>
      </c>
      <c r="AY128" s="20" t="s">
        <v>142</v>
      </c>
      <c r="BE128" s="227">
        <f>IF(N128="základní",J128,0)</f>
        <v>0</v>
      </c>
      <c r="BF128" s="227">
        <f>IF(N128="snížená",J128,0)</f>
        <v>0</v>
      </c>
      <c r="BG128" s="227">
        <f>IF(N128="zákl. přenesená",J128,0)</f>
        <v>0</v>
      </c>
      <c r="BH128" s="227">
        <f>IF(N128="sníž. přenesená",J128,0)</f>
        <v>0</v>
      </c>
      <c r="BI128" s="227">
        <f>IF(N128="nulová",J128,0)</f>
        <v>0</v>
      </c>
      <c r="BJ128" s="20" t="s">
        <v>84</v>
      </c>
      <c r="BK128" s="227">
        <f>ROUND(I128*H128,2)</f>
        <v>0</v>
      </c>
      <c r="BL128" s="20" t="s">
        <v>504</v>
      </c>
      <c r="BM128" s="226" t="s">
        <v>151</v>
      </c>
    </row>
    <row r="129" s="2" customFormat="1" ht="16.5" customHeight="1">
      <c r="A129" s="41"/>
      <c r="B129" s="42"/>
      <c r="C129" s="215" t="s">
        <v>152</v>
      </c>
      <c r="D129" s="215" t="s">
        <v>147</v>
      </c>
      <c r="E129" s="216" t="s">
        <v>730</v>
      </c>
      <c r="F129" s="217" t="s">
        <v>731</v>
      </c>
      <c r="G129" s="218" t="s">
        <v>732</v>
      </c>
      <c r="H129" s="219">
        <v>4</v>
      </c>
      <c r="I129" s="220"/>
      <c r="J129" s="221">
        <f>ROUND(I129*H129,2)</f>
        <v>0</v>
      </c>
      <c r="K129" s="217" t="s">
        <v>19</v>
      </c>
      <c r="L129" s="47"/>
      <c r="M129" s="222" t="s">
        <v>19</v>
      </c>
      <c r="N129" s="223" t="s">
        <v>44</v>
      </c>
      <c r="O129" s="87"/>
      <c r="P129" s="224">
        <f>O129*H129</f>
        <v>0</v>
      </c>
      <c r="Q129" s="224">
        <v>0</v>
      </c>
      <c r="R129" s="224">
        <f>Q129*H129</f>
        <v>0</v>
      </c>
      <c r="S129" s="224">
        <v>0</v>
      </c>
      <c r="T129" s="225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26" t="s">
        <v>504</v>
      </c>
      <c r="AT129" s="226" t="s">
        <v>147</v>
      </c>
      <c r="AU129" s="226" t="s">
        <v>151</v>
      </c>
      <c r="AY129" s="20" t="s">
        <v>142</v>
      </c>
      <c r="BE129" s="227">
        <f>IF(N129="základní",J129,0)</f>
        <v>0</v>
      </c>
      <c r="BF129" s="227">
        <f>IF(N129="snížená",J129,0)</f>
        <v>0</v>
      </c>
      <c r="BG129" s="227">
        <f>IF(N129="zákl. přenesená",J129,0)</f>
        <v>0</v>
      </c>
      <c r="BH129" s="227">
        <f>IF(N129="sníž. přenesená",J129,0)</f>
        <v>0</v>
      </c>
      <c r="BI129" s="227">
        <f>IF(N129="nulová",J129,0)</f>
        <v>0</v>
      </c>
      <c r="BJ129" s="20" t="s">
        <v>84</v>
      </c>
      <c r="BK129" s="227">
        <f>ROUND(I129*H129,2)</f>
        <v>0</v>
      </c>
      <c r="BL129" s="20" t="s">
        <v>504</v>
      </c>
      <c r="BM129" s="226" t="s">
        <v>190</v>
      </c>
    </row>
    <row r="130" s="16" customFormat="1" ht="20.88" customHeight="1">
      <c r="A130" s="16"/>
      <c r="B130" s="281"/>
      <c r="C130" s="282"/>
      <c r="D130" s="283" t="s">
        <v>71</v>
      </c>
      <c r="E130" s="283" t="s">
        <v>733</v>
      </c>
      <c r="F130" s="283" t="s">
        <v>734</v>
      </c>
      <c r="G130" s="282"/>
      <c r="H130" s="282"/>
      <c r="I130" s="284"/>
      <c r="J130" s="285">
        <f>BK130</f>
        <v>0</v>
      </c>
      <c r="K130" s="282"/>
      <c r="L130" s="286"/>
      <c r="M130" s="287"/>
      <c r="N130" s="288"/>
      <c r="O130" s="288"/>
      <c r="P130" s="289">
        <f>P131</f>
        <v>0</v>
      </c>
      <c r="Q130" s="288"/>
      <c r="R130" s="289">
        <f>R131</f>
        <v>0</v>
      </c>
      <c r="S130" s="288"/>
      <c r="T130" s="290">
        <f>T131</f>
        <v>0</v>
      </c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R130" s="291" t="s">
        <v>79</v>
      </c>
      <c r="AT130" s="292" t="s">
        <v>71</v>
      </c>
      <c r="AU130" s="292" t="s">
        <v>152</v>
      </c>
      <c r="AY130" s="291" t="s">
        <v>142</v>
      </c>
      <c r="BK130" s="293">
        <f>BK131</f>
        <v>0</v>
      </c>
    </row>
    <row r="131" s="2" customFormat="1" ht="16.5" customHeight="1">
      <c r="A131" s="41"/>
      <c r="B131" s="42"/>
      <c r="C131" s="215" t="s">
        <v>151</v>
      </c>
      <c r="D131" s="215" t="s">
        <v>147</v>
      </c>
      <c r="E131" s="216" t="s">
        <v>735</v>
      </c>
      <c r="F131" s="217" t="s">
        <v>736</v>
      </c>
      <c r="G131" s="218" t="s">
        <v>167</v>
      </c>
      <c r="H131" s="219">
        <v>52</v>
      </c>
      <c r="I131" s="220"/>
      <c r="J131" s="221">
        <f>ROUND(I131*H131,2)</f>
        <v>0</v>
      </c>
      <c r="K131" s="217" t="s">
        <v>19</v>
      </c>
      <c r="L131" s="47"/>
      <c r="M131" s="222" t="s">
        <v>19</v>
      </c>
      <c r="N131" s="223" t="s">
        <v>44</v>
      </c>
      <c r="O131" s="87"/>
      <c r="P131" s="224">
        <f>O131*H131</f>
        <v>0</v>
      </c>
      <c r="Q131" s="224">
        <v>0</v>
      </c>
      <c r="R131" s="224">
        <f>Q131*H131</f>
        <v>0</v>
      </c>
      <c r="S131" s="224">
        <v>0</v>
      </c>
      <c r="T131" s="225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26" t="s">
        <v>504</v>
      </c>
      <c r="AT131" s="226" t="s">
        <v>147</v>
      </c>
      <c r="AU131" s="226" t="s">
        <v>151</v>
      </c>
      <c r="AY131" s="20" t="s">
        <v>142</v>
      </c>
      <c r="BE131" s="227">
        <f>IF(N131="základní",J131,0)</f>
        <v>0</v>
      </c>
      <c r="BF131" s="227">
        <f>IF(N131="snížená",J131,0)</f>
        <v>0</v>
      </c>
      <c r="BG131" s="227">
        <f>IF(N131="zákl. přenesená",J131,0)</f>
        <v>0</v>
      </c>
      <c r="BH131" s="227">
        <f>IF(N131="sníž. přenesená",J131,0)</f>
        <v>0</v>
      </c>
      <c r="BI131" s="227">
        <f>IF(N131="nulová",J131,0)</f>
        <v>0</v>
      </c>
      <c r="BJ131" s="20" t="s">
        <v>84</v>
      </c>
      <c r="BK131" s="227">
        <f>ROUND(I131*H131,2)</f>
        <v>0</v>
      </c>
      <c r="BL131" s="20" t="s">
        <v>504</v>
      </c>
      <c r="BM131" s="226" t="s">
        <v>202</v>
      </c>
    </row>
    <row r="132" s="16" customFormat="1" ht="20.88" customHeight="1">
      <c r="A132" s="16"/>
      <c r="B132" s="281"/>
      <c r="C132" s="282"/>
      <c r="D132" s="283" t="s">
        <v>71</v>
      </c>
      <c r="E132" s="283" t="s">
        <v>737</v>
      </c>
      <c r="F132" s="283" t="s">
        <v>738</v>
      </c>
      <c r="G132" s="282"/>
      <c r="H132" s="282"/>
      <c r="I132" s="284"/>
      <c r="J132" s="285">
        <f>BK132</f>
        <v>0</v>
      </c>
      <c r="K132" s="282"/>
      <c r="L132" s="286"/>
      <c r="M132" s="287"/>
      <c r="N132" s="288"/>
      <c r="O132" s="288"/>
      <c r="P132" s="289">
        <f>SUM(P133:P134)</f>
        <v>0</v>
      </c>
      <c r="Q132" s="288"/>
      <c r="R132" s="289">
        <f>SUM(R133:R134)</f>
        <v>0</v>
      </c>
      <c r="S132" s="288"/>
      <c r="T132" s="290">
        <f>SUM(T133:T134)</f>
        <v>0</v>
      </c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R132" s="291" t="s">
        <v>79</v>
      </c>
      <c r="AT132" s="292" t="s">
        <v>71</v>
      </c>
      <c r="AU132" s="292" t="s">
        <v>152</v>
      </c>
      <c r="AY132" s="291" t="s">
        <v>142</v>
      </c>
      <c r="BK132" s="293">
        <f>SUM(BK133:BK134)</f>
        <v>0</v>
      </c>
    </row>
    <row r="133" s="2" customFormat="1" ht="16.5" customHeight="1">
      <c r="A133" s="41"/>
      <c r="B133" s="42"/>
      <c r="C133" s="215" t="s">
        <v>181</v>
      </c>
      <c r="D133" s="215" t="s">
        <v>147</v>
      </c>
      <c r="E133" s="216" t="s">
        <v>739</v>
      </c>
      <c r="F133" s="217" t="s">
        <v>740</v>
      </c>
      <c r="G133" s="218" t="s">
        <v>732</v>
      </c>
      <c r="H133" s="219">
        <v>88</v>
      </c>
      <c r="I133" s="220"/>
      <c r="J133" s="221">
        <f>ROUND(I133*H133,2)</f>
        <v>0</v>
      </c>
      <c r="K133" s="217" t="s">
        <v>19</v>
      </c>
      <c r="L133" s="47"/>
      <c r="M133" s="222" t="s">
        <v>19</v>
      </c>
      <c r="N133" s="223" t="s">
        <v>44</v>
      </c>
      <c r="O133" s="87"/>
      <c r="P133" s="224">
        <f>O133*H133</f>
        <v>0</v>
      </c>
      <c r="Q133" s="224">
        <v>0</v>
      </c>
      <c r="R133" s="224">
        <f>Q133*H133</f>
        <v>0</v>
      </c>
      <c r="S133" s="224">
        <v>0</v>
      </c>
      <c r="T133" s="225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26" t="s">
        <v>504</v>
      </c>
      <c r="AT133" s="226" t="s">
        <v>147</v>
      </c>
      <c r="AU133" s="226" t="s">
        <v>151</v>
      </c>
      <c r="AY133" s="20" t="s">
        <v>142</v>
      </c>
      <c r="BE133" s="227">
        <f>IF(N133="základní",J133,0)</f>
        <v>0</v>
      </c>
      <c r="BF133" s="227">
        <f>IF(N133="snížená",J133,0)</f>
        <v>0</v>
      </c>
      <c r="BG133" s="227">
        <f>IF(N133="zákl. přenesená",J133,0)</f>
        <v>0</v>
      </c>
      <c r="BH133" s="227">
        <f>IF(N133="sníž. přenesená",J133,0)</f>
        <v>0</v>
      </c>
      <c r="BI133" s="227">
        <f>IF(N133="nulová",J133,0)</f>
        <v>0</v>
      </c>
      <c r="BJ133" s="20" t="s">
        <v>84</v>
      </c>
      <c r="BK133" s="227">
        <f>ROUND(I133*H133,2)</f>
        <v>0</v>
      </c>
      <c r="BL133" s="20" t="s">
        <v>504</v>
      </c>
      <c r="BM133" s="226" t="s">
        <v>212</v>
      </c>
    </row>
    <row r="134" s="2" customFormat="1" ht="16.5" customHeight="1">
      <c r="A134" s="41"/>
      <c r="B134" s="42"/>
      <c r="C134" s="215" t="s">
        <v>190</v>
      </c>
      <c r="D134" s="215" t="s">
        <v>147</v>
      </c>
      <c r="E134" s="216" t="s">
        <v>741</v>
      </c>
      <c r="F134" s="217" t="s">
        <v>742</v>
      </c>
      <c r="G134" s="218" t="s">
        <v>732</v>
      </c>
      <c r="H134" s="219">
        <v>4</v>
      </c>
      <c r="I134" s="220"/>
      <c r="J134" s="221">
        <f>ROUND(I134*H134,2)</f>
        <v>0</v>
      </c>
      <c r="K134" s="217" t="s">
        <v>19</v>
      </c>
      <c r="L134" s="47"/>
      <c r="M134" s="222" t="s">
        <v>19</v>
      </c>
      <c r="N134" s="223" t="s">
        <v>44</v>
      </c>
      <c r="O134" s="87"/>
      <c r="P134" s="224">
        <f>O134*H134</f>
        <v>0</v>
      </c>
      <c r="Q134" s="224">
        <v>0</v>
      </c>
      <c r="R134" s="224">
        <f>Q134*H134</f>
        <v>0</v>
      </c>
      <c r="S134" s="224">
        <v>0</v>
      </c>
      <c r="T134" s="225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26" t="s">
        <v>504</v>
      </c>
      <c r="AT134" s="226" t="s">
        <v>147</v>
      </c>
      <c r="AU134" s="226" t="s">
        <v>151</v>
      </c>
      <c r="AY134" s="20" t="s">
        <v>142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20" t="s">
        <v>84</v>
      </c>
      <c r="BK134" s="227">
        <f>ROUND(I134*H134,2)</f>
        <v>0</v>
      </c>
      <c r="BL134" s="20" t="s">
        <v>504</v>
      </c>
      <c r="BM134" s="226" t="s">
        <v>8</v>
      </c>
    </row>
    <row r="135" s="16" customFormat="1" ht="20.88" customHeight="1">
      <c r="A135" s="16"/>
      <c r="B135" s="281"/>
      <c r="C135" s="282"/>
      <c r="D135" s="283" t="s">
        <v>71</v>
      </c>
      <c r="E135" s="283" t="s">
        <v>743</v>
      </c>
      <c r="F135" s="283" t="s">
        <v>744</v>
      </c>
      <c r="G135" s="282"/>
      <c r="H135" s="282"/>
      <c r="I135" s="284"/>
      <c r="J135" s="285">
        <f>BK135</f>
        <v>0</v>
      </c>
      <c r="K135" s="282"/>
      <c r="L135" s="286"/>
      <c r="M135" s="287"/>
      <c r="N135" s="288"/>
      <c r="O135" s="288"/>
      <c r="P135" s="289">
        <f>SUM(P136:P139)</f>
        <v>0</v>
      </c>
      <c r="Q135" s="288"/>
      <c r="R135" s="289">
        <f>SUM(R136:R139)</f>
        <v>0</v>
      </c>
      <c r="S135" s="288"/>
      <c r="T135" s="290">
        <f>SUM(T136:T139)</f>
        <v>0</v>
      </c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R135" s="291" t="s">
        <v>79</v>
      </c>
      <c r="AT135" s="292" t="s">
        <v>71</v>
      </c>
      <c r="AU135" s="292" t="s">
        <v>152</v>
      </c>
      <c r="AY135" s="291" t="s">
        <v>142</v>
      </c>
      <c r="BK135" s="293">
        <f>SUM(BK136:BK139)</f>
        <v>0</v>
      </c>
    </row>
    <row r="136" s="2" customFormat="1" ht="16.5" customHeight="1">
      <c r="A136" s="41"/>
      <c r="B136" s="42"/>
      <c r="C136" s="215" t="s">
        <v>195</v>
      </c>
      <c r="D136" s="215" t="s">
        <v>147</v>
      </c>
      <c r="E136" s="216" t="s">
        <v>745</v>
      </c>
      <c r="F136" s="217" t="s">
        <v>746</v>
      </c>
      <c r="G136" s="218" t="s">
        <v>732</v>
      </c>
      <c r="H136" s="219">
        <v>12</v>
      </c>
      <c r="I136" s="220"/>
      <c r="J136" s="221">
        <f>ROUND(I136*H136,2)</f>
        <v>0</v>
      </c>
      <c r="K136" s="217" t="s">
        <v>19</v>
      </c>
      <c r="L136" s="47"/>
      <c r="M136" s="222" t="s">
        <v>19</v>
      </c>
      <c r="N136" s="223" t="s">
        <v>44</v>
      </c>
      <c r="O136" s="87"/>
      <c r="P136" s="224">
        <f>O136*H136</f>
        <v>0</v>
      </c>
      <c r="Q136" s="224">
        <v>0</v>
      </c>
      <c r="R136" s="224">
        <f>Q136*H136</f>
        <v>0</v>
      </c>
      <c r="S136" s="224">
        <v>0</v>
      </c>
      <c r="T136" s="225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26" t="s">
        <v>504</v>
      </c>
      <c r="AT136" s="226" t="s">
        <v>147</v>
      </c>
      <c r="AU136" s="226" t="s">
        <v>151</v>
      </c>
      <c r="AY136" s="20" t="s">
        <v>142</v>
      </c>
      <c r="BE136" s="227">
        <f>IF(N136="základní",J136,0)</f>
        <v>0</v>
      </c>
      <c r="BF136" s="227">
        <f>IF(N136="snížená",J136,0)</f>
        <v>0</v>
      </c>
      <c r="BG136" s="227">
        <f>IF(N136="zákl. přenesená",J136,0)</f>
        <v>0</v>
      </c>
      <c r="BH136" s="227">
        <f>IF(N136="sníž. přenesená",J136,0)</f>
        <v>0</v>
      </c>
      <c r="BI136" s="227">
        <f>IF(N136="nulová",J136,0)</f>
        <v>0</v>
      </c>
      <c r="BJ136" s="20" t="s">
        <v>84</v>
      </c>
      <c r="BK136" s="227">
        <f>ROUND(I136*H136,2)</f>
        <v>0</v>
      </c>
      <c r="BL136" s="20" t="s">
        <v>504</v>
      </c>
      <c r="BM136" s="226" t="s">
        <v>233</v>
      </c>
    </row>
    <row r="137" s="2" customFormat="1" ht="16.5" customHeight="1">
      <c r="A137" s="41"/>
      <c r="B137" s="42"/>
      <c r="C137" s="215" t="s">
        <v>202</v>
      </c>
      <c r="D137" s="215" t="s">
        <v>147</v>
      </c>
      <c r="E137" s="216" t="s">
        <v>747</v>
      </c>
      <c r="F137" s="217" t="s">
        <v>748</v>
      </c>
      <c r="G137" s="218" t="s">
        <v>732</v>
      </c>
      <c r="H137" s="219">
        <v>24</v>
      </c>
      <c r="I137" s="220"/>
      <c r="J137" s="221">
        <f>ROUND(I137*H137,2)</f>
        <v>0</v>
      </c>
      <c r="K137" s="217" t="s">
        <v>19</v>
      </c>
      <c r="L137" s="47"/>
      <c r="M137" s="222" t="s">
        <v>19</v>
      </c>
      <c r="N137" s="223" t="s">
        <v>44</v>
      </c>
      <c r="O137" s="87"/>
      <c r="P137" s="224">
        <f>O137*H137</f>
        <v>0</v>
      </c>
      <c r="Q137" s="224">
        <v>0</v>
      </c>
      <c r="R137" s="224">
        <f>Q137*H137</f>
        <v>0</v>
      </c>
      <c r="S137" s="224">
        <v>0</v>
      </c>
      <c r="T137" s="225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26" t="s">
        <v>504</v>
      </c>
      <c r="AT137" s="226" t="s">
        <v>147</v>
      </c>
      <c r="AU137" s="226" t="s">
        <v>151</v>
      </c>
      <c r="AY137" s="20" t="s">
        <v>142</v>
      </c>
      <c r="BE137" s="227">
        <f>IF(N137="základní",J137,0)</f>
        <v>0</v>
      </c>
      <c r="BF137" s="227">
        <f>IF(N137="snížená",J137,0)</f>
        <v>0</v>
      </c>
      <c r="BG137" s="227">
        <f>IF(N137="zákl. přenesená",J137,0)</f>
        <v>0</v>
      </c>
      <c r="BH137" s="227">
        <f>IF(N137="sníž. přenesená",J137,0)</f>
        <v>0</v>
      </c>
      <c r="BI137" s="227">
        <f>IF(N137="nulová",J137,0)</f>
        <v>0</v>
      </c>
      <c r="BJ137" s="20" t="s">
        <v>84</v>
      </c>
      <c r="BK137" s="227">
        <f>ROUND(I137*H137,2)</f>
        <v>0</v>
      </c>
      <c r="BL137" s="20" t="s">
        <v>504</v>
      </c>
      <c r="BM137" s="226" t="s">
        <v>245</v>
      </c>
    </row>
    <row r="138" s="2" customFormat="1" ht="16.5" customHeight="1">
      <c r="A138" s="41"/>
      <c r="B138" s="42"/>
      <c r="C138" s="215" t="s">
        <v>143</v>
      </c>
      <c r="D138" s="215" t="s">
        <v>147</v>
      </c>
      <c r="E138" s="216" t="s">
        <v>749</v>
      </c>
      <c r="F138" s="217" t="s">
        <v>750</v>
      </c>
      <c r="G138" s="218" t="s">
        <v>732</v>
      </c>
      <c r="H138" s="219">
        <v>6</v>
      </c>
      <c r="I138" s="220"/>
      <c r="J138" s="221">
        <f>ROUND(I138*H138,2)</f>
        <v>0</v>
      </c>
      <c r="K138" s="217" t="s">
        <v>19</v>
      </c>
      <c r="L138" s="47"/>
      <c r="M138" s="222" t="s">
        <v>19</v>
      </c>
      <c r="N138" s="223" t="s">
        <v>44</v>
      </c>
      <c r="O138" s="87"/>
      <c r="P138" s="224">
        <f>O138*H138</f>
        <v>0</v>
      </c>
      <c r="Q138" s="224">
        <v>0</v>
      </c>
      <c r="R138" s="224">
        <f>Q138*H138</f>
        <v>0</v>
      </c>
      <c r="S138" s="224">
        <v>0</v>
      </c>
      <c r="T138" s="225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26" t="s">
        <v>504</v>
      </c>
      <c r="AT138" s="226" t="s">
        <v>147</v>
      </c>
      <c r="AU138" s="226" t="s">
        <v>151</v>
      </c>
      <c r="AY138" s="20" t="s">
        <v>142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20" t="s">
        <v>84</v>
      </c>
      <c r="BK138" s="227">
        <f>ROUND(I138*H138,2)</f>
        <v>0</v>
      </c>
      <c r="BL138" s="20" t="s">
        <v>504</v>
      </c>
      <c r="BM138" s="226" t="s">
        <v>259</v>
      </c>
    </row>
    <row r="139" s="2" customFormat="1" ht="16.5" customHeight="1">
      <c r="A139" s="41"/>
      <c r="B139" s="42"/>
      <c r="C139" s="215" t="s">
        <v>212</v>
      </c>
      <c r="D139" s="215" t="s">
        <v>147</v>
      </c>
      <c r="E139" s="216" t="s">
        <v>751</v>
      </c>
      <c r="F139" s="217" t="s">
        <v>752</v>
      </c>
      <c r="G139" s="218" t="s">
        <v>732</v>
      </c>
      <c r="H139" s="219">
        <v>19</v>
      </c>
      <c r="I139" s="220"/>
      <c r="J139" s="221">
        <f>ROUND(I139*H139,2)</f>
        <v>0</v>
      </c>
      <c r="K139" s="217" t="s">
        <v>19</v>
      </c>
      <c r="L139" s="47"/>
      <c r="M139" s="222" t="s">
        <v>19</v>
      </c>
      <c r="N139" s="223" t="s">
        <v>44</v>
      </c>
      <c r="O139" s="87"/>
      <c r="P139" s="224">
        <f>O139*H139</f>
        <v>0</v>
      </c>
      <c r="Q139" s="224">
        <v>0</v>
      </c>
      <c r="R139" s="224">
        <f>Q139*H139</f>
        <v>0</v>
      </c>
      <c r="S139" s="224">
        <v>0</v>
      </c>
      <c r="T139" s="225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26" t="s">
        <v>504</v>
      </c>
      <c r="AT139" s="226" t="s">
        <v>147</v>
      </c>
      <c r="AU139" s="226" t="s">
        <v>151</v>
      </c>
      <c r="AY139" s="20" t="s">
        <v>142</v>
      </c>
      <c r="BE139" s="227">
        <f>IF(N139="základní",J139,0)</f>
        <v>0</v>
      </c>
      <c r="BF139" s="227">
        <f>IF(N139="snížená",J139,0)</f>
        <v>0</v>
      </c>
      <c r="BG139" s="227">
        <f>IF(N139="zákl. přenesená",J139,0)</f>
        <v>0</v>
      </c>
      <c r="BH139" s="227">
        <f>IF(N139="sníž. přenesená",J139,0)</f>
        <v>0</v>
      </c>
      <c r="BI139" s="227">
        <f>IF(N139="nulová",J139,0)</f>
        <v>0</v>
      </c>
      <c r="BJ139" s="20" t="s">
        <v>84</v>
      </c>
      <c r="BK139" s="227">
        <f>ROUND(I139*H139,2)</f>
        <v>0</v>
      </c>
      <c r="BL139" s="20" t="s">
        <v>504</v>
      </c>
      <c r="BM139" s="226" t="s">
        <v>270</v>
      </c>
    </row>
    <row r="140" s="16" customFormat="1" ht="20.88" customHeight="1">
      <c r="A140" s="16"/>
      <c r="B140" s="281"/>
      <c r="C140" s="282"/>
      <c r="D140" s="283" t="s">
        <v>71</v>
      </c>
      <c r="E140" s="283" t="s">
        <v>753</v>
      </c>
      <c r="F140" s="283" t="s">
        <v>754</v>
      </c>
      <c r="G140" s="282"/>
      <c r="H140" s="282"/>
      <c r="I140" s="284"/>
      <c r="J140" s="285">
        <f>BK140</f>
        <v>0</v>
      </c>
      <c r="K140" s="282"/>
      <c r="L140" s="286"/>
      <c r="M140" s="287"/>
      <c r="N140" s="288"/>
      <c r="O140" s="288"/>
      <c r="P140" s="289">
        <f>SUM(P141:P144)</f>
        <v>0</v>
      </c>
      <c r="Q140" s="288"/>
      <c r="R140" s="289">
        <f>SUM(R141:R144)</f>
        <v>0</v>
      </c>
      <c r="S140" s="288"/>
      <c r="T140" s="290">
        <f>SUM(T141:T144)</f>
        <v>0</v>
      </c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R140" s="291" t="s">
        <v>79</v>
      </c>
      <c r="AT140" s="292" t="s">
        <v>71</v>
      </c>
      <c r="AU140" s="292" t="s">
        <v>152</v>
      </c>
      <c r="AY140" s="291" t="s">
        <v>142</v>
      </c>
      <c r="BK140" s="293">
        <f>SUM(BK141:BK144)</f>
        <v>0</v>
      </c>
    </row>
    <row r="141" s="2" customFormat="1" ht="24.15" customHeight="1">
      <c r="A141" s="41"/>
      <c r="B141" s="42"/>
      <c r="C141" s="215" t="s">
        <v>217</v>
      </c>
      <c r="D141" s="215" t="s">
        <v>147</v>
      </c>
      <c r="E141" s="216" t="s">
        <v>755</v>
      </c>
      <c r="F141" s="217" t="s">
        <v>756</v>
      </c>
      <c r="G141" s="218" t="s">
        <v>732</v>
      </c>
      <c r="H141" s="219">
        <v>150</v>
      </c>
      <c r="I141" s="220"/>
      <c r="J141" s="221">
        <f>ROUND(I141*H141,2)</f>
        <v>0</v>
      </c>
      <c r="K141" s="217" t="s">
        <v>19</v>
      </c>
      <c r="L141" s="47"/>
      <c r="M141" s="222" t="s">
        <v>19</v>
      </c>
      <c r="N141" s="223" t="s">
        <v>44</v>
      </c>
      <c r="O141" s="87"/>
      <c r="P141" s="224">
        <f>O141*H141</f>
        <v>0</v>
      </c>
      <c r="Q141" s="224">
        <v>0</v>
      </c>
      <c r="R141" s="224">
        <f>Q141*H141</f>
        <v>0</v>
      </c>
      <c r="S141" s="224">
        <v>0</v>
      </c>
      <c r="T141" s="225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26" t="s">
        <v>504</v>
      </c>
      <c r="AT141" s="226" t="s">
        <v>147</v>
      </c>
      <c r="AU141" s="226" t="s">
        <v>151</v>
      </c>
      <c r="AY141" s="20" t="s">
        <v>142</v>
      </c>
      <c r="BE141" s="227">
        <f>IF(N141="základní",J141,0)</f>
        <v>0</v>
      </c>
      <c r="BF141" s="227">
        <f>IF(N141="snížená",J141,0)</f>
        <v>0</v>
      </c>
      <c r="BG141" s="227">
        <f>IF(N141="zákl. přenesená",J141,0)</f>
        <v>0</v>
      </c>
      <c r="BH141" s="227">
        <f>IF(N141="sníž. přenesená",J141,0)</f>
        <v>0</v>
      </c>
      <c r="BI141" s="227">
        <f>IF(N141="nulová",J141,0)</f>
        <v>0</v>
      </c>
      <c r="BJ141" s="20" t="s">
        <v>84</v>
      </c>
      <c r="BK141" s="227">
        <f>ROUND(I141*H141,2)</f>
        <v>0</v>
      </c>
      <c r="BL141" s="20" t="s">
        <v>504</v>
      </c>
      <c r="BM141" s="226" t="s">
        <v>280</v>
      </c>
    </row>
    <row r="142" s="2" customFormat="1" ht="16.5" customHeight="1">
      <c r="A142" s="41"/>
      <c r="B142" s="42"/>
      <c r="C142" s="215" t="s">
        <v>8</v>
      </c>
      <c r="D142" s="215" t="s">
        <v>147</v>
      </c>
      <c r="E142" s="216" t="s">
        <v>757</v>
      </c>
      <c r="F142" s="217" t="s">
        <v>758</v>
      </c>
      <c r="G142" s="218" t="s">
        <v>732</v>
      </c>
      <c r="H142" s="219">
        <v>50</v>
      </c>
      <c r="I142" s="220"/>
      <c r="J142" s="221">
        <f>ROUND(I142*H142,2)</f>
        <v>0</v>
      </c>
      <c r="K142" s="217" t="s">
        <v>19</v>
      </c>
      <c r="L142" s="47"/>
      <c r="M142" s="222" t="s">
        <v>19</v>
      </c>
      <c r="N142" s="223" t="s">
        <v>44</v>
      </c>
      <c r="O142" s="87"/>
      <c r="P142" s="224">
        <f>O142*H142</f>
        <v>0</v>
      </c>
      <c r="Q142" s="224">
        <v>0</v>
      </c>
      <c r="R142" s="224">
        <f>Q142*H142</f>
        <v>0</v>
      </c>
      <c r="S142" s="224">
        <v>0</v>
      </c>
      <c r="T142" s="225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26" t="s">
        <v>504</v>
      </c>
      <c r="AT142" s="226" t="s">
        <v>147</v>
      </c>
      <c r="AU142" s="226" t="s">
        <v>151</v>
      </c>
      <c r="AY142" s="20" t="s">
        <v>142</v>
      </c>
      <c r="BE142" s="227">
        <f>IF(N142="základní",J142,0)</f>
        <v>0</v>
      </c>
      <c r="BF142" s="227">
        <f>IF(N142="snížená",J142,0)</f>
        <v>0</v>
      </c>
      <c r="BG142" s="227">
        <f>IF(N142="zákl. přenesená",J142,0)</f>
        <v>0</v>
      </c>
      <c r="BH142" s="227">
        <f>IF(N142="sníž. přenesená",J142,0)</f>
        <v>0</v>
      </c>
      <c r="BI142" s="227">
        <f>IF(N142="nulová",J142,0)</f>
        <v>0</v>
      </c>
      <c r="BJ142" s="20" t="s">
        <v>84</v>
      </c>
      <c r="BK142" s="227">
        <f>ROUND(I142*H142,2)</f>
        <v>0</v>
      </c>
      <c r="BL142" s="20" t="s">
        <v>504</v>
      </c>
      <c r="BM142" s="226" t="s">
        <v>291</v>
      </c>
    </row>
    <row r="143" s="2" customFormat="1" ht="16.5" customHeight="1">
      <c r="A143" s="41"/>
      <c r="B143" s="42"/>
      <c r="C143" s="215" t="s">
        <v>227</v>
      </c>
      <c r="D143" s="215" t="s">
        <v>147</v>
      </c>
      <c r="E143" s="216" t="s">
        <v>759</v>
      </c>
      <c r="F143" s="217" t="s">
        <v>760</v>
      </c>
      <c r="G143" s="218" t="s">
        <v>732</v>
      </c>
      <c r="H143" s="219">
        <v>45</v>
      </c>
      <c r="I143" s="220"/>
      <c r="J143" s="221">
        <f>ROUND(I143*H143,2)</f>
        <v>0</v>
      </c>
      <c r="K143" s="217" t="s">
        <v>19</v>
      </c>
      <c r="L143" s="47"/>
      <c r="M143" s="222" t="s">
        <v>19</v>
      </c>
      <c r="N143" s="223" t="s">
        <v>44</v>
      </c>
      <c r="O143" s="87"/>
      <c r="P143" s="224">
        <f>O143*H143</f>
        <v>0</v>
      </c>
      <c r="Q143" s="224">
        <v>0</v>
      </c>
      <c r="R143" s="224">
        <f>Q143*H143</f>
        <v>0</v>
      </c>
      <c r="S143" s="224">
        <v>0</v>
      </c>
      <c r="T143" s="225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26" t="s">
        <v>504</v>
      </c>
      <c r="AT143" s="226" t="s">
        <v>147</v>
      </c>
      <c r="AU143" s="226" t="s">
        <v>151</v>
      </c>
      <c r="AY143" s="20" t="s">
        <v>142</v>
      </c>
      <c r="BE143" s="227">
        <f>IF(N143="základní",J143,0)</f>
        <v>0</v>
      </c>
      <c r="BF143" s="227">
        <f>IF(N143="snížená",J143,0)</f>
        <v>0</v>
      </c>
      <c r="BG143" s="227">
        <f>IF(N143="zákl. přenesená",J143,0)</f>
        <v>0</v>
      </c>
      <c r="BH143" s="227">
        <f>IF(N143="sníž. přenesená",J143,0)</f>
        <v>0</v>
      </c>
      <c r="BI143" s="227">
        <f>IF(N143="nulová",J143,0)</f>
        <v>0</v>
      </c>
      <c r="BJ143" s="20" t="s">
        <v>84</v>
      </c>
      <c r="BK143" s="227">
        <f>ROUND(I143*H143,2)</f>
        <v>0</v>
      </c>
      <c r="BL143" s="20" t="s">
        <v>504</v>
      </c>
      <c r="BM143" s="226" t="s">
        <v>306</v>
      </c>
    </row>
    <row r="144" s="2" customFormat="1" ht="16.5" customHeight="1">
      <c r="A144" s="41"/>
      <c r="B144" s="42"/>
      <c r="C144" s="215" t="s">
        <v>233</v>
      </c>
      <c r="D144" s="215" t="s">
        <v>147</v>
      </c>
      <c r="E144" s="216" t="s">
        <v>761</v>
      </c>
      <c r="F144" s="217" t="s">
        <v>762</v>
      </c>
      <c r="G144" s="218" t="s">
        <v>732</v>
      </c>
      <c r="H144" s="219">
        <v>40</v>
      </c>
      <c r="I144" s="220"/>
      <c r="J144" s="221">
        <f>ROUND(I144*H144,2)</f>
        <v>0</v>
      </c>
      <c r="K144" s="217" t="s">
        <v>19</v>
      </c>
      <c r="L144" s="47"/>
      <c r="M144" s="222" t="s">
        <v>19</v>
      </c>
      <c r="N144" s="223" t="s">
        <v>44</v>
      </c>
      <c r="O144" s="87"/>
      <c r="P144" s="224">
        <f>O144*H144</f>
        <v>0</v>
      </c>
      <c r="Q144" s="224">
        <v>0</v>
      </c>
      <c r="R144" s="224">
        <f>Q144*H144</f>
        <v>0</v>
      </c>
      <c r="S144" s="224">
        <v>0</v>
      </c>
      <c r="T144" s="225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26" t="s">
        <v>504</v>
      </c>
      <c r="AT144" s="226" t="s">
        <v>147</v>
      </c>
      <c r="AU144" s="226" t="s">
        <v>151</v>
      </c>
      <c r="AY144" s="20" t="s">
        <v>142</v>
      </c>
      <c r="BE144" s="227">
        <f>IF(N144="základní",J144,0)</f>
        <v>0</v>
      </c>
      <c r="BF144" s="227">
        <f>IF(N144="snížená",J144,0)</f>
        <v>0</v>
      </c>
      <c r="BG144" s="227">
        <f>IF(N144="zákl. přenesená",J144,0)</f>
        <v>0</v>
      </c>
      <c r="BH144" s="227">
        <f>IF(N144="sníž. přenesená",J144,0)</f>
        <v>0</v>
      </c>
      <c r="BI144" s="227">
        <f>IF(N144="nulová",J144,0)</f>
        <v>0</v>
      </c>
      <c r="BJ144" s="20" t="s">
        <v>84</v>
      </c>
      <c r="BK144" s="227">
        <f>ROUND(I144*H144,2)</f>
        <v>0</v>
      </c>
      <c r="BL144" s="20" t="s">
        <v>504</v>
      </c>
      <c r="BM144" s="226" t="s">
        <v>318</v>
      </c>
    </row>
    <row r="145" s="16" customFormat="1" ht="20.88" customHeight="1">
      <c r="A145" s="16"/>
      <c r="B145" s="281"/>
      <c r="C145" s="282"/>
      <c r="D145" s="283" t="s">
        <v>71</v>
      </c>
      <c r="E145" s="283" t="s">
        <v>763</v>
      </c>
      <c r="F145" s="283" t="s">
        <v>764</v>
      </c>
      <c r="G145" s="282"/>
      <c r="H145" s="282"/>
      <c r="I145" s="284"/>
      <c r="J145" s="285">
        <f>BK145</f>
        <v>0</v>
      </c>
      <c r="K145" s="282"/>
      <c r="L145" s="286"/>
      <c r="M145" s="287"/>
      <c r="N145" s="288"/>
      <c r="O145" s="288"/>
      <c r="P145" s="289">
        <f>SUM(P146:P151)</f>
        <v>0</v>
      </c>
      <c r="Q145" s="288"/>
      <c r="R145" s="289">
        <f>SUM(R146:R151)</f>
        <v>0</v>
      </c>
      <c r="S145" s="288"/>
      <c r="T145" s="290">
        <f>SUM(T146:T151)</f>
        <v>0</v>
      </c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R145" s="291" t="s">
        <v>79</v>
      </c>
      <c r="AT145" s="292" t="s">
        <v>71</v>
      </c>
      <c r="AU145" s="292" t="s">
        <v>152</v>
      </c>
      <c r="AY145" s="291" t="s">
        <v>142</v>
      </c>
      <c r="BK145" s="293">
        <f>SUM(BK146:BK151)</f>
        <v>0</v>
      </c>
    </row>
    <row r="146" s="2" customFormat="1" ht="16.5" customHeight="1">
      <c r="A146" s="41"/>
      <c r="B146" s="42"/>
      <c r="C146" s="215" t="s">
        <v>238</v>
      </c>
      <c r="D146" s="215" t="s">
        <v>147</v>
      </c>
      <c r="E146" s="216" t="s">
        <v>765</v>
      </c>
      <c r="F146" s="217" t="s">
        <v>766</v>
      </c>
      <c r="G146" s="218" t="s">
        <v>732</v>
      </c>
      <c r="H146" s="219">
        <v>2</v>
      </c>
      <c r="I146" s="220"/>
      <c r="J146" s="221">
        <f>ROUND(I146*H146,2)</f>
        <v>0</v>
      </c>
      <c r="K146" s="217" t="s">
        <v>19</v>
      </c>
      <c r="L146" s="47"/>
      <c r="M146" s="222" t="s">
        <v>19</v>
      </c>
      <c r="N146" s="223" t="s">
        <v>44</v>
      </c>
      <c r="O146" s="87"/>
      <c r="P146" s="224">
        <f>O146*H146</f>
        <v>0</v>
      </c>
      <c r="Q146" s="224">
        <v>0</v>
      </c>
      <c r="R146" s="224">
        <f>Q146*H146</f>
        <v>0</v>
      </c>
      <c r="S146" s="224">
        <v>0</v>
      </c>
      <c r="T146" s="225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26" t="s">
        <v>504</v>
      </c>
      <c r="AT146" s="226" t="s">
        <v>147</v>
      </c>
      <c r="AU146" s="226" t="s">
        <v>151</v>
      </c>
      <c r="AY146" s="20" t="s">
        <v>142</v>
      </c>
      <c r="BE146" s="227">
        <f>IF(N146="základní",J146,0)</f>
        <v>0</v>
      </c>
      <c r="BF146" s="227">
        <f>IF(N146="snížená",J146,0)</f>
        <v>0</v>
      </c>
      <c r="BG146" s="227">
        <f>IF(N146="zákl. přenesená",J146,0)</f>
        <v>0</v>
      </c>
      <c r="BH146" s="227">
        <f>IF(N146="sníž. přenesená",J146,0)</f>
        <v>0</v>
      </c>
      <c r="BI146" s="227">
        <f>IF(N146="nulová",J146,0)</f>
        <v>0</v>
      </c>
      <c r="BJ146" s="20" t="s">
        <v>84</v>
      </c>
      <c r="BK146" s="227">
        <f>ROUND(I146*H146,2)</f>
        <v>0</v>
      </c>
      <c r="BL146" s="20" t="s">
        <v>504</v>
      </c>
      <c r="BM146" s="226" t="s">
        <v>332</v>
      </c>
    </row>
    <row r="147" s="2" customFormat="1" ht="16.5" customHeight="1">
      <c r="A147" s="41"/>
      <c r="B147" s="42"/>
      <c r="C147" s="215" t="s">
        <v>245</v>
      </c>
      <c r="D147" s="215" t="s">
        <v>147</v>
      </c>
      <c r="E147" s="216" t="s">
        <v>767</v>
      </c>
      <c r="F147" s="217" t="s">
        <v>768</v>
      </c>
      <c r="G147" s="218" t="s">
        <v>732</v>
      </c>
      <c r="H147" s="219">
        <v>3</v>
      </c>
      <c r="I147" s="220"/>
      <c r="J147" s="221">
        <f>ROUND(I147*H147,2)</f>
        <v>0</v>
      </c>
      <c r="K147" s="217" t="s">
        <v>19</v>
      </c>
      <c r="L147" s="47"/>
      <c r="M147" s="222" t="s">
        <v>19</v>
      </c>
      <c r="N147" s="223" t="s">
        <v>44</v>
      </c>
      <c r="O147" s="87"/>
      <c r="P147" s="224">
        <f>O147*H147</f>
        <v>0</v>
      </c>
      <c r="Q147" s="224">
        <v>0</v>
      </c>
      <c r="R147" s="224">
        <f>Q147*H147</f>
        <v>0</v>
      </c>
      <c r="S147" s="224">
        <v>0</v>
      </c>
      <c r="T147" s="225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26" t="s">
        <v>504</v>
      </c>
      <c r="AT147" s="226" t="s">
        <v>147</v>
      </c>
      <c r="AU147" s="226" t="s">
        <v>151</v>
      </c>
      <c r="AY147" s="20" t="s">
        <v>142</v>
      </c>
      <c r="BE147" s="227">
        <f>IF(N147="základní",J147,0)</f>
        <v>0</v>
      </c>
      <c r="BF147" s="227">
        <f>IF(N147="snížená",J147,0)</f>
        <v>0</v>
      </c>
      <c r="BG147" s="227">
        <f>IF(N147="zákl. přenesená",J147,0)</f>
        <v>0</v>
      </c>
      <c r="BH147" s="227">
        <f>IF(N147="sníž. přenesená",J147,0)</f>
        <v>0</v>
      </c>
      <c r="BI147" s="227">
        <f>IF(N147="nulová",J147,0)</f>
        <v>0</v>
      </c>
      <c r="BJ147" s="20" t="s">
        <v>84</v>
      </c>
      <c r="BK147" s="227">
        <f>ROUND(I147*H147,2)</f>
        <v>0</v>
      </c>
      <c r="BL147" s="20" t="s">
        <v>504</v>
      </c>
      <c r="BM147" s="226" t="s">
        <v>310</v>
      </c>
    </row>
    <row r="148" s="2" customFormat="1" ht="16.5" customHeight="1">
      <c r="A148" s="41"/>
      <c r="B148" s="42"/>
      <c r="C148" s="215" t="s">
        <v>253</v>
      </c>
      <c r="D148" s="215" t="s">
        <v>147</v>
      </c>
      <c r="E148" s="216" t="s">
        <v>769</v>
      </c>
      <c r="F148" s="217" t="s">
        <v>770</v>
      </c>
      <c r="G148" s="218" t="s">
        <v>732</v>
      </c>
      <c r="H148" s="219">
        <v>1</v>
      </c>
      <c r="I148" s="220"/>
      <c r="J148" s="221">
        <f>ROUND(I148*H148,2)</f>
        <v>0</v>
      </c>
      <c r="K148" s="217" t="s">
        <v>19</v>
      </c>
      <c r="L148" s="47"/>
      <c r="M148" s="222" t="s">
        <v>19</v>
      </c>
      <c r="N148" s="223" t="s">
        <v>44</v>
      </c>
      <c r="O148" s="87"/>
      <c r="P148" s="224">
        <f>O148*H148</f>
        <v>0</v>
      </c>
      <c r="Q148" s="224">
        <v>0</v>
      </c>
      <c r="R148" s="224">
        <f>Q148*H148</f>
        <v>0</v>
      </c>
      <c r="S148" s="224">
        <v>0</v>
      </c>
      <c r="T148" s="225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26" t="s">
        <v>504</v>
      </c>
      <c r="AT148" s="226" t="s">
        <v>147</v>
      </c>
      <c r="AU148" s="226" t="s">
        <v>151</v>
      </c>
      <c r="AY148" s="20" t="s">
        <v>142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20" t="s">
        <v>84</v>
      </c>
      <c r="BK148" s="227">
        <f>ROUND(I148*H148,2)</f>
        <v>0</v>
      </c>
      <c r="BL148" s="20" t="s">
        <v>504</v>
      </c>
      <c r="BM148" s="226" t="s">
        <v>353</v>
      </c>
    </row>
    <row r="149" s="2" customFormat="1" ht="16.5" customHeight="1">
      <c r="A149" s="41"/>
      <c r="B149" s="42"/>
      <c r="C149" s="215" t="s">
        <v>259</v>
      </c>
      <c r="D149" s="215" t="s">
        <v>147</v>
      </c>
      <c r="E149" s="216" t="s">
        <v>771</v>
      </c>
      <c r="F149" s="217" t="s">
        <v>772</v>
      </c>
      <c r="G149" s="218" t="s">
        <v>732</v>
      </c>
      <c r="H149" s="219">
        <v>4</v>
      </c>
      <c r="I149" s="220"/>
      <c r="J149" s="221">
        <f>ROUND(I149*H149,2)</f>
        <v>0</v>
      </c>
      <c r="K149" s="217" t="s">
        <v>19</v>
      </c>
      <c r="L149" s="47"/>
      <c r="M149" s="222" t="s">
        <v>19</v>
      </c>
      <c r="N149" s="223" t="s">
        <v>44</v>
      </c>
      <c r="O149" s="87"/>
      <c r="P149" s="224">
        <f>O149*H149</f>
        <v>0</v>
      </c>
      <c r="Q149" s="224">
        <v>0</v>
      </c>
      <c r="R149" s="224">
        <f>Q149*H149</f>
        <v>0</v>
      </c>
      <c r="S149" s="224">
        <v>0</v>
      </c>
      <c r="T149" s="225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26" t="s">
        <v>504</v>
      </c>
      <c r="AT149" s="226" t="s">
        <v>147</v>
      </c>
      <c r="AU149" s="226" t="s">
        <v>151</v>
      </c>
      <c r="AY149" s="20" t="s">
        <v>142</v>
      </c>
      <c r="BE149" s="227">
        <f>IF(N149="základní",J149,0)</f>
        <v>0</v>
      </c>
      <c r="BF149" s="227">
        <f>IF(N149="snížená",J149,0)</f>
        <v>0</v>
      </c>
      <c r="BG149" s="227">
        <f>IF(N149="zákl. přenesená",J149,0)</f>
        <v>0</v>
      </c>
      <c r="BH149" s="227">
        <f>IF(N149="sníž. přenesená",J149,0)</f>
        <v>0</v>
      </c>
      <c r="BI149" s="227">
        <f>IF(N149="nulová",J149,0)</f>
        <v>0</v>
      </c>
      <c r="BJ149" s="20" t="s">
        <v>84</v>
      </c>
      <c r="BK149" s="227">
        <f>ROUND(I149*H149,2)</f>
        <v>0</v>
      </c>
      <c r="BL149" s="20" t="s">
        <v>504</v>
      </c>
      <c r="BM149" s="226" t="s">
        <v>363</v>
      </c>
    </row>
    <row r="150" s="2" customFormat="1" ht="16.5" customHeight="1">
      <c r="A150" s="41"/>
      <c r="B150" s="42"/>
      <c r="C150" s="215" t="s">
        <v>264</v>
      </c>
      <c r="D150" s="215" t="s">
        <v>147</v>
      </c>
      <c r="E150" s="216" t="s">
        <v>773</v>
      </c>
      <c r="F150" s="217" t="s">
        <v>774</v>
      </c>
      <c r="G150" s="218" t="s">
        <v>732</v>
      </c>
      <c r="H150" s="219">
        <v>1</v>
      </c>
      <c r="I150" s="220"/>
      <c r="J150" s="221">
        <f>ROUND(I150*H150,2)</f>
        <v>0</v>
      </c>
      <c r="K150" s="217" t="s">
        <v>19</v>
      </c>
      <c r="L150" s="47"/>
      <c r="M150" s="222" t="s">
        <v>19</v>
      </c>
      <c r="N150" s="223" t="s">
        <v>44</v>
      </c>
      <c r="O150" s="87"/>
      <c r="P150" s="224">
        <f>O150*H150</f>
        <v>0</v>
      </c>
      <c r="Q150" s="224">
        <v>0</v>
      </c>
      <c r="R150" s="224">
        <f>Q150*H150</f>
        <v>0</v>
      </c>
      <c r="S150" s="224">
        <v>0</v>
      </c>
      <c r="T150" s="225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26" t="s">
        <v>504</v>
      </c>
      <c r="AT150" s="226" t="s">
        <v>147</v>
      </c>
      <c r="AU150" s="226" t="s">
        <v>151</v>
      </c>
      <c r="AY150" s="20" t="s">
        <v>142</v>
      </c>
      <c r="BE150" s="227">
        <f>IF(N150="základní",J150,0)</f>
        <v>0</v>
      </c>
      <c r="BF150" s="227">
        <f>IF(N150="snížená",J150,0)</f>
        <v>0</v>
      </c>
      <c r="BG150" s="227">
        <f>IF(N150="zákl. přenesená",J150,0)</f>
        <v>0</v>
      </c>
      <c r="BH150" s="227">
        <f>IF(N150="sníž. přenesená",J150,0)</f>
        <v>0</v>
      </c>
      <c r="BI150" s="227">
        <f>IF(N150="nulová",J150,0)</f>
        <v>0</v>
      </c>
      <c r="BJ150" s="20" t="s">
        <v>84</v>
      </c>
      <c r="BK150" s="227">
        <f>ROUND(I150*H150,2)</f>
        <v>0</v>
      </c>
      <c r="BL150" s="20" t="s">
        <v>504</v>
      </c>
      <c r="BM150" s="226" t="s">
        <v>375</v>
      </c>
    </row>
    <row r="151" s="2" customFormat="1" ht="16.5" customHeight="1">
      <c r="A151" s="41"/>
      <c r="B151" s="42"/>
      <c r="C151" s="215" t="s">
        <v>270</v>
      </c>
      <c r="D151" s="215" t="s">
        <v>147</v>
      </c>
      <c r="E151" s="216" t="s">
        <v>775</v>
      </c>
      <c r="F151" s="217" t="s">
        <v>776</v>
      </c>
      <c r="G151" s="218" t="s">
        <v>732</v>
      </c>
      <c r="H151" s="219">
        <v>1</v>
      </c>
      <c r="I151" s="220"/>
      <c r="J151" s="221">
        <f>ROUND(I151*H151,2)</f>
        <v>0</v>
      </c>
      <c r="K151" s="217" t="s">
        <v>19</v>
      </c>
      <c r="L151" s="47"/>
      <c r="M151" s="222" t="s">
        <v>19</v>
      </c>
      <c r="N151" s="223" t="s">
        <v>44</v>
      </c>
      <c r="O151" s="87"/>
      <c r="P151" s="224">
        <f>O151*H151</f>
        <v>0</v>
      </c>
      <c r="Q151" s="224">
        <v>0</v>
      </c>
      <c r="R151" s="224">
        <f>Q151*H151</f>
        <v>0</v>
      </c>
      <c r="S151" s="224">
        <v>0</v>
      </c>
      <c r="T151" s="225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26" t="s">
        <v>504</v>
      </c>
      <c r="AT151" s="226" t="s">
        <v>147</v>
      </c>
      <c r="AU151" s="226" t="s">
        <v>151</v>
      </c>
      <c r="AY151" s="20" t="s">
        <v>142</v>
      </c>
      <c r="BE151" s="227">
        <f>IF(N151="základní",J151,0)</f>
        <v>0</v>
      </c>
      <c r="BF151" s="227">
        <f>IF(N151="snížená",J151,0)</f>
        <v>0</v>
      </c>
      <c r="BG151" s="227">
        <f>IF(N151="zákl. přenesená",J151,0)</f>
        <v>0</v>
      </c>
      <c r="BH151" s="227">
        <f>IF(N151="sníž. přenesená",J151,0)</f>
        <v>0</v>
      </c>
      <c r="BI151" s="227">
        <f>IF(N151="nulová",J151,0)</f>
        <v>0</v>
      </c>
      <c r="BJ151" s="20" t="s">
        <v>84</v>
      </c>
      <c r="BK151" s="227">
        <f>ROUND(I151*H151,2)</f>
        <v>0</v>
      </c>
      <c r="BL151" s="20" t="s">
        <v>504</v>
      </c>
      <c r="BM151" s="226" t="s">
        <v>385</v>
      </c>
    </row>
    <row r="152" s="16" customFormat="1" ht="20.88" customHeight="1">
      <c r="A152" s="16"/>
      <c r="B152" s="281"/>
      <c r="C152" s="282"/>
      <c r="D152" s="283" t="s">
        <v>71</v>
      </c>
      <c r="E152" s="283" t="s">
        <v>777</v>
      </c>
      <c r="F152" s="283" t="s">
        <v>778</v>
      </c>
      <c r="G152" s="282"/>
      <c r="H152" s="282"/>
      <c r="I152" s="284"/>
      <c r="J152" s="285">
        <f>BK152</f>
        <v>0</v>
      </c>
      <c r="K152" s="282"/>
      <c r="L152" s="286"/>
      <c r="M152" s="287"/>
      <c r="N152" s="288"/>
      <c r="O152" s="288"/>
      <c r="P152" s="289">
        <f>SUM(P153:P155)</f>
        <v>0</v>
      </c>
      <c r="Q152" s="288"/>
      <c r="R152" s="289">
        <f>SUM(R153:R155)</f>
        <v>0</v>
      </c>
      <c r="S152" s="288"/>
      <c r="T152" s="290">
        <f>SUM(T153:T155)</f>
        <v>0</v>
      </c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R152" s="291" t="s">
        <v>79</v>
      </c>
      <c r="AT152" s="292" t="s">
        <v>71</v>
      </c>
      <c r="AU152" s="292" t="s">
        <v>152</v>
      </c>
      <c r="AY152" s="291" t="s">
        <v>142</v>
      </c>
      <c r="BK152" s="293">
        <f>SUM(BK153:BK155)</f>
        <v>0</v>
      </c>
    </row>
    <row r="153" s="2" customFormat="1" ht="16.5" customHeight="1">
      <c r="A153" s="41"/>
      <c r="B153" s="42"/>
      <c r="C153" s="215" t="s">
        <v>7</v>
      </c>
      <c r="D153" s="215" t="s">
        <v>147</v>
      </c>
      <c r="E153" s="216" t="s">
        <v>779</v>
      </c>
      <c r="F153" s="217" t="s">
        <v>780</v>
      </c>
      <c r="G153" s="218" t="s">
        <v>732</v>
      </c>
      <c r="H153" s="219">
        <v>4</v>
      </c>
      <c r="I153" s="220"/>
      <c r="J153" s="221">
        <f>ROUND(I153*H153,2)</f>
        <v>0</v>
      </c>
      <c r="K153" s="217" t="s">
        <v>19</v>
      </c>
      <c r="L153" s="47"/>
      <c r="M153" s="222" t="s">
        <v>19</v>
      </c>
      <c r="N153" s="223" t="s">
        <v>44</v>
      </c>
      <c r="O153" s="87"/>
      <c r="P153" s="224">
        <f>O153*H153</f>
        <v>0</v>
      </c>
      <c r="Q153" s="224">
        <v>0</v>
      </c>
      <c r="R153" s="224">
        <f>Q153*H153</f>
        <v>0</v>
      </c>
      <c r="S153" s="224">
        <v>0</v>
      </c>
      <c r="T153" s="225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26" t="s">
        <v>504</v>
      </c>
      <c r="AT153" s="226" t="s">
        <v>147</v>
      </c>
      <c r="AU153" s="226" t="s">
        <v>151</v>
      </c>
      <c r="AY153" s="20" t="s">
        <v>142</v>
      </c>
      <c r="BE153" s="227">
        <f>IF(N153="základní",J153,0)</f>
        <v>0</v>
      </c>
      <c r="BF153" s="227">
        <f>IF(N153="snížená",J153,0)</f>
        <v>0</v>
      </c>
      <c r="BG153" s="227">
        <f>IF(N153="zákl. přenesená",J153,0)</f>
        <v>0</v>
      </c>
      <c r="BH153" s="227">
        <f>IF(N153="sníž. přenesená",J153,0)</f>
        <v>0</v>
      </c>
      <c r="BI153" s="227">
        <f>IF(N153="nulová",J153,0)</f>
        <v>0</v>
      </c>
      <c r="BJ153" s="20" t="s">
        <v>84</v>
      </c>
      <c r="BK153" s="227">
        <f>ROUND(I153*H153,2)</f>
        <v>0</v>
      </c>
      <c r="BL153" s="20" t="s">
        <v>504</v>
      </c>
      <c r="BM153" s="226" t="s">
        <v>396</v>
      </c>
    </row>
    <row r="154" s="2" customFormat="1" ht="16.5" customHeight="1">
      <c r="A154" s="41"/>
      <c r="B154" s="42"/>
      <c r="C154" s="215" t="s">
        <v>280</v>
      </c>
      <c r="D154" s="215" t="s">
        <v>147</v>
      </c>
      <c r="E154" s="216" t="s">
        <v>781</v>
      </c>
      <c r="F154" s="217" t="s">
        <v>782</v>
      </c>
      <c r="G154" s="218" t="s">
        <v>732</v>
      </c>
      <c r="H154" s="219">
        <v>4</v>
      </c>
      <c r="I154" s="220"/>
      <c r="J154" s="221">
        <f>ROUND(I154*H154,2)</f>
        <v>0</v>
      </c>
      <c r="K154" s="217" t="s">
        <v>19</v>
      </c>
      <c r="L154" s="47"/>
      <c r="M154" s="222" t="s">
        <v>19</v>
      </c>
      <c r="N154" s="223" t="s">
        <v>44</v>
      </c>
      <c r="O154" s="87"/>
      <c r="P154" s="224">
        <f>O154*H154</f>
        <v>0</v>
      </c>
      <c r="Q154" s="224">
        <v>0</v>
      </c>
      <c r="R154" s="224">
        <f>Q154*H154</f>
        <v>0</v>
      </c>
      <c r="S154" s="224">
        <v>0</v>
      </c>
      <c r="T154" s="225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26" t="s">
        <v>504</v>
      </c>
      <c r="AT154" s="226" t="s">
        <v>147</v>
      </c>
      <c r="AU154" s="226" t="s">
        <v>151</v>
      </c>
      <c r="AY154" s="20" t="s">
        <v>142</v>
      </c>
      <c r="BE154" s="227">
        <f>IF(N154="základní",J154,0)</f>
        <v>0</v>
      </c>
      <c r="BF154" s="227">
        <f>IF(N154="snížená",J154,0)</f>
        <v>0</v>
      </c>
      <c r="BG154" s="227">
        <f>IF(N154="zákl. přenesená",J154,0)</f>
        <v>0</v>
      </c>
      <c r="BH154" s="227">
        <f>IF(N154="sníž. přenesená",J154,0)</f>
        <v>0</v>
      </c>
      <c r="BI154" s="227">
        <f>IF(N154="nulová",J154,0)</f>
        <v>0</v>
      </c>
      <c r="BJ154" s="20" t="s">
        <v>84</v>
      </c>
      <c r="BK154" s="227">
        <f>ROUND(I154*H154,2)</f>
        <v>0</v>
      </c>
      <c r="BL154" s="20" t="s">
        <v>504</v>
      </c>
      <c r="BM154" s="226" t="s">
        <v>408</v>
      </c>
    </row>
    <row r="155" s="2" customFormat="1" ht="16.5" customHeight="1">
      <c r="A155" s="41"/>
      <c r="B155" s="42"/>
      <c r="C155" s="215" t="s">
        <v>285</v>
      </c>
      <c r="D155" s="215" t="s">
        <v>147</v>
      </c>
      <c r="E155" s="216" t="s">
        <v>783</v>
      </c>
      <c r="F155" s="217" t="s">
        <v>784</v>
      </c>
      <c r="G155" s="218" t="s">
        <v>732</v>
      </c>
      <c r="H155" s="219">
        <v>4</v>
      </c>
      <c r="I155" s="220"/>
      <c r="J155" s="221">
        <f>ROUND(I155*H155,2)</f>
        <v>0</v>
      </c>
      <c r="K155" s="217" t="s">
        <v>19</v>
      </c>
      <c r="L155" s="47"/>
      <c r="M155" s="222" t="s">
        <v>19</v>
      </c>
      <c r="N155" s="223" t="s">
        <v>44</v>
      </c>
      <c r="O155" s="87"/>
      <c r="P155" s="224">
        <f>O155*H155</f>
        <v>0</v>
      </c>
      <c r="Q155" s="224">
        <v>0</v>
      </c>
      <c r="R155" s="224">
        <f>Q155*H155</f>
        <v>0</v>
      </c>
      <c r="S155" s="224">
        <v>0</v>
      </c>
      <c r="T155" s="225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26" t="s">
        <v>504</v>
      </c>
      <c r="AT155" s="226" t="s">
        <v>147</v>
      </c>
      <c r="AU155" s="226" t="s">
        <v>151</v>
      </c>
      <c r="AY155" s="20" t="s">
        <v>142</v>
      </c>
      <c r="BE155" s="227">
        <f>IF(N155="základní",J155,0)</f>
        <v>0</v>
      </c>
      <c r="BF155" s="227">
        <f>IF(N155="snížená",J155,0)</f>
        <v>0</v>
      </c>
      <c r="BG155" s="227">
        <f>IF(N155="zákl. přenesená",J155,0)</f>
        <v>0</v>
      </c>
      <c r="BH155" s="227">
        <f>IF(N155="sníž. přenesená",J155,0)</f>
        <v>0</v>
      </c>
      <c r="BI155" s="227">
        <f>IF(N155="nulová",J155,0)</f>
        <v>0</v>
      </c>
      <c r="BJ155" s="20" t="s">
        <v>84</v>
      </c>
      <c r="BK155" s="227">
        <f>ROUND(I155*H155,2)</f>
        <v>0</v>
      </c>
      <c r="BL155" s="20" t="s">
        <v>504</v>
      </c>
      <c r="BM155" s="226" t="s">
        <v>420</v>
      </c>
    </row>
    <row r="156" s="16" customFormat="1" ht="20.88" customHeight="1">
      <c r="A156" s="16"/>
      <c r="B156" s="281"/>
      <c r="C156" s="282"/>
      <c r="D156" s="283" t="s">
        <v>71</v>
      </c>
      <c r="E156" s="283" t="s">
        <v>785</v>
      </c>
      <c r="F156" s="283" t="s">
        <v>786</v>
      </c>
      <c r="G156" s="282"/>
      <c r="H156" s="282"/>
      <c r="I156" s="284"/>
      <c r="J156" s="285">
        <f>BK156</f>
        <v>0</v>
      </c>
      <c r="K156" s="282"/>
      <c r="L156" s="286"/>
      <c r="M156" s="287"/>
      <c r="N156" s="288"/>
      <c r="O156" s="288"/>
      <c r="P156" s="289">
        <f>SUM(P157:P158)</f>
        <v>0</v>
      </c>
      <c r="Q156" s="288"/>
      <c r="R156" s="289">
        <f>SUM(R157:R158)</f>
        <v>0</v>
      </c>
      <c r="S156" s="288"/>
      <c r="T156" s="290">
        <f>SUM(T157:T158)</f>
        <v>0</v>
      </c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R156" s="291" t="s">
        <v>79</v>
      </c>
      <c r="AT156" s="292" t="s">
        <v>71</v>
      </c>
      <c r="AU156" s="292" t="s">
        <v>152</v>
      </c>
      <c r="AY156" s="291" t="s">
        <v>142</v>
      </c>
      <c r="BK156" s="293">
        <f>SUM(BK157:BK158)</f>
        <v>0</v>
      </c>
    </row>
    <row r="157" s="2" customFormat="1" ht="16.5" customHeight="1">
      <c r="A157" s="41"/>
      <c r="B157" s="42"/>
      <c r="C157" s="215" t="s">
        <v>291</v>
      </c>
      <c r="D157" s="215" t="s">
        <v>147</v>
      </c>
      <c r="E157" s="216" t="s">
        <v>787</v>
      </c>
      <c r="F157" s="217" t="s">
        <v>788</v>
      </c>
      <c r="G157" s="218" t="s">
        <v>732</v>
      </c>
      <c r="H157" s="219">
        <v>12</v>
      </c>
      <c r="I157" s="220"/>
      <c r="J157" s="221">
        <f>ROUND(I157*H157,2)</f>
        <v>0</v>
      </c>
      <c r="K157" s="217" t="s">
        <v>19</v>
      </c>
      <c r="L157" s="47"/>
      <c r="M157" s="222" t="s">
        <v>19</v>
      </c>
      <c r="N157" s="223" t="s">
        <v>44</v>
      </c>
      <c r="O157" s="87"/>
      <c r="P157" s="224">
        <f>O157*H157</f>
        <v>0</v>
      </c>
      <c r="Q157" s="224">
        <v>0</v>
      </c>
      <c r="R157" s="224">
        <f>Q157*H157</f>
        <v>0</v>
      </c>
      <c r="S157" s="224">
        <v>0</v>
      </c>
      <c r="T157" s="225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26" t="s">
        <v>504</v>
      </c>
      <c r="AT157" s="226" t="s">
        <v>147</v>
      </c>
      <c r="AU157" s="226" t="s">
        <v>151</v>
      </c>
      <c r="AY157" s="20" t="s">
        <v>142</v>
      </c>
      <c r="BE157" s="227">
        <f>IF(N157="základní",J157,0)</f>
        <v>0</v>
      </c>
      <c r="BF157" s="227">
        <f>IF(N157="snížená",J157,0)</f>
        <v>0</v>
      </c>
      <c r="BG157" s="227">
        <f>IF(N157="zákl. přenesená",J157,0)</f>
        <v>0</v>
      </c>
      <c r="BH157" s="227">
        <f>IF(N157="sníž. přenesená",J157,0)</f>
        <v>0</v>
      </c>
      <c r="BI157" s="227">
        <f>IF(N157="nulová",J157,0)</f>
        <v>0</v>
      </c>
      <c r="BJ157" s="20" t="s">
        <v>84</v>
      </c>
      <c r="BK157" s="227">
        <f>ROUND(I157*H157,2)</f>
        <v>0</v>
      </c>
      <c r="BL157" s="20" t="s">
        <v>504</v>
      </c>
      <c r="BM157" s="226" t="s">
        <v>430</v>
      </c>
    </row>
    <row r="158" s="2" customFormat="1" ht="16.5" customHeight="1">
      <c r="A158" s="41"/>
      <c r="B158" s="42"/>
      <c r="C158" s="215" t="s">
        <v>298</v>
      </c>
      <c r="D158" s="215" t="s">
        <v>147</v>
      </c>
      <c r="E158" s="216" t="s">
        <v>789</v>
      </c>
      <c r="F158" s="217" t="s">
        <v>790</v>
      </c>
      <c r="G158" s="218" t="s">
        <v>732</v>
      </c>
      <c r="H158" s="219">
        <v>24</v>
      </c>
      <c r="I158" s="220"/>
      <c r="J158" s="221">
        <f>ROUND(I158*H158,2)</f>
        <v>0</v>
      </c>
      <c r="K158" s="217" t="s">
        <v>19</v>
      </c>
      <c r="L158" s="47"/>
      <c r="M158" s="222" t="s">
        <v>19</v>
      </c>
      <c r="N158" s="223" t="s">
        <v>44</v>
      </c>
      <c r="O158" s="87"/>
      <c r="P158" s="224">
        <f>O158*H158</f>
        <v>0</v>
      </c>
      <c r="Q158" s="224">
        <v>0</v>
      </c>
      <c r="R158" s="224">
        <f>Q158*H158</f>
        <v>0</v>
      </c>
      <c r="S158" s="224">
        <v>0</v>
      </c>
      <c r="T158" s="225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26" t="s">
        <v>504</v>
      </c>
      <c r="AT158" s="226" t="s">
        <v>147</v>
      </c>
      <c r="AU158" s="226" t="s">
        <v>151</v>
      </c>
      <c r="AY158" s="20" t="s">
        <v>142</v>
      </c>
      <c r="BE158" s="227">
        <f>IF(N158="základní",J158,0)</f>
        <v>0</v>
      </c>
      <c r="BF158" s="227">
        <f>IF(N158="snížená",J158,0)</f>
        <v>0</v>
      </c>
      <c r="BG158" s="227">
        <f>IF(N158="zákl. přenesená",J158,0)</f>
        <v>0</v>
      </c>
      <c r="BH158" s="227">
        <f>IF(N158="sníž. přenesená",J158,0)</f>
        <v>0</v>
      </c>
      <c r="BI158" s="227">
        <f>IF(N158="nulová",J158,0)</f>
        <v>0</v>
      </c>
      <c r="BJ158" s="20" t="s">
        <v>84</v>
      </c>
      <c r="BK158" s="227">
        <f>ROUND(I158*H158,2)</f>
        <v>0</v>
      </c>
      <c r="BL158" s="20" t="s">
        <v>504</v>
      </c>
      <c r="BM158" s="226" t="s">
        <v>439</v>
      </c>
    </row>
    <row r="159" s="16" customFormat="1" ht="20.88" customHeight="1">
      <c r="A159" s="16"/>
      <c r="B159" s="281"/>
      <c r="C159" s="282"/>
      <c r="D159" s="283" t="s">
        <v>71</v>
      </c>
      <c r="E159" s="283" t="s">
        <v>791</v>
      </c>
      <c r="F159" s="283" t="s">
        <v>792</v>
      </c>
      <c r="G159" s="282"/>
      <c r="H159" s="282"/>
      <c r="I159" s="284"/>
      <c r="J159" s="285">
        <f>BK159</f>
        <v>0</v>
      </c>
      <c r="K159" s="282"/>
      <c r="L159" s="286"/>
      <c r="M159" s="287"/>
      <c r="N159" s="288"/>
      <c r="O159" s="288"/>
      <c r="P159" s="289">
        <f>SUM(P160:P161)</f>
        <v>0</v>
      </c>
      <c r="Q159" s="288"/>
      <c r="R159" s="289">
        <f>SUM(R160:R161)</f>
        <v>0</v>
      </c>
      <c r="S159" s="288"/>
      <c r="T159" s="290">
        <f>SUM(T160:T161)</f>
        <v>0</v>
      </c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R159" s="291" t="s">
        <v>79</v>
      </c>
      <c r="AT159" s="292" t="s">
        <v>71</v>
      </c>
      <c r="AU159" s="292" t="s">
        <v>152</v>
      </c>
      <c r="AY159" s="291" t="s">
        <v>142</v>
      </c>
      <c r="BK159" s="293">
        <f>SUM(BK160:BK161)</f>
        <v>0</v>
      </c>
    </row>
    <row r="160" s="2" customFormat="1" ht="16.5" customHeight="1">
      <c r="A160" s="41"/>
      <c r="B160" s="42"/>
      <c r="C160" s="215" t="s">
        <v>306</v>
      </c>
      <c r="D160" s="215" t="s">
        <v>147</v>
      </c>
      <c r="E160" s="216" t="s">
        <v>793</v>
      </c>
      <c r="F160" s="217" t="s">
        <v>794</v>
      </c>
      <c r="G160" s="218" t="s">
        <v>795</v>
      </c>
      <c r="H160" s="219">
        <v>1</v>
      </c>
      <c r="I160" s="220"/>
      <c r="J160" s="221">
        <f>ROUND(I160*H160,2)</f>
        <v>0</v>
      </c>
      <c r="K160" s="217" t="s">
        <v>19</v>
      </c>
      <c r="L160" s="47"/>
      <c r="M160" s="222" t="s">
        <v>19</v>
      </c>
      <c r="N160" s="223" t="s">
        <v>44</v>
      </c>
      <c r="O160" s="87"/>
      <c r="P160" s="224">
        <f>O160*H160</f>
        <v>0</v>
      </c>
      <c r="Q160" s="224">
        <v>0</v>
      </c>
      <c r="R160" s="224">
        <f>Q160*H160</f>
        <v>0</v>
      </c>
      <c r="S160" s="224">
        <v>0</v>
      </c>
      <c r="T160" s="225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26" t="s">
        <v>504</v>
      </c>
      <c r="AT160" s="226" t="s">
        <v>147</v>
      </c>
      <c r="AU160" s="226" t="s">
        <v>151</v>
      </c>
      <c r="AY160" s="20" t="s">
        <v>142</v>
      </c>
      <c r="BE160" s="227">
        <f>IF(N160="základní",J160,0)</f>
        <v>0</v>
      </c>
      <c r="BF160" s="227">
        <f>IF(N160="snížená",J160,0)</f>
        <v>0</v>
      </c>
      <c r="BG160" s="227">
        <f>IF(N160="zákl. přenesená",J160,0)</f>
        <v>0</v>
      </c>
      <c r="BH160" s="227">
        <f>IF(N160="sníž. přenesená",J160,0)</f>
        <v>0</v>
      </c>
      <c r="BI160" s="227">
        <f>IF(N160="nulová",J160,0)</f>
        <v>0</v>
      </c>
      <c r="BJ160" s="20" t="s">
        <v>84</v>
      </c>
      <c r="BK160" s="227">
        <f>ROUND(I160*H160,2)</f>
        <v>0</v>
      </c>
      <c r="BL160" s="20" t="s">
        <v>504</v>
      </c>
      <c r="BM160" s="226" t="s">
        <v>449</v>
      </c>
    </row>
    <row r="161" s="2" customFormat="1" ht="16.5" customHeight="1">
      <c r="A161" s="41"/>
      <c r="B161" s="42"/>
      <c r="C161" s="215" t="s">
        <v>313</v>
      </c>
      <c r="D161" s="215" t="s">
        <v>147</v>
      </c>
      <c r="E161" s="216" t="s">
        <v>796</v>
      </c>
      <c r="F161" s="217" t="s">
        <v>797</v>
      </c>
      <c r="G161" s="218" t="s">
        <v>732</v>
      </c>
      <c r="H161" s="219">
        <v>12</v>
      </c>
      <c r="I161" s="220"/>
      <c r="J161" s="221">
        <f>ROUND(I161*H161,2)</f>
        <v>0</v>
      </c>
      <c r="K161" s="217" t="s">
        <v>19</v>
      </c>
      <c r="L161" s="47"/>
      <c r="M161" s="222" t="s">
        <v>19</v>
      </c>
      <c r="N161" s="223" t="s">
        <v>44</v>
      </c>
      <c r="O161" s="87"/>
      <c r="P161" s="224">
        <f>O161*H161</f>
        <v>0</v>
      </c>
      <c r="Q161" s="224">
        <v>0</v>
      </c>
      <c r="R161" s="224">
        <f>Q161*H161</f>
        <v>0</v>
      </c>
      <c r="S161" s="224">
        <v>0</v>
      </c>
      <c r="T161" s="225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26" t="s">
        <v>504</v>
      </c>
      <c r="AT161" s="226" t="s">
        <v>147</v>
      </c>
      <c r="AU161" s="226" t="s">
        <v>151</v>
      </c>
      <c r="AY161" s="20" t="s">
        <v>142</v>
      </c>
      <c r="BE161" s="227">
        <f>IF(N161="základní",J161,0)</f>
        <v>0</v>
      </c>
      <c r="BF161" s="227">
        <f>IF(N161="snížená",J161,0)</f>
        <v>0</v>
      </c>
      <c r="BG161" s="227">
        <f>IF(N161="zákl. přenesená",J161,0)</f>
        <v>0</v>
      </c>
      <c r="BH161" s="227">
        <f>IF(N161="sníž. přenesená",J161,0)</f>
        <v>0</v>
      </c>
      <c r="BI161" s="227">
        <f>IF(N161="nulová",J161,0)</f>
        <v>0</v>
      </c>
      <c r="BJ161" s="20" t="s">
        <v>84</v>
      </c>
      <c r="BK161" s="227">
        <f>ROUND(I161*H161,2)</f>
        <v>0</v>
      </c>
      <c r="BL161" s="20" t="s">
        <v>504</v>
      </c>
      <c r="BM161" s="226" t="s">
        <v>459</v>
      </c>
    </row>
    <row r="162" s="16" customFormat="1" ht="20.88" customHeight="1">
      <c r="A162" s="16"/>
      <c r="B162" s="281"/>
      <c r="C162" s="282"/>
      <c r="D162" s="283" t="s">
        <v>71</v>
      </c>
      <c r="E162" s="283" t="s">
        <v>798</v>
      </c>
      <c r="F162" s="283" t="s">
        <v>799</v>
      </c>
      <c r="G162" s="282"/>
      <c r="H162" s="282"/>
      <c r="I162" s="284"/>
      <c r="J162" s="285">
        <f>BK162</f>
        <v>0</v>
      </c>
      <c r="K162" s="282"/>
      <c r="L162" s="286"/>
      <c r="M162" s="287"/>
      <c r="N162" s="288"/>
      <c r="O162" s="288"/>
      <c r="P162" s="289">
        <f>SUM(P163:P164)</f>
        <v>0</v>
      </c>
      <c r="Q162" s="288"/>
      <c r="R162" s="289">
        <f>SUM(R163:R164)</f>
        <v>0</v>
      </c>
      <c r="S162" s="288"/>
      <c r="T162" s="290">
        <f>SUM(T163:T164)</f>
        <v>0</v>
      </c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R162" s="291" t="s">
        <v>79</v>
      </c>
      <c r="AT162" s="292" t="s">
        <v>71</v>
      </c>
      <c r="AU162" s="292" t="s">
        <v>152</v>
      </c>
      <c r="AY162" s="291" t="s">
        <v>142</v>
      </c>
      <c r="BK162" s="293">
        <f>SUM(BK163:BK164)</f>
        <v>0</v>
      </c>
    </row>
    <row r="163" s="2" customFormat="1" ht="16.5" customHeight="1">
      <c r="A163" s="41"/>
      <c r="B163" s="42"/>
      <c r="C163" s="215" t="s">
        <v>318</v>
      </c>
      <c r="D163" s="215" t="s">
        <v>147</v>
      </c>
      <c r="E163" s="216" t="s">
        <v>800</v>
      </c>
      <c r="F163" s="217" t="s">
        <v>801</v>
      </c>
      <c r="G163" s="218" t="s">
        <v>732</v>
      </c>
      <c r="H163" s="219">
        <v>19</v>
      </c>
      <c r="I163" s="220"/>
      <c r="J163" s="221">
        <f>ROUND(I163*H163,2)</f>
        <v>0</v>
      </c>
      <c r="K163" s="217" t="s">
        <v>19</v>
      </c>
      <c r="L163" s="47"/>
      <c r="M163" s="222" t="s">
        <v>19</v>
      </c>
      <c r="N163" s="223" t="s">
        <v>44</v>
      </c>
      <c r="O163" s="87"/>
      <c r="P163" s="224">
        <f>O163*H163</f>
        <v>0</v>
      </c>
      <c r="Q163" s="224">
        <v>0</v>
      </c>
      <c r="R163" s="224">
        <f>Q163*H163</f>
        <v>0</v>
      </c>
      <c r="S163" s="224">
        <v>0</v>
      </c>
      <c r="T163" s="225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26" t="s">
        <v>504</v>
      </c>
      <c r="AT163" s="226" t="s">
        <v>147</v>
      </c>
      <c r="AU163" s="226" t="s">
        <v>151</v>
      </c>
      <c r="AY163" s="20" t="s">
        <v>142</v>
      </c>
      <c r="BE163" s="227">
        <f>IF(N163="základní",J163,0)</f>
        <v>0</v>
      </c>
      <c r="BF163" s="227">
        <f>IF(N163="snížená",J163,0)</f>
        <v>0</v>
      </c>
      <c r="BG163" s="227">
        <f>IF(N163="zákl. přenesená",J163,0)</f>
        <v>0</v>
      </c>
      <c r="BH163" s="227">
        <f>IF(N163="sníž. přenesená",J163,0)</f>
        <v>0</v>
      </c>
      <c r="BI163" s="227">
        <f>IF(N163="nulová",J163,0)</f>
        <v>0</v>
      </c>
      <c r="BJ163" s="20" t="s">
        <v>84</v>
      </c>
      <c r="BK163" s="227">
        <f>ROUND(I163*H163,2)</f>
        <v>0</v>
      </c>
      <c r="BL163" s="20" t="s">
        <v>504</v>
      </c>
      <c r="BM163" s="226" t="s">
        <v>469</v>
      </c>
    </row>
    <row r="164" s="2" customFormat="1" ht="16.5" customHeight="1">
      <c r="A164" s="41"/>
      <c r="B164" s="42"/>
      <c r="C164" s="215" t="s">
        <v>325</v>
      </c>
      <c r="D164" s="215" t="s">
        <v>147</v>
      </c>
      <c r="E164" s="216" t="s">
        <v>802</v>
      </c>
      <c r="F164" s="217" t="s">
        <v>803</v>
      </c>
      <c r="G164" s="218" t="s">
        <v>732</v>
      </c>
      <c r="H164" s="219">
        <v>12</v>
      </c>
      <c r="I164" s="220"/>
      <c r="J164" s="221">
        <f>ROUND(I164*H164,2)</f>
        <v>0</v>
      </c>
      <c r="K164" s="217" t="s">
        <v>19</v>
      </c>
      <c r="L164" s="47"/>
      <c r="M164" s="222" t="s">
        <v>19</v>
      </c>
      <c r="N164" s="223" t="s">
        <v>44</v>
      </c>
      <c r="O164" s="87"/>
      <c r="P164" s="224">
        <f>O164*H164</f>
        <v>0</v>
      </c>
      <c r="Q164" s="224">
        <v>0</v>
      </c>
      <c r="R164" s="224">
        <f>Q164*H164</f>
        <v>0</v>
      </c>
      <c r="S164" s="224">
        <v>0</v>
      </c>
      <c r="T164" s="225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26" t="s">
        <v>504</v>
      </c>
      <c r="AT164" s="226" t="s">
        <v>147</v>
      </c>
      <c r="AU164" s="226" t="s">
        <v>151</v>
      </c>
      <c r="AY164" s="20" t="s">
        <v>142</v>
      </c>
      <c r="BE164" s="227">
        <f>IF(N164="základní",J164,0)</f>
        <v>0</v>
      </c>
      <c r="BF164" s="227">
        <f>IF(N164="snížená",J164,0)</f>
        <v>0</v>
      </c>
      <c r="BG164" s="227">
        <f>IF(N164="zákl. přenesená",J164,0)</f>
        <v>0</v>
      </c>
      <c r="BH164" s="227">
        <f>IF(N164="sníž. přenesená",J164,0)</f>
        <v>0</v>
      </c>
      <c r="BI164" s="227">
        <f>IF(N164="nulová",J164,0)</f>
        <v>0</v>
      </c>
      <c r="BJ164" s="20" t="s">
        <v>84</v>
      </c>
      <c r="BK164" s="227">
        <f>ROUND(I164*H164,2)</f>
        <v>0</v>
      </c>
      <c r="BL164" s="20" t="s">
        <v>504</v>
      </c>
      <c r="BM164" s="226" t="s">
        <v>478</v>
      </c>
    </row>
    <row r="165" s="12" customFormat="1" ht="20.88" customHeight="1">
      <c r="A165" s="12"/>
      <c r="B165" s="199"/>
      <c r="C165" s="200"/>
      <c r="D165" s="201" t="s">
        <v>71</v>
      </c>
      <c r="E165" s="213" t="s">
        <v>804</v>
      </c>
      <c r="F165" s="213" t="s">
        <v>805</v>
      </c>
      <c r="G165" s="200"/>
      <c r="H165" s="200"/>
      <c r="I165" s="203"/>
      <c r="J165" s="214">
        <f>BK165</f>
        <v>0</v>
      </c>
      <c r="K165" s="200"/>
      <c r="L165" s="205"/>
      <c r="M165" s="206"/>
      <c r="N165" s="207"/>
      <c r="O165" s="207"/>
      <c r="P165" s="208">
        <f>P166+SUM(P167:P172)+P174+P177</f>
        <v>0</v>
      </c>
      <c r="Q165" s="207"/>
      <c r="R165" s="208">
        <f>R166+SUM(R167:R172)+R174+R177</f>
        <v>0</v>
      </c>
      <c r="S165" s="207"/>
      <c r="T165" s="209">
        <f>T166+SUM(T167:T172)+T174+T177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0" t="s">
        <v>79</v>
      </c>
      <c r="AT165" s="211" t="s">
        <v>71</v>
      </c>
      <c r="AU165" s="211" t="s">
        <v>84</v>
      </c>
      <c r="AY165" s="210" t="s">
        <v>142</v>
      </c>
      <c r="BK165" s="212">
        <f>BK166+SUM(BK167:BK172)+BK174+BK177</f>
        <v>0</v>
      </c>
    </row>
    <row r="166" s="2" customFormat="1" ht="16.5" customHeight="1">
      <c r="A166" s="41"/>
      <c r="B166" s="42"/>
      <c r="C166" s="215" t="s">
        <v>332</v>
      </c>
      <c r="D166" s="215" t="s">
        <v>147</v>
      </c>
      <c r="E166" s="216" t="s">
        <v>806</v>
      </c>
      <c r="F166" s="217" t="s">
        <v>807</v>
      </c>
      <c r="G166" s="218" t="s">
        <v>666</v>
      </c>
      <c r="H166" s="219">
        <v>4</v>
      </c>
      <c r="I166" s="220"/>
      <c r="J166" s="221">
        <f>ROUND(I166*H166,2)</f>
        <v>0</v>
      </c>
      <c r="K166" s="217" t="s">
        <v>19</v>
      </c>
      <c r="L166" s="47"/>
      <c r="M166" s="222" t="s">
        <v>19</v>
      </c>
      <c r="N166" s="223" t="s">
        <v>44</v>
      </c>
      <c r="O166" s="87"/>
      <c r="P166" s="224">
        <f>O166*H166</f>
        <v>0</v>
      </c>
      <c r="Q166" s="224">
        <v>0</v>
      </c>
      <c r="R166" s="224">
        <f>Q166*H166</f>
        <v>0</v>
      </c>
      <c r="S166" s="224">
        <v>0</v>
      </c>
      <c r="T166" s="225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26" t="s">
        <v>504</v>
      </c>
      <c r="AT166" s="226" t="s">
        <v>147</v>
      </c>
      <c r="AU166" s="226" t="s">
        <v>152</v>
      </c>
      <c r="AY166" s="20" t="s">
        <v>142</v>
      </c>
      <c r="BE166" s="227">
        <f>IF(N166="základní",J166,0)</f>
        <v>0</v>
      </c>
      <c r="BF166" s="227">
        <f>IF(N166="snížená",J166,0)</f>
        <v>0</v>
      </c>
      <c r="BG166" s="227">
        <f>IF(N166="zákl. přenesená",J166,0)</f>
        <v>0</v>
      </c>
      <c r="BH166" s="227">
        <f>IF(N166="sníž. přenesená",J166,0)</f>
        <v>0</v>
      </c>
      <c r="BI166" s="227">
        <f>IF(N166="nulová",J166,0)</f>
        <v>0</v>
      </c>
      <c r="BJ166" s="20" t="s">
        <v>84</v>
      </c>
      <c r="BK166" s="227">
        <f>ROUND(I166*H166,2)</f>
        <v>0</v>
      </c>
      <c r="BL166" s="20" t="s">
        <v>504</v>
      </c>
      <c r="BM166" s="226" t="s">
        <v>487</v>
      </c>
    </row>
    <row r="167" s="2" customFormat="1" ht="16.5" customHeight="1">
      <c r="A167" s="41"/>
      <c r="B167" s="42"/>
      <c r="C167" s="215" t="s">
        <v>338</v>
      </c>
      <c r="D167" s="215" t="s">
        <v>147</v>
      </c>
      <c r="E167" s="216" t="s">
        <v>808</v>
      </c>
      <c r="F167" s="217" t="s">
        <v>809</v>
      </c>
      <c r="G167" s="218" t="s">
        <v>256</v>
      </c>
      <c r="H167" s="219">
        <v>0.59999999999999998</v>
      </c>
      <c r="I167" s="220"/>
      <c r="J167" s="221">
        <f>ROUND(I167*H167,2)</f>
        <v>0</v>
      </c>
      <c r="K167" s="217" t="s">
        <v>19</v>
      </c>
      <c r="L167" s="47"/>
      <c r="M167" s="222" t="s">
        <v>19</v>
      </c>
      <c r="N167" s="223" t="s">
        <v>44</v>
      </c>
      <c r="O167" s="87"/>
      <c r="P167" s="224">
        <f>O167*H167</f>
        <v>0</v>
      </c>
      <c r="Q167" s="224">
        <v>0</v>
      </c>
      <c r="R167" s="224">
        <f>Q167*H167</f>
        <v>0</v>
      </c>
      <c r="S167" s="224">
        <v>0</v>
      </c>
      <c r="T167" s="225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26" t="s">
        <v>504</v>
      </c>
      <c r="AT167" s="226" t="s">
        <v>147</v>
      </c>
      <c r="AU167" s="226" t="s">
        <v>152</v>
      </c>
      <c r="AY167" s="20" t="s">
        <v>142</v>
      </c>
      <c r="BE167" s="227">
        <f>IF(N167="základní",J167,0)</f>
        <v>0</v>
      </c>
      <c r="BF167" s="227">
        <f>IF(N167="snížená",J167,0)</f>
        <v>0</v>
      </c>
      <c r="BG167" s="227">
        <f>IF(N167="zákl. přenesená",J167,0)</f>
        <v>0</v>
      </c>
      <c r="BH167" s="227">
        <f>IF(N167="sníž. přenesená",J167,0)</f>
        <v>0</v>
      </c>
      <c r="BI167" s="227">
        <f>IF(N167="nulová",J167,0)</f>
        <v>0</v>
      </c>
      <c r="BJ167" s="20" t="s">
        <v>84</v>
      </c>
      <c r="BK167" s="227">
        <f>ROUND(I167*H167,2)</f>
        <v>0</v>
      </c>
      <c r="BL167" s="20" t="s">
        <v>504</v>
      </c>
      <c r="BM167" s="226" t="s">
        <v>495</v>
      </c>
    </row>
    <row r="168" s="2" customFormat="1" ht="16.5" customHeight="1">
      <c r="A168" s="41"/>
      <c r="B168" s="42"/>
      <c r="C168" s="215" t="s">
        <v>310</v>
      </c>
      <c r="D168" s="215" t="s">
        <v>147</v>
      </c>
      <c r="E168" s="216" t="s">
        <v>810</v>
      </c>
      <c r="F168" s="217" t="s">
        <v>811</v>
      </c>
      <c r="G168" s="218" t="s">
        <v>795</v>
      </c>
      <c r="H168" s="219">
        <v>1</v>
      </c>
      <c r="I168" s="220"/>
      <c r="J168" s="221">
        <f>ROUND(I168*H168,2)</f>
        <v>0</v>
      </c>
      <c r="K168" s="217" t="s">
        <v>19</v>
      </c>
      <c r="L168" s="47"/>
      <c r="M168" s="222" t="s">
        <v>19</v>
      </c>
      <c r="N168" s="223" t="s">
        <v>44</v>
      </c>
      <c r="O168" s="87"/>
      <c r="P168" s="224">
        <f>O168*H168</f>
        <v>0</v>
      </c>
      <c r="Q168" s="224">
        <v>0</v>
      </c>
      <c r="R168" s="224">
        <f>Q168*H168</f>
        <v>0</v>
      </c>
      <c r="S168" s="224">
        <v>0</v>
      </c>
      <c r="T168" s="225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26" t="s">
        <v>504</v>
      </c>
      <c r="AT168" s="226" t="s">
        <v>147</v>
      </c>
      <c r="AU168" s="226" t="s">
        <v>152</v>
      </c>
      <c r="AY168" s="20" t="s">
        <v>142</v>
      </c>
      <c r="BE168" s="227">
        <f>IF(N168="základní",J168,0)</f>
        <v>0</v>
      </c>
      <c r="BF168" s="227">
        <f>IF(N168="snížená",J168,0)</f>
        <v>0</v>
      </c>
      <c r="BG168" s="227">
        <f>IF(N168="zákl. přenesená",J168,0)</f>
        <v>0</v>
      </c>
      <c r="BH168" s="227">
        <f>IF(N168="sníž. přenesená",J168,0)</f>
        <v>0</v>
      </c>
      <c r="BI168" s="227">
        <f>IF(N168="nulová",J168,0)</f>
        <v>0</v>
      </c>
      <c r="BJ168" s="20" t="s">
        <v>84</v>
      </c>
      <c r="BK168" s="227">
        <f>ROUND(I168*H168,2)</f>
        <v>0</v>
      </c>
      <c r="BL168" s="20" t="s">
        <v>504</v>
      </c>
      <c r="BM168" s="226" t="s">
        <v>504</v>
      </c>
    </row>
    <row r="169" s="2" customFormat="1" ht="16.5" customHeight="1">
      <c r="A169" s="41"/>
      <c r="B169" s="42"/>
      <c r="C169" s="215" t="s">
        <v>348</v>
      </c>
      <c r="D169" s="215" t="s">
        <v>147</v>
      </c>
      <c r="E169" s="216" t="s">
        <v>812</v>
      </c>
      <c r="F169" s="217" t="s">
        <v>813</v>
      </c>
      <c r="G169" s="218" t="s">
        <v>795</v>
      </c>
      <c r="H169" s="219">
        <v>1</v>
      </c>
      <c r="I169" s="220"/>
      <c r="J169" s="221">
        <f>ROUND(I169*H169,2)</f>
        <v>0</v>
      </c>
      <c r="K169" s="217" t="s">
        <v>19</v>
      </c>
      <c r="L169" s="47"/>
      <c r="M169" s="222" t="s">
        <v>19</v>
      </c>
      <c r="N169" s="223" t="s">
        <v>44</v>
      </c>
      <c r="O169" s="87"/>
      <c r="P169" s="224">
        <f>O169*H169</f>
        <v>0</v>
      </c>
      <c r="Q169" s="224">
        <v>0</v>
      </c>
      <c r="R169" s="224">
        <f>Q169*H169</f>
        <v>0</v>
      </c>
      <c r="S169" s="224">
        <v>0</v>
      </c>
      <c r="T169" s="225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26" t="s">
        <v>504</v>
      </c>
      <c r="AT169" s="226" t="s">
        <v>147</v>
      </c>
      <c r="AU169" s="226" t="s">
        <v>152</v>
      </c>
      <c r="AY169" s="20" t="s">
        <v>142</v>
      </c>
      <c r="BE169" s="227">
        <f>IF(N169="základní",J169,0)</f>
        <v>0</v>
      </c>
      <c r="BF169" s="227">
        <f>IF(N169="snížená",J169,0)</f>
        <v>0</v>
      </c>
      <c r="BG169" s="227">
        <f>IF(N169="zákl. přenesená",J169,0)</f>
        <v>0</v>
      </c>
      <c r="BH169" s="227">
        <f>IF(N169="sníž. přenesená",J169,0)</f>
        <v>0</v>
      </c>
      <c r="BI169" s="227">
        <f>IF(N169="nulová",J169,0)</f>
        <v>0</v>
      </c>
      <c r="BJ169" s="20" t="s">
        <v>84</v>
      </c>
      <c r="BK169" s="227">
        <f>ROUND(I169*H169,2)</f>
        <v>0</v>
      </c>
      <c r="BL169" s="20" t="s">
        <v>504</v>
      </c>
      <c r="BM169" s="226" t="s">
        <v>513</v>
      </c>
    </row>
    <row r="170" s="2" customFormat="1" ht="16.5" customHeight="1">
      <c r="A170" s="41"/>
      <c r="B170" s="42"/>
      <c r="C170" s="215" t="s">
        <v>353</v>
      </c>
      <c r="D170" s="215" t="s">
        <v>147</v>
      </c>
      <c r="E170" s="216" t="s">
        <v>814</v>
      </c>
      <c r="F170" s="217" t="s">
        <v>815</v>
      </c>
      <c r="G170" s="218" t="s">
        <v>795</v>
      </c>
      <c r="H170" s="219">
        <v>1</v>
      </c>
      <c r="I170" s="220"/>
      <c r="J170" s="221">
        <f>ROUND(I170*H170,2)</f>
        <v>0</v>
      </c>
      <c r="K170" s="217" t="s">
        <v>19</v>
      </c>
      <c r="L170" s="47"/>
      <c r="M170" s="222" t="s">
        <v>19</v>
      </c>
      <c r="N170" s="223" t="s">
        <v>44</v>
      </c>
      <c r="O170" s="87"/>
      <c r="P170" s="224">
        <f>O170*H170</f>
        <v>0</v>
      </c>
      <c r="Q170" s="224">
        <v>0</v>
      </c>
      <c r="R170" s="224">
        <f>Q170*H170</f>
        <v>0</v>
      </c>
      <c r="S170" s="224">
        <v>0</v>
      </c>
      <c r="T170" s="225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26" t="s">
        <v>504</v>
      </c>
      <c r="AT170" s="226" t="s">
        <v>147</v>
      </c>
      <c r="AU170" s="226" t="s">
        <v>152</v>
      </c>
      <c r="AY170" s="20" t="s">
        <v>142</v>
      </c>
      <c r="BE170" s="227">
        <f>IF(N170="základní",J170,0)</f>
        <v>0</v>
      </c>
      <c r="BF170" s="227">
        <f>IF(N170="snížená",J170,0)</f>
        <v>0</v>
      </c>
      <c r="BG170" s="227">
        <f>IF(N170="zákl. přenesená",J170,0)</f>
        <v>0</v>
      </c>
      <c r="BH170" s="227">
        <f>IF(N170="sníž. přenesená",J170,0)</f>
        <v>0</v>
      </c>
      <c r="BI170" s="227">
        <f>IF(N170="nulová",J170,0)</f>
        <v>0</v>
      </c>
      <c r="BJ170" s="20" t="s">
        <v>84</v>
      </c>
      <c r="BK170" s="227">
        <f>ROUND(I170*H170,2)</f>
        <v>0</v>
      </c>
      <c r="BL170" s="20" t="s">
        <v>504</v>
      </c>
      <c r="BM170" s="226" t="s">
        <v>523</v>
      </c>
    </row>
    <row r="171" s="2" customFormat="1" ht="16.5" customHeight="1">
      <c r="A171" s="41"/>
      <c r="B171" s="42"/>
      <c r="C171" s="215" t="s">
        <v>358</v>
      </c>
      <c r="D171" s="215" t="s">
        <v>147</v>
      </c>
      <c r="E171" s="216" t="s">
        <v>816</v>
      </c>
      <c r="F171" s="217" t="s">
        <v>817</v>
      </c>
      <c r="G171" s="218" t="s">
        <v>732</v>
      </c>
      <c r="H171" s="219">
        <v>1</v>
      </c>
      <c r="I171" s="220"/>
      <c r="J171" s="221">
        <f>ROUND(I171*H171,2)</f>
        <v>0</v>
      </c>
      <c r="K171" s="217" t="s">
        <v>19</v>
      </c>
      <c r="L171" s="47"/>
      <c r="M171" s="222" t="s">
        <v>19</v>
      </c>
      <c r="N171" s="223" t="s">
        <v>44</v>
      </c>
      <c r="O171" s="87"/>
      <c r="P171" s="224">
        <f>O171*H171</f>
        <v>0</v>
      </c>
      <c r="Q171" s="224">
        <v>0</v>
      </c>
      <c r="R171" s="224">
        <f>Q171*H171</f>
        <v>0</v>
      </c>
      <c r="S171" s="224">
        <v>0</v>
      </c>
      <c r="T171" s="225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26" t="s">
        <v>504</v>
      </c>
      <c r="AT171" s="226" t="s">
        <v>147</v>
      </c>
      <c r="AU171" s="226" t="s">
        <v>152</v>
      </c>
      <c r="AY171" s="20" t="s">
        <v>142</v>
      </c>
      <c r="BE171" s="227">
        <f>IF(N171="základní",J171,0)</f>
        <v>0</v>
      </c>
      <c r="BF171" s="227">
        <f>IF(N171="snížená",J171,0)</f>
        <v>0</v>
      </c>
      <c r="BG171" s="227">
        <f>IF(N171="zákl. přenesená",J171,0)</f>
        <v>0</v>
      </c>
      <c r="BH171" s="227">
        <f>IF(N171="sníž. přenesená",J171,0)</f>
        <v>0</v>
      </c>
      <c r="BI171" s="227">
        <f>IF(N171="nulová",J171,0)</f>
        <v>0</v>
      </c>
      <c r="BJ171" s="20" t="s">
        <v>84</v>
      </c>
      <c r="BK171" s="227">
        <f>ROUND(I171*H171,2)</f>
        <v>0</v>
      </c>
      <c r="BL171" s="20" t="s">
        <v>504</v>
      </c>
      <c r="BM171" s="226" t="s">
        <v>533</v>
      </c>
    </row>
    <row r="172" s="16" customFormat="1" ht="20.88" customHeight="1">
      <c r="A172" s="16"/>
      <c r="B172" s="281"/>
      <c r="C172" s="282"/>
      <c r="D172" s="283" t="s">
        <v>71</v>
      </c>
      <c r="E172" s="283" t="s">
        <v>818</v>
      </c>
      <c r="F172" s="283" t="s">
        <v>819</v>
      </c>
      <c r="G172" s="282"/>
      <c r="H172" s="282"/>
      <c r="I172" s="284"/>
      <c r="J172" s="285">
        <f>BK172</f>
        <v>0</v>
      </c>
      <c r="K172" s="282"/>
      <c r="L172" s="286"/>
      <c r="M172" s="287"/>
      <c r="N172" s="288"/>
      <c r="O172" s="288"/>
      <c r="P172" s="289">
        <f>P173</f>
        <v>0</v>
      </c>
      <c r="Q172" s="288"/>
      <c r="R172" s="289">
        <f>R173</f>
        <v>0</v>
      </c>
      <c r="S172" s="288"/>
      <c r="T172" s="290">
        <f>T173</f>
        <v>0</v>
      </c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R172" s="291" t="s">
        <v>79</v>
      </c>
      <c r="AT172" s="292" t="s">
        <v>71</v>
      </c>
      <c r="AU172" s="292" t="s">
        <v>152</v>
      </c>
      <c r="AY172" s="291" t="s">
        <v>142</v>
      </c>
      <c r="BK172" s="293">
        <f>BK173</f>
        <v>0</v>
      </c>
    </row>
    <row r="173" s="2" customFormat="1" ht="16.5" customHeight="1">
      <c r="A173" s="41"/>
      <c r="B173" s="42"/>
      <c r="C173" s="215" t="s">
        <v>363</v>
      </c>
      <c r="D173" s="215" t="s">
        <v>147</v>
      </c>
      <c r="E173" s="216" t="s">
        <v>820</v>
      </c>
      <c r="F173" s="217" t="s">
        <v>821</v>
      </c>
      <c r="G173" s="218" t="s">
        <v>732</v>
      </c>
      <c r="H173" s="219">
        <v>1</v>
      </c>
      <c r="I173" s="220"/>
      <c r="J173" s="221">
        <f>ROUND(I173*H173,2)</f>
        <v>0</v>
      </c>
      <c r="K173" s="217" t="s">
        <v>19</v>
      </c>
      <c r="L173" s="47"/>
      <c r="M173" s="222" t="s">
        <v>19</v>
      </c>
      <c r="N173" s="223" t="s">
        <v>44</v>
      </c>
      <c r="O173" s="87"/>
      <c r="P173" s="224">
        <f>O173*H173</f>
        <v>0</v>
      </c>
      <c r="Q173" s="224">
        <v>0</v>
      </c>
      <c r="R173" s="224">
        <f>Q173*H173</f>
        <v>0</v>
      </c>
      <c r="S173" s="224">
        <v>0</v>
      </c>
      <c r="T173" s="225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26" t="s">
        <v>504</v>
      </c>
      <c r="AT173" s="226" t="s">
        <v>147</v>
      </c>
      <c r="AU173" s="226" t="s">
        <v>151</v>
      </c>
      <c r="AY173" s="20" t="s">
        <v>142</v>
      </c>
      <c r="BE173" s="227">
        <f>IF(N173="základní",J173,0)</f>
        <v>0</v>
      </c>
      <c r="BF173" s="227">
        <f>IF(N173="snížená",J173,0)</f>
        <v>0</v>
      </c>
      <c r="BG173" s="227">
        <f>IF(N173="zákl. přenesená",J173,0)</f>
        <v>0</v>
      </c>
      <c r="BH173" s="227">
        <f>IF(N173="sníž. přenesená",J173,0)</f>
        <v>0</v>
      </c>
      <c r="BI173" s="227">
        <f>IF(N173="nulová",J173,0)</f>
        <v>0</v>
      </c>
      <c r="BJ173" s="20" t="s">
        <v>84</v>
      </c>
      <c r="BK173" s="227">
        <f>ROUND(I173*H173,2)</f>
        <v>0</v>
      </c>
      <c r="BL173" s="20" t="s">
        <v>504</v>
      </c>
      <c r="BM173" s="226" t="s">
        <v>543</v>
      </c>
    </row>
    <row r="174" s="16" customFormat="1" ht="20.88" customHeight="1">
      <c r="A174" s="16"/>
      <c r="B174" s="281"/>
      <c r="C174" s="282"/>
      <c r="D174" s="283" t="s">
        <v>71</v>
      </c>
      <c r="E174" s="283" t="s">
        <v>822</v>
      </c>
      <c r="F174" s="283" t="s">
        <v>823</v>
      </c>
      <c r="G174" s="282"/>
      <c r="H174" s="282"/>
      <c r="I174" s="284"/>
      <c r="J174" s="285">
        <f>BK174</f>
        <v>0</v>
      </c>
      <c r="K174" s="282"/>
      <c r="L174" s="286"/>
      <c r="M174" s="287"/>
      <c r="N174" s="288"/>
      <c r="O174" s="288"/>
      <c r="P174" s="289">
        <f>SUM(P175:P176)</f>
        <v>0</v>
      </c>
      <c r="Q174" s="288"/>
      <c r="R174" s="289">
        <f>SUM(R175:R176)</f>
        <v>0</v>
      </c>
      <c r="S174" s="288"/>
      <c r="T174" s="290">
        <f>SUM(T175:T176)</f>
        <v>0</v>
      </c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R174" s="291" t="s">
        <v>79</v>
      </c>
      <c r="AT174" s="292" t="s">
        <v>71</v>
      </c>
      <c r="AU174" s="292" t="s">
        <v>152</v>
      </c>
      <c r="AY174" s="291" t="s">
        <v>142</v>
      </c>
      <c r="BK174" s="293">
        <f>SUM(BK175:BK176)</f>
        <v>0</v>
      </c>
    </row>
    <row r="175" s="2" customFormat="1" ht="16.5" customHeight="1">
      <c r="A175" s="41"/>
      <c r="B175" s="42"/>
      <c r="C175" s="215" t="s">
        <v>368</v>
      </c>
      <c r="D175" s="215" t="s">
        <v>147</v>
      </c>
      <c r="E175" s="216" t="s">
        <v>824</v>
      </c>
      <c r="F175" s="217" t="s">
        <v>825</v>
      </c>
      <c r="G175" s="218" t="s">
        <v>795</v>
      </c>
      <c r="H175" s="219">
        <v>1</v>
      </c>
      <c r="I175" s="220"/>
      <c r="J175" s="221">
        <f>ROUND(I175*H175,2)</f>
        <v>0</v>
      </c>
      <c r="K175" s="217" t="s">
        <v>19</v>
      </c>
      <c r="L175" s="47"/>
      <c r="M175" s="222" t="s">
        <v>19</v>
      </c>
      <c r="N175" s="223" t="s">
        <v>44</v>
      </c>
      <c r="O175" s="87"/>
      <c r="P175" s="224">
        <f>O175*H175</f>
        <v>0</v>
      </c>
      <c r="Q175" s="224">
        <v>0</v>
      </c>
      <c r="R175" s="224">
        <f>Q175*H175</f>
        <v>0</v>
      </c>
      <c r="S175" s="224">
        <v>0</v>
      </c>
      <c r="T175" s="225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26" t="s">
        <v>504</v>
      </c>
      <c r="AT175" s="226" t="s">
        <v>147</v>
      </c>
      <c r="AU175" s="226" t="s">
        <v>151</v>
      </c>
      <c r="AY175" s="20" t="s">
        <v>142</v>
      </c>
      <c r="BE175" s="227">
        <f>IF(N175="základní",J175,0)</f>
        <v>0</v>
      </c>
      <c r="BF175" s="227">
        <f>IF(N175="snížená",J175,0)</f>
        <v>0</v>
      </c>
      <c r="BG175" s="227">
        <f>IF(N175="zákl. přenesená",J175,0)</f>
        <v>0</v>
      </c>
      <c r="BH175" s="227">
        <f>IF(N175="sníž. přenesená",J175,0)</f>
        <v>0</v>
      </c>
      <c r="BI175" s="227">
        <f>IF(N175="nulová",J175,0)</f>
        <v>0</v>
      </c>
      <c r="BJ175" s="20" t="s">
        <v>84</v>
      </c>
      <c r="BK175" s="227">
        <f>ROUND(I175*H175,2)</f>
        <v>0</v>
      </c>
      <c r="BL175" s="20" t="s">
        <v>504</v>
      </c>
      <c r="BM175" s="226" t="s">
        <v>554</v>
      </c>
    </row>
    <row r="176" s="2" customFormat="1" ht="16.5" customHeight="1">
      <c r="A176" s="41"/>
      <c r="B176" s="42"/>
      <c r="C176" s="215" t="s">
        <v>375</v>
      </c>
      <c r="D176" s="215" t="s">
        <v>147</v>
      </c>
      <c r="E176" s="216" t="s">
        <v>826</v>
      </c>
      <c r="F176" s="217" t="s">
        <v>827</v>
      </c>
      <c r="G176" s="218" t="s">
        <v>795</v>
      </c>
      <c r="H176" s="219">
        <v>1</v>
      </c>
      <c r="I176" s="220"/>
      <c r="J176" s="221">
        <f>ROUND(I176*H176,2)</f>
        <v>0</v>
      </c>
      <c r="K176" s="217" t="s">
        <v>19</v>
      </c>
      <c r="L176" s="47"/>
      <c r="M176" s="222" t="s">
        <v>19</v>
      </c>
      <c r="N176" s="223" t="s">
        <v>44</v>
      </c>
      <c r="O176" s="87"/>
      <c r="P176" s="224">
        <f>O176*H176</f>
        <v>0</v>
      </c>
      <c r="Q176" s="224">
        <v>0</v>
      </c>
      <c r="R176" s="224">
        <f>Q176*H176</f>
        <v>0</v>
      </c>
      <c r="S176" s="224">
        <v>0</v>
      </c>
      <c r="T176" s="225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26" t="s">
        <v>504</v>
      </c>
      <c r="AT176" s="226" t="s">
        <v>147</v>
      </c>
      <c r="AU176" s="226" t="s">
        <v>151</v>
      </c>
      <c r="AY176" s="20" t="s">
        <v>142</v>
      </c>
      <c r="BE176" s="227">
        <f>IF(N176="základní",J176,0)</f>
        <v>0</v>
      </c>
      <c r="BF176" s="227">
        <f>IF(N176="snížená",J176,0)</f>
        <v>0</v>
      </c>
      <c r="BG176" s="227">
        <f>IF(N176="zákl. přenesená",J176,0)</f>
        <v>0</v>
      </c>
      <c r="BH176" s="227">
        <f>IF(N176="sníž. přenesená",J176,0)</f>
        <v>0</v>
      </c>
      <c r="BI176" s="227">
        <f>IF(N176="nulová",J176,0)</f>
        <v>0</v>
      </c>
      <c r="BJ176" s="20" t="s">
        <v>84</v>
      </c>
      <c r="BK176" s="227">
        <f>ROUND(I176*H176,2)</f>
        <v>0</v>
      </c>
      <c r="BL176" s="20" t="s">
        <v>504</v>
      </c>
      <c r="BM176" s="226" t="s">
        <v>565</v>
      </c>
    </row>
    <row r="177" s="16" customFormat="1" ht="20.88" customHeight="1">
      <c r="A177" s="16"/>
      <c r="B177" s="281"/>
      <c r="C177" s="282"/>
      <c r="D177" s="283" t="s">
        <v>71</v>
      </c>
      <c r="E177" s="283" t="s">
        <v>828</v>
      </c>
      <c r="F177" s="283" t="s">
        <v>829</v>
      </c>
      <c r="G177" s="282"/>
      <c r="H177" s="282"/>
      <c r="I177" s="284"/>
      <c r="J177" s="285">
        <f>BK177</f>
        <v>0</v>
      </c>
      <c r="K177" s="282"/>
      <c r="L177" s="286"/>
      <c r="M177" s="287"/>
      <c r="N177" s="288"/>
      <c r="O177" s="288"/>
      <c r="P177" s="289">
        <f>SUM(P178:P179)</f>
        <v>0</v>
      </c>
      <c r="Q177" s="288"/>
      <c r="R177" s="289">
        <f>SUM(R178:R179)</f>
        <v>0</v>
      </c>
      <c r="S177" s="288"/>
      <c r="T177" s="290">
        <f>SUM(T178:T179)</f>
        <v>0</v>
      </c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R177" s="291" t="s">
        <v>79</v>
      </c>
      <c r="AT177" s="292" t="s">
        <v>71</v>
      </c>
      <c r="AU177" s="292" t="s">
        <v>152</v>
      </c>
      <c r="AY177" s="291" t="s">
        <v>142</v>
      </c>
      <c r="BK177" s="293">
        <f>SUM(BK178:BK179)</f>
        <v>0</v>
      </c>
    </row>
    <row r="178" s="2" customFormat="1" ht="16.5" customHeight="1">
      <c r="A178" s="41"/>
      <c r="B178" s="42"/>
      <c r="C178" s="215" t="s">
        <v>380</v>
      </c>
      <c r="D178" s="215" t="s">
        <v>147</v>
      </c>
      <c r="E178" s="216" t="s">
        <v>830</v>
      </c>
      <c r="F178" s="217" t="s">
        <v>831</v>
      </c>
      <c r="G178" s="218" t="s">
        <v>666</v>
      </c>
      <c r="H178" s="219">
        <v>14</v>
      </c>
      <c r="I178" s="220"/>
      <c r="J178" s="221">
        <f>ROUND(I178*H178,2)</f>
        <v>0</v>
      </c>
      <c r="K178" s="217" t="s">
        <v>19</v>
      </c>
      <c r="L178" s="47"/>
      <c r="M178" s="222" t="s">
        <v>19</v>
      </c>
      <c r="N178" s="223" t="s">
        <v>44</v>
      </c>
      <c r="O178" s="87"/>
      <c r="P178" s="224">
        <f>O178*H178</f>
        <v>0</v>
      </c>
      <c r="Q178" s="224">
        <v>0</v>
      </c>
      <c r="R178" s="224">
        <f>Q178*H178</f>
        <v>0</v>
      </c>
      <c r="S178" s="224">
        <v>0</v>
      </c>
      <c r="T178" s="225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26" t="s">
        <v>504</v>
      </c>
      <c r="AT178" s="226" t="s">
        <v>147</v>
      </c>
      <c r="AU178" s="226" t="s">
        <v>151</v>
      </c>
      <c r="AY178" s="20" t="s">
        <v>142</v>
      </c>
      <c r="BE178" s="227">
        <f>IF(N178="základní",J178,0)</f>
        <v>0</v>
      </c>
      <c r="BF178" s="227">
        <f>IF(N178="snížená",J178,0)</f>
        <v>0</v>
      </c>
      <c r="BG178" s="227">
        <f>IF(N178="zákl. přenesená",J178,0)</f>
        <v>0</v>
      </c>
      <c r="BH178" s="227">
        <f>IF(N178="sníž. přenesená",J178,0)</f>
        <v>0</v>
      </c>
      <c r="BI178" s="227">
        <f>IF(N178="nulová",J178,0)</f>
        <v>0</v>
      </c>
      <c r="BJ178" s="20" t="s">
        <v>84</v>
      </c>
      <c r="BK178" s="227">
        <f>ROUND(I178*H178,2)</f>
        <v>0</v>
      </c>
      <c r="BL178" s="20" t="s">
        <v>504</v>
      </c>
      <c r="BM178" s="226" t="s">
        <v>580</v>
      </c>
    </row>
    <row r="179" s="2" customFormat="1" ht="16.5" customHeight="1">
      <c r="A179" s="41"/>
      <c r="B179" s="42"/>
      <c r="C179" s="215" t="s">
        <v>385</v>
      </c>
      <c r="D179" s="215" t="s">
        <v>147</v>
      </c>
      <c r="E179" s="216" t="s">
        <v>832</v>
      </c>
      <c r="F179" s="217" t="s">
        <v>833</v>
      </c>
      <c r="G179" s="218" t="s">
        <v>666</v>
      </c>
      <c r="H179" s="219">
        <v>3</v>
      </c>
      <c r="I179" s="220"/>
      <c r="J179" s="221">
        <f>ROUND(I179*H179,2)</f>
        <v>0</v>
      </c>
      <c r="K179" s="217" t="s">
        <v>19</v>
      </c>
      <c r="L179" s="47"/>
      <c r="M179" s="222" t="s">
        <v>19</v>
      </c>
      <c r="N179" s="223" t="s">
        <v>44</v>
      </c>
      <c r="O179" s="87"/>
      <c r="P179" s="224">
        <f>O179*H179</f>
        <v>0</v>
      </c>
      <c r="Q179" s="224">
        <v>0</v>
      </c>
      <c r="R179" s="224">
        <f>Q179*H179</f>
        <v>0</v>
      </c>
      <c r="S179" s="224">
        <v>0</v>
      </c>
      <c r="T179" s="225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26" t="s">
        <v>504</v>
      </c>
      <c r="AT179" s="226" t="s">
        <v>147</v>
      </c>
      <c r="AU179" s="226" t="s">
        <v>151</v>
      </c>
      <c r="AY179" s="20" t="s">
        <v>142</v>
      </c>
      <c r="BE179" s="227">
        <f>IF(N179="základní",J179,0)</f>
        <v>0</v>
      </c>
      <c r="BF179" s="227">
        <f>IF(N179="snížená",J179,0)</f>
        <v>0</v>
      </c>
      <c r="BG179" s="227">
        <f>IF(N179="zákl. přenesená",J179,0)</f>
        <v>0</v>
      </c>
      <c r="BH179" s="227">
        <f>IF(N179="sníž. přenesená",J179,0)</f>
        <v>0</v>
      </c>
      <c r="BI179" s="227">
        <f>IF(N179="nulová",J179,0)</f>
        <v>0</v>
      </c>
      <c r="BJ179" s="20" t="s">
        <v>84</v>
      </c>
      <c r="BK179" s="227">
        <f>ROUND(I179*H179,2)</f>
        <v>0</v>
      </c>
      <c r="BL179" s="20" t="s">
        <v>504</v>
      </c>
      <c r="BM179" s="226" t="s">
        <v>592</v>
      </c>
    </row>
    <row r="180" s="12" customFormat="1" ht="22.8" customHeight="1">
      <c r="A180" s="12"/>
      <c r="B180" s="199"/>
      <c r="C180" s="200"/>
      <c r="D180" s="201" t="s">
        <v>71</v>
      </c>
      <c r="E180" s="213" t="s">
        <v>834</v>
      </c>
      <c r="F180" s="213" t="s">
        <v>835</v>
      </c>
      <c r="G180" s="200"/>
      <c r="H180" s="200"/>
      <c r="I180" s="203"/>
      <c r="J180" s="214">
        <f>BK180</f>
        <v>0</v>
      </c>
      <c r="K180" s="200"/>
      <c r="L180" s="205"/>
      <c r="M180" s="206"/>
      <c r="N180" s="207"/>
      <c r="O180" s="207"/>
      <c r="P180" s="208">
        <f>P181</f>
        <v>0</v>
      </c>
      <c r="Q180" s="207"/>
      <c r="R180" s="208">
        <f>R181</f>
        <v>0</v>
      </c>
      <c r="S180" s="207"/>
      <c r="T180" s="209">
        <f>T181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10" t="s">
        <v>79</v>
      </c>
      <c r="AT180" s="211" t="s">
        <v>71</v>
      </c>
      <c r="AU180" s="211" t="s">
        <v>79</v>
      </c>
      <c r="AY180" s="210" t="s">
        <v>142</v>
      </c>
      <c r="BK180" s="212">
        <f>BK181</f>
        <v>0</v>
      </c>
    </row>
    <row r="181" s="2" customFormat="1" ht="16.5" customHeight="1">
      <c r="A181" s="41"/>
      <c r="B181" s="42"/>
      <c r="C181" s="215" t="s">
        <v>391</v>
      </c>
      <c r="D181" s="215" t="s">
        <v>147</v>
      </c>
      <c r="E181" s="216" t="s">
        <v>836</v>
      </c>
      <c r="F181" s="217" t="s">
        <v>837</v>
      </c>
      <c r="G181" s="218" t="s">
        <v>256</v>
      </c>
      <c r="H181" s="219">
        <v>0.29999999999999999</v>
      </c>
      <c r="I181" s="220"/>
      <c r="J181" s="221">
        <f>ROUND(I181*H181,2)</f>
        <v>0</v>
      </c>
      <c r="K181" s="217" t="s">
        <v>19</v>
      </c>
      <c r="L181" s="47"/>
      <c r="M181" s="222" t="s">
        <v>19</v>
      </c>
      <c r="N181" s="223" t="s">
        <v>44</v>
      </c>
      <c r="O181" s="87"/>
      <c r="P181" s="224">
        <f>O181*H181</f>
        <v>0</v>
      </c>
      <c r="Q181" s="224">
        <v>0</v>
      </c>
      <c r="R181" s="224">
        <f>Q181*H181</f>
        <v>0</v>
      </c>
      <c r="S181" s="224">
        <v>0</v>
      </c>
      <c r="T181" s="225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26" t="s">
        <v>504</v>
      </c>
      <c r="AT181" s="226" t="s">
        <v>147</v>
      </c>
      <c r="AU181" s="226" t="s">
        <v>84</v>
      </c>
      <c r="AY181" s="20" t="s">
        <v>142</v>
      </c>
      <c r="BE181" s="227">
        <f>IF(N181="základní",J181,0)</f>
        <v>0</v>
      </c>
      <c r="BF181" s="227">
        <f>IF(N181="snížená",J181,0)</f>
        <v>0</v>
      </c>
      <c r="BG181" s="227">
        <f>IF(N181="zákl. přenesená",J181,0)</f>
        <v>0</v>
      </c>
      <c r="BH181" s="227">
        <f>IF(N181="sníž. přenesená",J181,0)</f>
        <v>0</v>
      </c>
      <c r="BI181" s="227">
        <f>IF(N181="nulová",J181,0)</f>
        <v>0</v>
      </c>
      <c r="BJ181" s="20" t="s">
        <v>84</v>
      </c>
      <c r="BK181" s="227">
        <f>ROUND(I181*H181,2)</f>
        <v>0</v>
      </c>
      <c r="BL181" s="20" t="s">
        <v>504</v>
      </c>
      <c r="BM181" s="226" t="s">
        <v>602</v>
      </c>
    </row>
    <row r="182" s="12" customFormat="1" ht="22.8" customHeight="1">
      <c r="A182" s="12"/>
      <c r="B182" s="199"/>
      <c r="C182" s="200"/>
      <c r="D182" s="201" t="s">
        <v>71</v>
      </c>
      <c r="E182" s="213" t="s">
        <v>838</v>
      </c>
      <c r="F182" s="213" t="s">
        <v>839</v>
      </c>
      <c r="G182" s="200"/>
      <c r="H182" s="200"/>
      <c r="I182" s="203"/>
      <c r="J182" s="214">
        <f>BK182</f>
        <v>0</v>
      </c>
      <c r="K182" s="200"/>
      <c r="L182" s="205"/>
      <c r="M182" s="206"/>
      <c r="N182" s="207"/>
      <c r="O182" s="207"/>
      <c r="P182" s="208">
        <f>P183</f>
        <v>0</v>
      </c>
      <c r="Q182" s="207"/>
      <c r="R182" s="208">
        <f>R183</f>
        <v>0</v>
      </c>
      <c r="S182" s="207"/>
      <c r="T182" s="209">
        <f>T183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10" t="s">
        <v>79</v>
      </c>
      <c r="AT182" s="211" t="s">
        <v>71</v>
      </c>
      <c r="AU182" s="211" t="s">
        <v>79</v>
      </c>
      <c r="AY182" s="210" t="s">
        <v>142</v>
      </c>
      <c r="BK182" s="212">
        <f>BK183</f>
        <v>0</v>
      </c>
    </row>
    <row r="183" s="12" customFormat="1" ht="20.88" customHeight="1">
      <c r="A183" s="12"/>
      <c r="B183" s="199"/>
      <c r="C183" s="200"/>
      <c r="D183" s="201" t="s">
        <v>71</v>
      </c>
      <c r="E183" s="213" t="s">
        <v>840</v>
      </c>
      <c r="F183" s="213" t="s">
        <v>841</v>
      </c>
      <c r="G183" s="200"/>
      <c r="H183" s="200"/>
      <c r="I183" s="203"/>
      <c r="J183" s="214">
        <f>BK183</f>
        <v>0</v>
      </c>
      <c r="K183" s="200"/>
      <c r="L183" s="205"/>
      <c r="M183" s="206"/>
      <c r="N183" s="207"/>
      <c r="O183" s="207"/>
      <c r="P183" s="208">
        <f>P184+P185+P187+P189+P191+P193+P195+P197+P199+P201+P203+P205+P208+P210+P212</f>
        <v>0</v>
      </c>
      <c r="Q183" s="207"/>
      <c r="R183" s="208">
        <f>R184+R185+R187+R189+R191+R193+R195+R197+R199+R201+R203+R205+R208+R210+R212</f>
        <v>0</v>
      </c>
      <c r="S183" s="207"/>
      <c r="T183" s="209">
        <f>T184+T185+T187+T189+T191+T193+T195+T197+T199+T201+T203+T205+T208+T210+T212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10" t="s">
        <v>79</v>
      </c>
      <c r="AT183" s="211" t="s">
        <v>71</v>
      </c>
      <c r="AU183" s="211" t="s">
        <v>84</v>
      </c>
      <c r="AY183" s="210" t="s">
        <v>142</v>
      </c>
      <c r="BK183" s="212">
        <f>BK184+BK185+BK187+BK189+BK191+BK193+BK195+BK197+BK199+BK201+BK203+BK205+BK208+BK210+BK212</f>
        <v>0</v>
      </c>
    </row>
    <row r="184" s="2" customFormat="1" ht="16.5" customHeight="1">
      <c r="A184" s="41"/>
      <c r="B184" s="42"/>
      <c r="C184" s="215" t="s">
        <v>396</v>
      </c>
      <c r="D184" s="215" t="s">
        <v>147</v>
      </c>
      <c r="E184" s="216" t="s">
        <v>842</v>
      </c>
      <c r="F184" s="217" t="s">
        <v>843</v>
      </c>
      <c r="G184" s="218" t="s">
        <v>844</v>
      </c>
      <c r="H184" s="219">
        <v>0.12</v>
      </c>
      <c r="I184" s="220"/>
      <c r="J184" s="221">
        <f>ROUND(I184*H184,2)</f>
        <v>0</v>
      </c>
      <c r="K184" s="217" t="s">
        <v>19</v>
      </c>
      <c r="L184" s="47"/>
      <c r="M184" s="222" t="s">
        <v>19</v>
      </c>
      <c r="N184" s="223" t="s">
        <v>44</v>
      </c>
      <c r="O184" s="87"/>
      <c r="P184" s="224">
        <f>O184*H184</f>
        <v>0</v>
      </c>
      <c r="Q184" s="224">
        <v>0</v>
      </c>
      <c r="R184" s="224">
        <f>Q184*H184</f>
        <v>0</v>
      </c>
      <c r="S184" s="224">
        <v>0</v>
      </c>
      <c r="T184" s="225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26" t="s">
        <v>504</v>
      </c>
      <c r="AT184" s="226" t="s">
        <v>147</v>
      </c>
      <c r="AU184" s="226" t="s">
        <v>152</v>
      </c>
      <c r="AY184" s="20" t="s">
        <v>142</v>
      </c>
      <c r="BE184" s="227">
        <f>IF(N184="základní",J184,0)</f>
        <v>0</v>
      </c>
      <c r="BF184" s="227">
        <f>IF(N184="snížená",J184,0)</f>
        <v>0</v>
      </c>
      <c r="BG184" s="227">
        <f>IF(N184="zákl. přenesená",J184,0)</f>
        <v>0</v>
      </c>
      <c r="BH184" s="227">
        <f>IF(N184="sníž. přenesená",J184,0)</f>
        <v>0</v>
      </c>
      <c r="BI184" s="227">
        <f>IF(N184="nulová",J184,0)</f>
        <v>0</v>
      </c>
      <c r="BJ184" s="20" t="s">
        <v>84</v>
      </c>
      <c r="BK184" s="227">
        <f>ROUND(I184*H184,2)</f>
        <v>0</v>
      </c>
      <c r="BL184" s="20" t="s">
        <v>504</v>
      </c>
      <c r="BM184" s="226" t="s">
        <v>618</v>
      </c>
    </row>
    <row r="185" s="16" customFormat="1" ht="20.88" customHeight="1">
      <c r="A185" s="16"/>
      <c r="B185" s="281"/>
      <c r="C185" s="282"/>
      <c r="D185" s="283" t="s">
        <v>71</v>
      </c>
      <c r="E185" s="283" t="s">
        <v>845</v>
      </c>
      <c r="F185" s="283" t="s">
        <v>846</v>
      </c>
      <c r="G185" s="282"/>
      <c r="H185" s="282"/>
      <c r="I185" s="284"/>
      <c r="J185" s="285">
        <f>BK185</f>
        <v>0</v>
      </c>
      <c r="K185" s="282"/>
      <c r="L185" s="286"/>
      <c r="M185" s="287"/>
      <c r="N185" s="288"/>
      <c r="O185" s="288"/>
      <c r="P185" s="289">
        <f>P186</f>
        <v>0</v>
      </c>
      <c r="Q185" s="288"/>
      <c r="R185" s="289">
        <f>R186</f>
        <v>0</v>
      </c>
      <c r="S185" s="288"/>
      <c r="T185" s="290">
        <f>T186</f>
        <v>0</v>
      </c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R185" s="291" t="s">
        <v>79</v>
      </c>
      <c r="AT185" s="292" t="s">
        <v>71</v>
      </c>
      <c r="AU185" s="292" t="s">
        <v>152</v>
      </c>
      <c r="AY185" s="291" t="s">
        <v>142</v>
      </c>
      <c r="BK185" s="293">
        <f>BK186</f>
        <v>0</v>
      </c>
    </row>
    <row r="186" s="2" customFormat="1" ht="16.5" customHeight="1">
      <c r="A186" s="41"/>
      <c r="B186" s="42"/>
      <c r="C186" s="215" t="s">
        <v>402</v>
      </c>
      <c r="D186" s="215" t="s">
        <v>147</v>
      </c>
      <c r="E186" s="216" t="s">
        <v>847</v>
      </c>
      <c r="F186" s="217" t="s">
        <v>848</v>
      </c>
      <c r="G186" s="218" t="s">
        <v>150</v>
      </c>
      <c r="H186" s="219">
        <v>34.600000000000001</v>
      </c>
      <c r="I186" s="220"/>
      <c r="J186" s="221">
        <f>ROUND(I186*H186,2)</f>
        <v>0</v>
      </c>
      <c r="K186" s="217" t="s">
        <v>19</v>
      </c>
      <c r="L186" s="47"/>
      <c r="M186" s="222" t="s">
        <v>19</v>
      </c>
      <c r="N186" s="223" t="s">
        <v>44</v>
      </c>
      <c r="O186" s="87"/>
      <c r="P186" s="224">
        <f>O186*H186</f>
        <v>0</v>
      </c>
      <c r="Q186" s="224">
        <v>0</v>
      </c>
      <c r="R186" s="224">
        <f>Q186*H186</f>
        <v>0</v>
      </c>
      <c r="S186" s="224">
        <v>0</v>
      </c>
      <c r="T186" s="225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26" t="s">
        <v>504</v>
      </c>
      <c r="AT186" s="226" t="s">
        <v>147</v>
      </c>
      <c r="AU186" s="226" t="s">
        <v>151</v>
      </c>
      <c r="AY186" s="20" t="s">
        <v>142</v>
      </c>
      <c r="BE186" s="227">
        <f>IF(N186="základní",J186,0)</f>
        <v>0</v>
      </c>
      <c r="BF186" s="227">
        <f>IF(N186="snížená",J186,0)</f>
        <v>0</v>
      </c>
      <c r="BG186" s="227">
        <f>IF(N186="zákl. přenesená",J186,0)</f>
        <v>0</v>
      </c>
      <c r="BH186" s="227">
        <f>IF(N186="sníž. přenesená",J186,0)</f>
        <v>0</v>
      </c>
      <c r="BI186" s="227">
        <f>IF(N186="nulová",J186,0)</f>
        <v>0</v>
      </c>
      <c r="BJ186" s="20" t="s">
        <v>84</v>
      </c>
      <c r="BK186" s="227">
        <f>ROUND(I186*H186,2)</f>
        <v>0</v>
      </c>
      <c r="BL186" s="20" t="s">
        <v>504</v>
      </c>
      <c r="BM186" s="226" t="s">
        <v>628</v>
      </c>
    </row>
    <row r="187" s="16" customFormat="1" ht="20.88" customHeight="1">
      <c r="A187" s="16"/>
      <c r="B187" s="281"/>
      <c r="C187" s="282"/>
      <c r="D187" s="283" t="s">
        <v>71</v>
      </c>
      <c r="E187" s="283" t="s">
        <v>849</v>
      </c>
      <c r="F187" s="283" t="s">
        <v>850</v>
      </c>
      <c r="G187" s="282"/>
      <c r="H187" s="282"/>
      <c r="I187" s="284"/>
      <c r="J187" s="285">
        <f>BK187</f>
        <v>0</v>
      </c>
      <c r="K187" s="282"/>
      <c r="L187" s="286"/>
      <c r="M187" s="287"/>
      <c r="N187" s="288"/>
      <c r="O187" s="288"/>
      <c r="P187" s="289">
        <f>P188</f>
        <v>0</v>
      </c>
      <c r="Q187" s="288"/>
      <c r="R187" s="289">
        <f>R188</f>
        <v>0</v>
      </c>
      <c r="S187" s="288"/>
      <c r="T187" s="290">
        <f>T188</f>
        <v>0</v>
      </c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R187" s="291" t="s">
        <v>79</v>
      </c>
      <c r="AT187" s="292" t="s">
        <v>71</v>
      </c>
      <c r="AU187" s="292" t="s">
        <v>152</v>
      </c>
      <c r="AY187" s="291" t="s">
        <v>142</v>
      </c>
      <c r="BK187" s="293">
        <f>BK188</f>
        <v>0</v>
      </c>
    </row>
    <row r="188" s="2" customFormat="1" ht="16.5" customHeight="1">
      <c r="A188" s="41"/>
      <c r="B188" s="42"/>
      <c r="C188" s="215" t="s">
        <v>408</v>
      </c>
      <c r="D188" s="215" t="s">
        <v>147</v>
      </c>
      <c r="E188" s="216" t="s">
        <v>851</v>
      </c>
      <c r="F188" s="217" t="s">
        <v>852</v>
      </c>
      <c r="G188" s="218" t="s">
        <v>301</v>
      </c>
      <c r="H188" s="219">
        <v>5.1900000000000004</v>
      </c>
      <c r="I188" s="220"/>
      <c r="J188" s="221">
        <f>ROUND(I188*H188,2)</f>
        <v>0</v>
      </c>
      <c r="K188" s="217" t="s">
        <v>19</v>
      </c>
      <c r="L188" s="47"/>
      <c r="M188" s="222" t="s">
        <v>19</v>
      </c>
      <c r="N188" s="223" t="s">
        <v>44</v>
      </c>
      <c r="O188" s="87"/>
      <c r="P188" s="224">
        <f>O188*H188</f>
        <v>0</v>
      </c>
      <c r="Q188" s="224">
        <v>0</v>
      </c>
      <c r="R188" s="224">
        <f>Q188*H188</f>
        <v>0</v>
      </c>
      <c r="S188" s="224">
        <v>0</v>
      </c>
      <c r="T188" s="225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26" t="s">
        <v>504</v>
      </c>
      <c r="AT188" s="226" t="s">
        <v>147</v>
      </c>
      <c r="AU188" s="226" t="s">
        <v>151</v>
      </c>
      <c r="AY188" s="20" t="s">
        <v>142</v>
      </c>
      <c r="BE188" s="227">
        <f>IF(N188="základní",J188,0)</f>
        <v>0</v>
      </c>
      <c r="BF188" s="227">
        <f>IF(N188="snížená",J188,0)</f>
        <v>0</v>
      </c>
      <c r="BG188" s="227">
        <f>IF(N188="zákl. přenesená",J188,0)</f>
        <v>0</v>
      </c>
      <c r="BH188" s="227">
        <f>IF(N188="sníž. přenesená",J188,0)</f>
        <v>0</v>
      </c>
      <c r="BI188" s="227">
        <f>IF(N188="nulová",J188,0)</f>
        <v>0</v>
      </c>
      <c r="BJ188" s="20" t="s">
        <v>84</v>
      </c>
      <c r="BK188" s="227">
        <f>ROUND(I188*H188,2)</f>
        <v>0</v>
      </c>
      <c r="BL188" s="20" t="s">
        <v>504</v>
      </c>
      <c r="BM188" s="226" t="s">
        <v>638</v>
      </c>
    </row>
    <row r="189" s="16" customFormat="1" ht="20.88" customHeight="1">
      <c r="A189" s="16"/>
      <c r="B189" s="281"/>
      <c r="C189" s="282"/>
      <c r="D189" s="283" t="s">
        <v>71</v>
      </c>
      <c r="E189" s="283" t="s">
        <v>853</v>
      </c>
      <c r="F189" s="283" t="s">
        <v>854</v>
      </c>
      <c r="G189" s="282"/>
      <c r="H189" s="282"/>
      <c r="I189" s="284"/>
      <c r="J189" s="285">
        <f>BK189</f>
        <v>0</v>
      </c>
      <c r="K189" s="282"/>
      <c r="L189" s="286"/>
      <c r="M189" s="287"/>
      <c r="N189" s="288"/>
      <c r="O189" s="288"/>
      <c r="P189" s="289">
        <f>P190</f>
        <v>0</v>
      </c>
      <c r="Q189" s="288"/>
      <c r="R189" s="289">
        <f>R190</f>
        <v>0</v>
      </c>
      <c r="S189" s="288"/>
      <c r="T189" s="290">
        <f>T190</f>
        <v>0</v>
      </c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R189" s="291" t="s">
        <v>79</v>
      </c>
      <c r="AT189" s="292" t="s">
        <v>71</v>
      </c>
      <c r="AU189" s="292" t="s">
        <v>152</v>
      </c>
      <c r="AY189" s="291" t="s">
        <v>142</v>
      </c>
      <c r="BK189" s="293">
        <f>BK190</f>
        <v>0</v>
      </c>
    </row>
    <row r="190" s="2" customFormat="1" ht="16.5" customHeight="1">
      <c r="A190" s="41"/>
      <c r="B190" s="42"/>
      <c r="C190" s="215" t="s">
        <v>414</v>
      </c>
      <c r="D190" s="215" t="s">
        <v>147</v>
      </c>
      <c r="E190" s="216" t="s">
        <v>855</v>
      </c>
      <c r="F190" s="217" t="s">
        <v>856</v>
      </c>
      <c r="G190" s="218" t="s">
        <v>150</v>
      </c>
      <c r="H190" s="219">
        <v>5.1500000000000004</v>
      </c>
      <c r="I190" s="220"/>
      <c r="J190" s="221">
        <f>ROUND(I190*H190,2)</f>
        <v>0</v>
      </c>
      <c r="K190" s="217" t="s">
        <v>19</v>
      </c>
      <c r="L190" s="47"/>
      <c r="M190" s="222" t="s">
        <v>19</v>
      </c>
      <c r="N190" s="223" t="s">
        <v>44</v>
      </c>
      <c r="O190" s="87"/>
      <c r="P190" s="224">
        <f>O190*H190</f>
        <v>0</v>
      </c>
      <c r="Q190" s="224">
        <v>0</v>
      </c>
      <c r="R190" s="224">
        <f>Q190*H190</f>
        <v>0</v>
      </c>
      <c r="S190" s="224">
        <v>0</v>
      </c>
      <c r="T190" s="225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26" t="s">
        <v>504</v>
      </c>
      <c r="AT190" s="226" t="s">
        <v>147</v>
      </c>
      <c r="AU190" s="226" t="s">
        <v>151</v>
      </c>
      <c r="AY190" s="20" t="s">
        <v>142</v>
      </c>
      <c r="BE190" s="227">
        <f>IF(N190="základní",J190,0)</f>
        <v>0</v>
      </c>
      <c r="BF190" s="227">
        <f>IF(N190="snížená",J190,0)</f>
        <v>0</v>
      </c>
      <c r="BG190" s="227">
        <f>IF(N190="zákl. přenesená",J190,0)</f>
        <v>0</v>
      </c>
      <c r="BH190" s="227">
        <f>IF(N190="sníž. přenesená",J190,0)</f>
        <v>0</v>
      </c>
      <c r="BI190" s="227">
        <f>IF(N190="nulová",J190,0)</f>
        <v>0</v>
      </c>
      <c r="BJ190" s="20" t="s">
        <v>84</v>
      </c>
      <c r="BK190" s="227">
        <f>ROUND(I190*H190,2)</f>
        <v>0</v>
      </c>
      <c r="BL190" s="20" t="s">
        <v>504</v>
      </c>
      <c r="BM190" s="226" t="s">
        <v>650</v>
      </c>
    </row>
    <row r="191" s="16" customFormat="1" ht="20.88" customHeight="1">
      <c r="A191" s="16"/>
      <c r="B191" s="281"/>
      <c r="C191" s="282"/>
      <c r="D191" s="283" t="s">
        <v>71</v>
      </c>
      <c r="E191" s="283" t="s">
        <v>857</v>
      </c>
      <c r="F191" s="283" t="s">
        <v>858</v>
      </c>
      <c r="G191" s="282"/>
      <c r="H191" s="282"/>
      <c r="I191" s="284"/>
      <c r="J191" s="285">
        <f>BK191</f>
        <v>0</v>
      </c>
      <c r="K191" s="282"/>
      <c r="L191" s="286"/>
      <c r="M191" s="287"/>
      <c r="N191" s="288"/>
      <c r="O191" s="288"/>
      <c r="P191" s="289">
        <f>P192</f>
        <v>0</v>
      </c>
      <c r="Q191" s="288"/>
      <c r="R191" s="289">
        <f>R192</f>
        <v>0</v>
      </c>
      <c r="S191" s="288"/>
      <c r="T191" s="290">
        <f>T192</f>
        <v>0</v>
      </c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R191" s="291" t="s">
        <v>79</v>
      </c>
      <c r="AT191" s="292" t="s">
        <v>71</v>
      </c>
      <c r="AU191" s="292" t="s">
        <v>152</v>
      </c>
      <c r="AY191" s="291" t="s">
        <v>142</v>
      </c>
      <c r="BK191" s="293">
        <f>BK192</f>
        <v>0</v>
      </c>
    </row>
    <row r="192" s="2" customFormat="1" ht="16.5" customHeight="1">
      <c r="A192" s="41"/>
      <c r="B192" s="42"/>
      <c r="C192" s="215" t="s">
        <v>420</v>
      </c>
      <c r="D192" s="215" t="s">
        <v>147</v>
      </c>
      <c r="E192" s="216" t="s">
        <v>859</v>
      </c>
      <c r="F192" s="217" t="s">
        <v>860</v>
      </c>
      <c r="G192" s="218" t="s">
        <v>167</v>
      </c>
      <c r="H192" s="219">
        <v>18</v>
      </c>
      <c r="I192" s="220"/>
      <c r="J192" s="221">
        <f>ROUND(I192*H192,2)</f>
        <v>0</v>
      </c>
      <c r="K192" s="217" t="s">
        <v>19</v>
      </c>
      <c r="L192" s="47"/>
      <c r="M192" s="222" t="s">
        <v>19</v>
      </c>
      <c r="N192" s="223" t="s">
        <v>44</v>
      </c>
      <c r="O192" s="87"/>
      <c r="P192" s="224">
        <f>O192*H192</f>
        <v>0</v>
      </c>
      <c r="Q192" s="224">
        <v>0</v>
      </c>
      <c r="R192" s="224">
        <f>Q192*H192</f>
        <v>0</v>
      </c>
      <c r="S192" s="224">
        <v>0</v>
      </c>
      <c r="T192" s="225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26" t="s">
        <v>504</v>
      </c>
      <c r="AT192" s="226" t="s">
        <v>147</v>
      </c>
      <c r="AU192" s="226" t="s">
        <v>151</v>
      </c>
      <c r="AY192" s="20" t="s">
        <v>142</v>
      </c>
      <c r="BE192" s="227">
        <f>IF(N192="základní",J192,0)</f>
        <v>0</v>
      </c>
      <c r="BF192" s="227">
        <f>IF(N192="snížená",J192,0)</f>
        <v>0</v>
      </c>
      <c r="BG192" s="227">
        <f>IF(N192="zákl. přenesená",J192,0)</f>
        <v>0</v>
      </c>
      <c r="BH192" s="227">
        <f>IF(N192="sníž. přenesená",J192,0)</f>
        <v>0</v>
      </c>
      <c r="BI192" s="227">
        <f>IF(N192="nulová",J192,0)</f>
        <v>0</v>
      </c>
      <c r="BJ192" s="20" t="s">
        <v>84</v>
      </c>
      <c r="BK192" s="227">
        <f>ROUND(I192*H192,2)</f>
        <v>0</v>
      </c>
      <c r="BL192" s="20" t="s">
        <v>504</v>
      </c>
      <c r="BM192" s="226" t="s">
        <v>663</v>
      </c>
    </row>
    <row r="193" s="16" customFormat="1" ht="20.88" customHeight="1">
      <c r="A193" s="16"/>
      <c r="B193" s="281"/>
      <c r="C193" s="282"/>
      <c r="D193" s="283" t="s">
        <v>71</v>
      </c>
      <c r="E193" s="283" t="s">
        <v>861</v>
      </c>
      <c r="F193" s="283" t="s">
        <v>862</v>
      </c>
      <c r="G193" s="282"/>
      <c r="H193" s="282"/>
      <c r="I193" s="284"/>
      <c r="J193" s="285">
        <f>BK193</f>
        <v>0</v>
      </c>
      <c r="K193" s="282"/>
      <c r="L193" s="286"/>
      <c r="M193" s="287"/>
      <c r="N193" s="288"/>
      <c r="O193" s="288"/>
      <c r="P193" s="289">
        <f>P194</f>
        <v>0</v>
      </c>
      <c r="Q193" s="288"/>
      <c r="R193" s="289">
        <f>R194</f>
        <v>0</v>
      </c>
      <c r="S193" s="288"/>
      <c r="T193" s="290">
        <f>T194</f>
        <v>0</v>
      </c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R193" s="291" t="s">
        <v>79</v>
      </c>
      <c r="AT193" s="292" t="s">
        <v>71</v>
      </c>
      <c r="AU193" s="292" t="s">
        <v>152</v>
      </c>
      <c r="AY193" s="291" t="s">
        <v>142</v>
      </c>
      <c r="BK193" s="293">
        <f>BK194</f>
        <v>0</v>
      </c>
    </row>
    <row r="194" s="2" customFormat="1" ht="16.5" customHeight="1">
      <c r="A194" s="41"/>
      <c r="B194" s="42"/>
      <c r="C194" s="215" t="s">
        <v>425</v>
      </c>
      <c r="D194" s="215" t="s">
        <v>147</v>
      </c>
      <c r="E194" s="216" t="s">
        <v>863</v>
      </c>
      <c r="F194" s="217" t="s">
        <v>864</v>
      </c>
      <c r="G194" s="218" t="s">
        <v>150</v>
      </c>
      <c r="H194" s="219">
        <v>3.1499999999999999</v>
      </c>
      <c r="I194" s="220"/>
      <c r="J194" s="221">
        <f>ROUND(I194*H194,2)</f>
        <v>0</v>
      </c>
      <c r="K194" s="217" t="s">
        <v>19</v>
      </c>
      <c r="L194" s="47"/>
      <c r="M194" s="222" t="s">
        <v>19</v>
      </c>
      <c r="N194" s="223" t="s">
        <v>44</v>
      </c>
      <c r="O194" s="87"/>
      <c r="P194" s="224">
        <f>O194*H194</f>
        <v>0</v>
      </c>
      <c r="Q194" s="224">
        <v>0</v>
      </c>
      <c r="R194" s="224">
        <f>Q194*H194</f>
        <v>0</v>
      </c>
      <c r="S194" s="224">
        <v>0</v>
      </c>
      <c r="T194" s="225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26" t="s">
        <v>504</v>
      </c>
      <c r="AT194" s="226" t="s">
        <v>147</v>
      </c>
      <c r="AU194" s="226" t="s">
        <v>151</v>
      </c>
      <c r="AY194" s="20" t="s">
        <v>142</v>
      </c>
      <c r="BE194" s="227">
        <f>IF(N194="základní",J194,0)</f>
        <v>0</v>
      </c>
      <c r="BF194" s="227">
        <f>IF(N194="snížená",J194,0)</f>
        <v>0</v>
      </c>
      <c r="BG194" s="227">
        <f>IF(N194="zákl. přenesená",J194,0)</f>
        <v>0</v>
      </c>
      <c r="BH194" s="227">
        <f>IF(N194="sníž. přenesená",J194,0)</f>
        <v>0</v>
      </c>
      <c r="BI194" s="227">
        <f>IF(N194="nulová",J194,0)</f>
        <v>0</v>
      </c>
      <c r="BJ194" s="20" t="s">
        <v>84</v>
      </c>
      <c r="BK194" s="227">
        <f>ROUND(I194*H194,2)</f>
        <v>0</v>
      </c>
      <c r="BL194" s="20" t="s">
        <v>504</v>
      </c>
      <c r="BM194" s="226" t="s">
        <v>145</v>
      </c>
    </row>
    <row r="195" s="16" customFormat="1" ht="20.88" customHeight="1">
      <c r="A195" s="16"/>
      <c r="B195" s="281"/>
      <c r="C195" s="282"/>
      <c r="D195" s="283" t="s">
        <v>71</v>
      </c>
      <c r="E195" s="283" t="s">
        <v>865</v>
      </c>
      <c r="F195" s="283" t="s">
        <v>866</v>
      </c>
      <c r="G195" s="282"/>
      <c r="H195" s="282"/>
      <c r="I195" s="284"/>
      <c r="J195" s="285">
        <f>BK195</f>
        <v>0</v>
      </c>
      <c r="K195" s="282"/>
      <c r="L195" s="286"/>
      <c r="M195" s="287"/>
      <c r="N195" s="288"/>
      <c r="O195" s="288"/>
      <c r="P195" s="289">
        <f>P196</f>
        <v>0</v>
      </c>
      <c r="Q195" s="288"/>
      <c r="R195" s="289">
        <f>R196</f>
        <v>0</v>
      </c>
      <c r="S195" s="288"/>
      <c r="T195" s="290">
        <f>T196</f>
        <v>0</v>
      </c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R195" s="291" t="s">
        <v>79</v>
      </c>
      <c r="AT195" s="292" t="s">
        <v>71</v>
      </c>
      <c r="AU195" s="292" t="s">
        <v>152</v>
      </c>
      <c r="AY195" s="291" t="s">
        <v>142</v>
      </c>
      <c r="BK195" s="293">
        <f>BK196</f>
        <v>0</v>
      </c>
    </row>
    <row r="196" s="2" customFormat="1" ht="16.5" customHeight="1">
      <c r="A196" s="41"/>
      <c r="B196" s="42"/>
      <c r="C196" s="215" t="s">
        <v>430</v>
      </c>
      <c r="D196" s="215" t="s">
        <v>147</v>
      </c>
      <c r="E196" s="216" t="s">
        <v>867</v>
      </c>
      <c r="F196" s="217" t="s">
        <v>868</v>
      </c>
      <c r="G196" s="218" t="s">
        <v>167</v>
      </c>
      <c r="H196" s="219">
        <v>4</v>
      </c>
      <c r="I196" s="220"/>
      <c r="J196" s="221">
        <f>ROUND(I196*H196,2)</f>
        <v>0</v>
      </c>
      <c r="K196" s="217" t="s">
        <v>19</v>
      </c>
      <c r="L196" s="47"/>
      <c r="M196" s="222" t="s">
        <v>19</v>
      </c>
      <c r="N196" s="223" t="s">
        <v>44</v>
      </c>
      <c r="O196" s="87"/>
      <c r="P196" s="224">
        <f>O196*H196</f>
        <v>0</v>
      </c>
      <c r="Q196" s="224">
        <v>0</v>
      </c>
      <c r="R196" s="224">
        <f>Q196*H196</f>
        <v>0</v>
      </c>
      <c r="S196" s="224">
        <v>0</v>
      </c>
      <c r="T196" s="225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26" t="s">
        <v>504</v>
      </c>
      <c r="AT196" s="226" t="s">
        <v>147</v>
      </c>
      <c r="AU196" s="226" t="s">
        <v>151</v>
      </c>
      <c r="AY196" s="20" t="s">
        <v>142</v>
      </c>
      <c r="BE196" s="227">
        <f>IF(N196="základní",J196,0)</f>
        <v>0</v>
      </c>
      <c r="BF196" s="227">
        <f>IF(N196="snížená",J196,0)</f>
        <v>0</v>
      </c>
      <c r="BG196" s="227">
        <f>IF(N196="zákl. přenesená",J196,0)</f>
        <v>0</v>
      </c>
      <c r="BH196" s="227">
        <f>IF(N196="sníž. přenesená",J196,0)</f>
        <v>0</v>
      </c>
      <c r="BI196" s="227">
        <f>IF(N196="nulová",J196,0)</f>
        <v>0</v>
      </c>
      <c r="BJ196" s="20" t="s">
        <v>84</v>
      </c>
      <c r="BK196" s="227">
        <f>ROUND(I196*H196,2)</f>
        <v>0</v>
      </c>
      <c r="BL196" s="20" t="s">
        <v>504</v>
      </c>
      <c r="BM196" s="226" t="s">
        <v>179</v>
      </c>
    </row>
    <row r="197" s="16" customFormat="1" ht="20.88" customHeight="1">
      <c r="A197" s="16"/>
      <c r="B197" s="281"/>
      <c r="C197" s="282"/>
      <c r="D197" s="283" t="s">
        <v>71</v>
      </c>
      <c r="E197" s="283" t="s">
        <v>869</v>
      </c>
      <c r="F197" s="283" t="s">
        <v>870</v>
      </c>
      <c r="G197" s="282"/>
      <c r="H197" s="282"/>
      <c r="I197" s="284"/>
      <c r="J197" s="285">
        <f>BK197</f>
        <v>0</v>
      </c>
      <c r="K197" s="282"/>
      <c r="L197" s="286"/>
      <c r="M197" s="287"/>
      <c r="N197" s="288"/>
      <c r="O197" s="288"/>
      <c r="P197" s="289">
        <f>P198</f>
        <v>0</v>
      </c>
      <c r="Q197" s="288"/>
      <c r="R197" s="289">
        <f>R198</f>
        <v>0</v>
      </c>
      <c r="S197" s="288"/>
      <c r="T197" s="290">
        <f>T198</f>
        <v>0</v>
      </c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R197" s="291" t="s">
        <v>79</v>
      </c>
      <c r="AT197" s="292" t="s">
        <v>71</v>
      </c>
      <c r="AU197" s="292" t="s">
        <v>152</v>
      </c>
      <c r="AY197" s="291" t="s">
        <v>142</v>
      </c>
      <c r="BK197" s="293">
        <f>BK198</f>
        <v>0</v>
      </c>
    </row>
    <row r="198" s="2" customFormat="1" ht="16.5" customHeight="1">
      <c r="A198" s="41"/>
      <c r="B198" s="42"/>
      <c r="C198" s="215" t="s">
        <v>434</v>
      </c>
      <c r="D198" s="215" t="s">
        <v>147</v>
      </c>
      <c r="E198" s="216" t="s">
        <v>871</v>
      </c>
      <c r="F198" s="217" t="s">
        <v>872</v>
      </c>
      <c r="G198" s="218" t="s">
        <v>150</v>
      </c>
      <c r="H198" s="219">
        <v>3.1499999999999999</v>
      </c>
      <c r="I198" s="220"/>
      <c r="J198" s="221">
        <f>ROUND(I198*H198,2)</f>
        <v>0</v>
      </c>
      <c r="K198" s="217" t="s">
        <v>19</v>
      </c>
      <c r="L198" s="47"/>
      <c r="M198" s="222" t="s">
        <v>19</v>
      </c>
      <c r="N198" s="223" t="s">
        <v>44</v>
      </c>
      <c r="O198" s="87"/>
      <c r="P198" s="224">
        <f>O198*H198</f>
        <v>0</v>
      </c>
      <c r="Q198" s="224">
        <v>0</v>
      </c>
      <c r="R198" s="224">
        <f>Q198*H198</f>
        <v>0</v>
      </c>
      <c r="S198" s="224">
        <v>0</v>
      </c>
      <c r="T198" s="225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26" t="s">
        <v>504</v>
      </c>
      <c r="AT198" s="226" t="s">
        <v>147</v>
      </c>
      <c r="AU198" s="226" t="s">
        <v>151</v>
      </c>
      <c r="AY198" s="20" t="s">
        <v>142</v>
      </c>
      <c r="BE198" s="227">
        <f>IF(N198="základní",J198,0)</f>
        <v>0</v>
      </c>
      <c r="BF198" s="227">
        <f>IF(N198="snížená",J198,0)</f>
        <v>0</v>
      </c>
      <c r="BG198" s="227">
        <f>IF(N198="zákl. přenesená",J198,0)</f>
        <v>0</v>
      </c>
      <c r="BH198" s="227">
        <f>IF(N198="sníž. přenesená",J198,0)</f>
        <v>0</v>
      </c>
      <c r="BI198" s="227">
        <f>IF(N198="nulová",J198,0)</f>
        <v>0</v>
      </c>
      <c r="BJ198" s="20" t="s">
        <v>84</v>
      </c>
      <c r="BK198" s="227">
        <f>ROUND(I198*H198,2)</f>
        <v>0</v>
      </c>
      <c r="BL198" s="20" t="s">
        <v>504</v>
      </c>
      <c r="BM198" s="226" t="s">
        <v>873</v>
      </c>
    </row>
    <row r="199" s="16" customFormat="1" ht="20.88" customHeight="1">
      <c r="A199" s="16"/>
      <c r="B199" s="281"/>
      <c r="C199" s="282"/>
      <c r="D199" s="283" t="s">
        <v>71</v>
      </c>
      <c r="E199" s="283" t="s">
        <v>874</v>
      </c>
      <c r="F199" s="283" t="s">
        <v>875</v>
      </c>
      <c r="G199" s="282"/>
      <c r="H199" s="282"/>
      <c r="I199" s="284"/>
      <c r="J199" s="285">
        <f>BK199</f>
        <v>0</v>
      </c>
      <c r="K199" s="282"/>
      <c r="L199" s="286"/>
      <c r="M199" s="287"/>
      <c r="N199" s="288"/>
      <c r="O199" s="288"/>
      <c r="P199" s="289">
        <f>P200</f>
        <v>0</v>
      </c>
      <c r="Q199" s="288"/>
      <c r="R199" s="289">
        <f>R200</f>
        <v>0</v>
      </c>
      <c r="S199" s="288"/>
      <c r="T199" s="290">
        <f>T200</f>
        <v>0</v>
      </c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R199" s="291" t="s">
        <v>79</v>
      </c>
      <c r="AT199" s="292" t="s">
        <v>71</v>
      </c>
      <c r="AU199" s="292" t="s">
        <v>152</v>
      </c>
      <c r="AY199" s="291" t="s">
        <v>142</v>
      </c>
      <c r="BK199" s="293">
        <f>BK200</f>
        <v>0</v>
      </c>
    </row>
    <row r="200" s="2" customFormat="1" ht="16.5" customHeight="1">
      <c r="A200" s="41"/>
      <c r="B200" s="42"/>
      <c r="C200" s="215" t="s">
        <v>439</v>
      </c>
      <c r="D200" s="215" t="s">
        <v>147</v>
      </c>
      <c r="E200" s="216" t="s">
        <v>876</v>
      </c>
      <c r="F200" s="217" t="s">
        <v>877</v>
      </c>
      <c r="G200" s="218" t="s">
        <v>167</v>
      </c>
      <c r="H200" s="219">
        <v>113.5</v>
      </c>
      <c r="I200" s="220"/>
      <c r="J200" s="221">
        <f>ROUND(I200*H200,2)</f>
        <v>0</v>
      </c>
      <c r="K200" s="217" t="s">
        <v>19</v>
      </c>
      <c r="L200" s="47"/>
      <c r="M200" s="222" t="s">
        <v>19</v>
      </c>
      <c r="N200" s="223" t="s">
        <v>44</v>
      </c>
      <c r="O200" s="87"/>
      <c r="P200" s="224">
        <f>O200*H200</f>
        <v>0</v>
      </c>
      <c r="Q200" s="224">
        <v>0</v>
      </c>
      <c r="R200" s="224">
        <f>Q200*H200</f>
        <v>0</v>
      </c>
      <c r="S200" s="224">
        <v>0</v>
      </c>
      <c r="T200" s="225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26" t="s">
        <v>504</v>
      </c>
      <c r="AT200" s="226" t="s">
        <v>147</v>
      </c>
      <c r="AU200" s="226" t="s">
        <v>151</v>
      </c>
      <c r="AY200" s="20" t="s">
        <v>142</v>
      </c>
      <c r="BE200" s="227">
        <f>IF(N200="základní",J200,0)</f>
        <v>0</v>
      </c>
      <c r="BF200" s="227">
        <f>IF(N200="snížená",J200,0)</f>
        <v>0</v>
      </c>
      <c r="BG200" s="227">
        <f>IF(N200="zákl. přenesená",J200,0)</f>
        <v>0</v>
      </c>
      <c r="BH200" s="227">
        <f>IF(N200="sníž. přenesená",J200,0)</f>
        <v>0</v>
      </c>
      <c r="BI200" s="227">
        <f>IF(N200="nulová",J200,0)</f>
        <v>0</v>
      </c>
      <c r="BJ200" s="20" t="s">
        <v>84</v>
      </c>
      <c r="BK200" s="227">
        <f>ROUND(I200*H200,2)</f>
        <v>0</v>
      </c>
      <c r="BL200" s="20" t="s">
        <v>504</v>
      </c>
      <c r="BM200" s="226" t="s">
        <v>878</v>
      </c>
    </row>
    <row r="201" s="16" customFormat="1" ht="20.88" customHeight="1">
      <c r="A201" s="16"/>
      <c r="B201" s="281"/>
      <c r="C201" s="282"/>
      <c r="D201" s="283" t="s">
        <v>71</v>
      </c>
      <c r="E201" s="283" t="s">
        <v>879</v>
      </c>
      <c r="F201" s="283" t="s">
        <v>880</v>
      </c>
      <c r="G201" s="282"/>
      <c r="H201" s="282"/>
      <c r="I201" s="284"/>
      <c r="J201" s="285">
        <f>BK201</f>
        <v>0</v>
      </c>
      <c r="K201" s="282"/>
      <c r="L201" s="286"/>
      <c r="M201" s="287"/>
      <c r="N201" s="288"/>
      <c r="O201" s="288"/>
      <c r="P201" s="289">
        <f>P202</f>
        <v>0</v>
      </c>
      <c r="Q201" s="288"/>
      <c r="R201" s="289">
        <f>R202</f>
        <v>0</v>
      </c>
      <c r="S201" s="288"/>
      <c r="T201" s="290">
        <f>T202</f>
        <v>0</v>
      </c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R201" s="291" t="s">
        <v>79</v>
      </c>
      <c r="AT201" s="292" t="s">
        <v>71</v>
      </c>
      <c r="AU201" s="292" t="s">
        <v>152</v>
      </c>
      <c r="AY201" s="291" t="s">
        <v>142</v>
      </c>
      <c r="BK201" s="293">
        <f>BK202</f>
        <v>0</v>
      </c>
    </row>
    <row r="202" s="2" customFormat="1" ht="16.5" customHeight="1">
      <c r="A202" s="41"/>
      <c r="B202" s="42"/>
      <c r="C202" s="215" t="s">
        <v>444</v>
      </c>
      <c r="D202" s="215" t="s">
        <v>147</v>
      </c>
      <c r="E202" s="216" t="s">
        <v>881</v>
      </c>
      <c r="F202" s="217" t="s">
        <v>882</v>
      </c>
      <c r="G202" s="218" t="s">
        <v>167</v>
      </c>
      <c r="H202" s="219">
        <v>113.5</v>
      </c>
      <c r="I202" s="220"/>
      <c r="J202" s="221">
        <f>ROUND(I202*H202,2)</f>
        <v>0</v>
      </c>
      <c r="K202" s="217" t="s">
        <v>19</v>
      </c>
      <c r="L202" s="47"/>
      <c r="M202" s="222" t="s">
        <v>19</v>
      </c>
      <c r="N202" s="223" t="s">
        <v>44</v>
      </c>
      <c r="O202" s="87"/>
      <c r="P202" s="224">
        <f>O202*H202</f>
        <v>0</v>
      </c>
      <c r="Q202" s="224">
        <v>0</v>
      </c>
      <c r="R202" s="224">
        <f>Q202*H202</f>
        <v>0</v>
      </c>
      <c r="S202" s="224">
        <v>0</v>
      </c>
      <c r="T202" s="225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26" t="s">
        <v>504</v>
      </c>
      <c r="AT202" s="226" t="s">
        <v>147</v>
      </c>
      <c r="AU202" s="226" t="s">
        <v>151</v>
      </c>
      <c r="AY202" s="20" t="s">
        <v>142</v>
      </c>
      <c r="BE202" s="227">
        <f>IF(N202="základní",J202,0)</f>
        <v>0</v>
      </c>
      <c r="BF202" s="227">
        <f>IF(N202="snížená",J202,0)</f>
        <v>0</v>
      </c>
      <c r="BG202" s="227">
        <f>IF(N202="zákl. přenesená",J202,0)</f>
        <v>0</v>
      </c>
      <c r="BH202" s="227">
        <f>IF(N202="sníž. přenesená",J202,0)</f>
        <v>0</v>
      </c>
      <c r="BI202" s="227">
        <f>IF(N202="nulová",J202,0)</f>
        <v>0</v>
      </c>
      <c r="BJ202" s="20" t="s">
        <v>84</v>
      </c>
      <c r="BK202" s="227">
        <f>ROUND(I202*H202,2)</f>
        <v>0</v>
      </c>
      <c r="BL202" s="20" t="s">
        <v>504</v>
      </c>
      <c r="BM202" s="226" t="s">
        <v>883</v>
      </c>
    </row>
    <row r="203" s="16" customFormat="1" ht="20.88" customHeight="1">
      <c r="A203" s="16"/>
      <c r="B203" s="281"/>
      <c r="C203" s="282"/>
      <c r="D203" s="283" t="s">
        <v>71</v>
      </c>
      <c r="E203" s="283" t="s">
        <v>884</v>
      </c>
      <c r="F203" s="283" t="s">
        <v>885</v>
      </c>
      <c r="G203" s="282"/>
      <c r="H203" s="282"/>
      <c r="I203" s="284"/>
      <c r="J203" s="285">
        <f>BK203</f>
        <v>0</v>
      </c>
      <c r="K203" s="282"/>
      <c r="L203" s="286"/>
      <c r="M203" s="287"/>
      <c r="N203" s="288"/>
      <c r="O203" s="288"/>
      <c r="P203" s="289">
        <f>P204</f>
        <v>0</v>
      </c>
      <c r="Q203" s="288"/>
      <c r="R203" s="289">
        <f>R204</f>
        <v>0</v>
      </c>
      <c r="S203" s="288"/>
      <c r="T203" s="290">
        <f>T204</f>
        <v>0</v>
      </c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R203" s="291" t="s">
        <v>79</v>
      </c>
      <c r="AT203" s="292" t="s">
        <v>71</v>
      </c>
      <c r="AU203" s="292" t="s">
        <v>152</v>
      </c>
      <c r="AY203" s="291" t="s">
        <v>142</v>
      </c>
      <c r="BK203" s="293">
        <f>BK204</f>
        <v>0</v>
      </c>
    </row>
    <row r="204" s="2" customFormat="1" ht="16.5" customHeight="1">
      <c r="A204" s="41"/>
      <c r="B204" s="42"/>
      <c r="C204" s="215" t="s">
        <v>449</v>
      </c>
      <c r="D204" s="215" t="s">
        <v>147</v>
      </c>
      <c r="E204" s="216" t="s">
        <v>886</v>
      </c>
      <c r="F204" s="217" t="s">
        <v>887</v>
      </c>
      <c r="G204" s="218" t="s">
        <v>167</v>
      </c>
      <c r="H204" s="219">
        <v>113.5</v>
      </c>
      <c r="I204" s="220"/>
      <c r="J204" s="221">
        <f>ROUND(I204*H204,2)</f>
        <v>0</v>
      </c>
      <c r="K204" s="217" t="s">
        <v>19</v>
      </c>
      <c r="L204" s="47"/>
      <c r="M204" s="222" t="s">
        <v>19</v>
      </c>
      <c r="N204" s="223" t="s">
        <v>44</v>
      </c>
      <c r="O204" s="87"/>
      <c r="P204" s="224">
        <f>O204*H204</f>
        <v>0</v>
      </c>
      <c r="Q204" s="224">
        <v>0</v>
      </c>
      <c r="R204" s="224">
        <f>Q204*H204</f>
        <v>0</v>
      </c>
      <c r="S204" s="224">
        <v>0</v>
      </c>
      <c r="T204" s="225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26" t="s">
        <v>504</v>
      </c>
      <c r="AT204" s="226" t="s">
        <v>147</v>
      </c>
      <c r="AU204" s="226" t="s">
        <v>151</v>
      </c>
      <c r="AY204" s="20" t="s">
        <v>142</v>
      </c>
      <c r="BE204" s="227">
        <f>IF(N204="základní",J204,0)</f>
        <v>0</v>
      </c>
      <c r="BF204" s="227">
        <f>IF(N204="snížená",J204,0)</f>
        <v>0</v>
      </c>
      <c r="BG204" s="227">
        <f>IF(N204="zákl. přenesená",J204,0)</f>
        <v>0</v>
      </c>
      <c r="BH204" s="227">
        <f>IF(N204="sníž. přenesená",J204,0)</f>
        <v>0</v>
      </c>
      <c r="BI204" s="227">
        <f>IF(N204="nulová",J204,0)</f>
        <v>0</v>
      </c>
      <c r="BJ204" s="20" t="s">
        <v>84</v>
      </c>
      <c r="BK204" s="227">
        <f>ROUND(I204*H204,2)</f>
        <v>0</v>
      </c>
      <c r="BL204" s="20" t="s">
        <v>504</v>
      </c>
      <c r="BM204" s="226" t="s">
        <v>888</v>
      </c>
    </row>
    <row r="205" s="16" customFormat="1" ht="20.88" customHeight="1">
      <c r="A205" s="16"/>
      <c r="B205" s="281"/>
      <c r="C205" s="282"/>
      <c r="D205" s="283" t="s">
        <v>71</v>
      </c>
      <c r="E205" s="283" t="s">
        <v>889</v>
      </c>
      <c r="F205" s="283" t="s">
        <v>890</v>
      </c>
      <c r="G205" s="282"/>
      <c r="H205" s="282"/>
      <c r="I205" s="284"/>
      <c r="J205" s="285">
        <f>BK205</f>
        <v>0</v>
      </c>
      <c r="K205" s="282"/>
      <c r="L205" s="286"/>
      <c r="M205" s="287"/>
      <c r="N205" s="288"/>
      <c r="O205" s="288"/>
      <c r="P205" s="289">
        <f>SUM(P206:P207)</f>
        <v>0</v>
      </c>
      <c r="Q205" s="288"/>
      <c r="R205" s="289">
        <f>SUM(R206:R207)</f>
        <v>0</v>
      </c>
      <c r="S205" s="288"/>
      <c r="T205" s="290">
        <f>SUM(T206:T207)</f>
        <v>0</v>
      </c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R205" s="291" t="s">
        <v>79</v>
      </c>
      <c r="AT205" s="292" t="s">
        <v>71</v>
      </c>
      <c r="AU205" s="292" t="s">
        <v>152</v>
      </c>
      <c r="AY205" s="291" t="s">
        <v>142</v>
      </c>
      <c r="BK205" s="293">
        <f>SUM(BK206:BK207)</f>
        <v>0</v>
      </c>
    </row>
    <row r="206" s="2" customFormat="1" ht="16.5" customHeight="1">
      <c r="A206" s="41"/>
      <c r="B206" s="42"/>
      <c r="C206" s="215" t="s">
        <v>454</v>
      </c>
      <c r="D206" s="215" t="s">
        <v>147</v>
      </c>
      <c r="E206" s="216" t="s">
        <v>891</v>
      </c>
      <c r="F206" s="217" t="s">
        <v>892</v>
      </c>
      <c r="G206" s="218" t="s">
        <v>150</v>
      </c>
      <c r="H206" s="219">
        <v>34.600000000000001</v>
      </c>
      <c r="I206" s="220"/>
      <c r="J206" s="221">
        <f>ROUND(I206*H206,2)</f>
        <v>0</v>
      </c>
      <c r="K206" s="217" t="s">
        <v>19</v>
      </c>
      <c r="L206" s="47"/>
      <c r="M206" s="222" t="s">
        <v>19</v>
      </c>
      <c r="N206" s="223" t="s">
        <v>44</v>
      </c>
      <c r="O206" s="87"/>
      <c r="P206" s="224">
        <f>O206*H206</f>
        <v>0</v>
      </c>
      <c r="Q206" s="224">
        <v>0</v>
      </c>
      <c r="R206" s="224">
        <f>Q206*H206</f>
        <v>0</v>
      </c>
      <c r="S206" s="224">
        <v>0</v>
      </c>
      <c r="T206" s="225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26" t="s">
        <v>504</v>
      </c>
      <c r="AT206" s="226" t="s">
        <v>147</v>
      </c>
      <c r="AU206" s="226" t="s">
        <v>151</v>
      </c>
      <c r="AY206" s="20" t="s">
        <v>142</v>
      </c>
      <c r="BE206" s="227">
        <f>IF(N206="základní",J206,0)</f>
        <v>0</v>
      </c>
      <c r="BF206" s="227">
        <f>IF(N206="snížená",J206,0)</f>
        <v>0</v>
      </c>
      <c r="BG206" s="227">
        <f>IF(N206="zákl. přenesená",J206,0)</f>
        <v>0</v>
      </c>
      <c r="BH206" s="227">
        <f>IF(N206="sníž. přenesená",J206,0)</f>
        <v>0</v>
      </c>
      <c r="BI206" s="227">
        <f>IF(N206="nulová",J206,0)</f>
        <v>0</v>
      </c>
      <c r="BJ206" s="20" t="s">
        <v>84</v>
      </c>
      <c r="BK206" s="227">
        <f>ROUND(I206*H206,2)</f>
        <v>0</v>
      </c>
      <c r="BL206" s="20" t="s">
        <v>504</v>
      </c>
      <c r="BM206" s="226" t="s">
        <v>893</v>
      </c>
    </row>
    <row r="207" s="2" customFormat="1" ht="16.5" customHeight="1">
      <c r="A207" s="41"/>
      <c r="B207" s="42"/>
      <c r="C207" s="215" t="s">
        <v>459</v>
      </c>
      <c r="D207" s="215" t="s">
        <v>147</v>
      </c>
      <c r="E207" s="216" t="s">
        <v>894</v>
      </c>
      <c r="F207" s="217" t="s">
        <v>895</v>
      </c>
      <c r="G207" s="218" t="s">
        <v>150</v>
      </c>
      <c r="H207" s="219">
        <v>34.600000000000001</v>
      </c>
      <c r="I207" s="220"/>
      <c r="J207" s="221">
        <f>ROUND(I207*H207,2)</f>
        <v>0</v>
      </c>
      <c r="K207" s="217" t="s">
        <v>19</v>
      </c>
      <c r="L207" s="47"/>
      <c r="M207" s="222" t="s">
        <v>19</v>
      </c>
      <c r="N207" s="223" t="s">
        <v>44</v>
      </c>
      <c r="O207" s="87"/>
      <c r="P207" s="224">
        <f>O207*H207</f>
        <v>0</v>
      </c>
      <c r="Q207" s="224">
        <v>0</v>
      </c>
      <c r="R207" s="224">
        <f>Q207*H207</f>
        <v>0</v>
      </c>
      <c r="S207" s="224">
        <v>0</v>
      </c>
      <c r="T207" s="225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26" t="s">
        <v>504</v>
      </c>
      <c r="AT207" s="226" t="s">
        <v>147</v>
      </c>
      <c r="AU207" s="226" t="s">
        <v>151</v>
      </c>
      <c r="AY207" s="20" t="s">
        <v>142</v>
      </c>
      <c r="BE207" s="227">
        <f>IF(N207="základní",J207,0)</f>
        <v>0</v>
      </c>
      <c r="BF207" s="227">
        <f>IF(N207="snížená",J207,0)</f>
        <v>0</v>
      </c>
      <c r="BG207" s="227">
        <f>IF(N207="zákl. přenesená",J207,0)</f>
        <v>0</v>
      </c>
      <c r="BH207" s="227">
        <f>IF(N207="sníž. přenesená",J207,0)</f>
        <v>0</v>
      </c>
      <c r="BI207" s="227">
        <f>IF(N207="nulová",J207,0)</f>
        <v>0</v>
      </c>
      <c r="BJ207" s="20" t="s">
        <v>84</v>
      </c>
      <c r="BK207" s="227">
        <f>ROUND(I207*H207,2)</f>
        <v>0</v>
      </c>
      <c r="BL207" s="20" t="s">
        <v>504</v>
      </c>
      <c r="BM207" s="226" t="s">
        <v>896</v>
      </c>
    </row>
    <row r="208" s="16" customFormat="1" ht="20.88" customHeight="1">
      <c r="A208" s="16"/>
      <c r="B208" s="281"/>
      <c r="C208" s="282"/>
      <c r="D208" s="283" t="s">
        <v>71</v>
      </c>
      <c r="E208" s="283" t="s">
        <v>897</v>
      </c>
      <c r="F208" s="283" t="s">
        <v>898</v>
      </c>
      <c r="G208" s="282"/>
      <c r="H208" s="282"/>
      <c r="I208" s="284"/>
      <c r="J208" s="285">
        <f>BK208</f>
        <v>0</v>
      </c>
      <c r="K208" s="282"/>
      <c r="L208" s="286"/>
      <c r="M208" s="287"/>
      <c r="N208" s="288"/>
      <c r="O208" s="288"/>
      <c r="P208" s="289">
        <f>P209</f>
        <v>0</v>
      </c>
      <c r="Q208" s="288"/>
      <c r="R208" s="289">
        <f>R209</f>
        <v>0</v>
      </c>
      <c r="S208" s="288"/>
      <c r="T208" s="290">
        <f>T209</f>
        <v>0</v>
      </c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R208" s="291" t="s">
        <v>79</v>
      </c>
      <c r="AT208" s="292" t="s">
        <v>71</v>
      </c>
      <c r="AU208" s="292" t="s">
        <v>152</v>
      </c>
      <c r="AY208" s="291" t="s">
        <v>142</v>
      </c>
      <c r="BK208" s="293">
        <f>BK209</f>
        <v>0</v>
      </c>
    </row>
    <row r="209" s="2" customFormat="1" ht="16.5" customHeight="1">
      <c r="A209" s="41"/>
      <c r="B209" s="42"/>
      <c r="C209" s="215" t="s">
        <v>464</v>
      </c>
      <c r="D209" s="215" t="s">
        <v>147</v>
      </c>
      <c r="E209" s="216" t="s">
        <v>899</v>
      </c>
      <c r="F209" s="217" t="s">
        <v>900</v>
      </c>
      <c r="G209" s="218" t="s">
        <v>150</v>
      </c>
      <c r="H209" s="219">
        <v>8.6500000000000004</v>
      </c>
      <c r="I209" s="220"/>
      <c r="J209" s="221">
        <f>ROUND(I209*H209,2)</f>
        <v>0</v>
      </c>
      <c r="K209" s="217" t="s">
        <v>19</v>
      </c>
      <c r="L209" s="47"/>
      <c r="M209" s="222" t="s">
        <v>19</v>
      </c>
      <c r="N209" s="223" t="s">
        <v>44</v>
      </c>
      <c r="O209" s="87"/>
      <c r="P209" s="224">
        <f>O209*H209</f>
        <v>0</v>
      </c>
      <c r="Q209" s="224">
        <v>0</v>
      </c>
      <c r="R209" s="224">
        <f>Q209*H209</f>
        <v>0</v>
      </c>
      <c r="S209" s="224">
        <v>0</v>
      </c>
      <c r="T209" s="225">
        <f>S209*H209</f>
        <v>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226" t="s">
        <v>504</v>
      </c>
      <c r="AT209" s="226" t="s">
        <v>147</v>
      </c>
      <c r="AU209" s="226" t="s">
        <v>151</v>
      </c>
      <c r="AY209" s="20" t="s">
        <v>142</v>
      </c>
      <c r="BE209" s="227">
        <f>IF(N209="základní",J209,0)</f>
        <v>0</v>
      </c>
      <c r="BF209" s="227">
        <f>IF(N209="snížená",J209,0)</f>
        <v>0</v>
      </c>
      <c r="BG209" s="227">
        <f>IF(N209="zákl. přenesená",J209,0)</f>
        <v>0</v>
      </c>
      <c r="BH209" s="227">
        <f>IF(N209="sníž. přenesená",J209,0)</f>
        <v>0</v>
      </c>
      <c r="BI209" s="227">
        <f>IF(N209="nulová",J209,0)</f>
        <v>0</v>
      </c>
      <c r="BJ209" s="20" t="s">
        <v>84</v>
      </c>
      <c r="BK209" s="227">
        <f>ROUND(I209*H209,2)</f>
        <v>0</v>
      </c>
      <c r="BL209" s="20" t="s">
        <v>504</v>
      </c>
      <c r="BM209" s="226" t="s">
        <v>901</v>
      </c>
    </row>
    <row r="210" s="16" customFormat="1" ht="20.88" customHeight="1">
      <c r="A210" s="16"/>
      <c r="B210" s="281"/>
      <c r="C210" s="282"/>
      <c r="D210" s="283" t="s">
        <v>71</v>
      </c>
      <c r="E210" s="283" t="s">
        <v>902</v>
      </c>
      <c r="F210" s="283" t="s">
        <v>903</v>
      </c>
      <c r="G210" s="282"/>
      <c r="H210" s="282"/>
      <c r="I210" s="284"/>
      <c r="J210" s="285">
        <f>BK210</f>
        <v>0</v>
      </c>
      <c r="K210" s="282"/>
      <c r="L210" s="286"/>
      <c r="M210" s="287"/>
      <c r="N210" s="288"/>
      <c r="O210" s="288"/>
      <c r="P210" s="289">
        <f>P211</f>
        <v>0</v>
      </c>
      <c r="Q210" s="288"/>
      <c r="R210" s="289">
        <f>R211</f>
        <v>0</v>
      </c>
      <c r="S210" s="288"/>
      <c r="T210" s="290">
        <f>T211</f>
        <v>0</v>
      </c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R210" s="291" t="s">
        <v>79</v>
      </c>
      <c r="AT210" s="292" t="s">
        <v>71</v>
      </c>
      <c r="AU210" s="292" t="s">
        <v>152</v>
      </c>
      <c r="AY210" s="291" t="s">
        <v>142</v>
      </c>
      <c r="BK210" s="293">
        <f>BK211</f>
        <v>0</v>
      </c>
    </row>
    <row r="211" s="2" customFormat="1" ht="16.5" customHeight="1">
      <c r="A211" s="41"/>
      <c r="B211" s="42"/>
      <c r="C211" s="215" t="s">
        <v>469</v>
      </c>
      <c r="D211" s="215" t="s">
        <v>147</v>
      </c>
      <c r="E211" s="216" t="s">
        <v>904</v>
      </c>
      <c r="F211" s="217" t="s">
        <v>905</v>
      </c>
      <c r="G211" s="218" t="s">
        <v>150</v>
      </c>
      <c r="H211" s="219">
        <v>5.5</v>
      </c>
      <c r="I211" s="220"/>
      <c r="J211" s="221">
        <f>ROUND(I211*H211,2)</f>
        <v>0</v>
      </c>
      <c r="K211" s="217" t="s">
        <v>19</v>
      </c>
      <c r="L211" s="47"/>
      <c r="M211" s="222" t="s">
        <v>19</v>
      </c>
      <c r="N211" s="223" t="s">
        <v>44</v>
      </c>
      <c r="O211" s="87"/>
      <c r="P211" s="224">
        <f>O211*H211</f>
        <v>0</v>
      </c>
      <c r="Q211" s="224">
        <v>0</v>
      </c>
      <c r="R211" s="224">
        <f>Q211*H211</f>
        <v>0</v>
      </c>
      <c r="S211" s="224">
        <v>0</v>
      </c>
      <c r="T211" s="225">
        <f>S211*H211</f>
        <v>0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26" t="s">
        <v>504</v>
      </c>
      <c r="AT211" s="226" t="s">
        <v>147</v>
      </c>
      <c r="AU211" s="226" t="s">
        <v>151</v>
      </c>
      <c r="AY211" s="20" t="s">
        <v>142</v>
      </c>
      <c r="BE211" s="227">
        <f>IF(N211="základní",J211,0)</f>
        <v>0</v>
      </c>
      <c r="BF211" s="227">
        <f>IF(N211="snížená",J211,0)</f>
        <v>0</v>
      </c>
      <c r="BG211" s="227">
        <f>IF(N211="zákl. přenesená",J211,0)</f>
        <v>0</v>
      </c>
      <c r="BH211" s="227">
        <f>IF(N211="sníž. přenesená",J211,0)</f>
        <v>0</v>
      </c>
      <c r="BI211" s="227">
        <f>IF(N211="nulová",J211,0)</f>
        <v>0</v>
      </c>
      <c r="BJ211" s="20" t="s">
        <v>84</v>
      </c>
      <c r="BK211" s="227">
        <f>ROUND(I211*H211,2)</f>
        <v>0</v>
      </c>
      <c r="BL211" s="20" t="s">
        <v>504</v>
      </c>
      <c r="BM211" s="226" t="s">
        <v>906</v>
      </c>
    </row>
    <row r="212" s="16" customFormat="1" ht="20.88" customHeight="1">
      <c r="A212" s="16"/>
      <c r="B212" s="281"/>
      <c r="C212" s="282"/>
      <c r="D212" s="283" t="s">
        <v>71</v>
      </c>
      <c r="E212" s="283" t="s">
        <v>869</v>
      </c>
      <c r="F212" s="283" t="s">
        <v>870</v>
      </c>
      <c r="G212" s="282"/>
      <c r="H212" s="282"/>
      <c r="I212" s="284"/>
      <c r="J212" s="285">
        <f>BK212</f>
        <v>0</v>
      </c>
      <c r="K212" s="282"/>
      <c r="L212" s="286"/>
      <c r="M212" s="287"/>
      <c r="N212" s="288"/>
      <c r="O212" s="288"/>
      <c r="P212" s="289">
        <f>P213</f>
        <v>0</v>
      </c>
      <c r="Q212" s="288"/>
      <c r="R212" s="289">
        <f>R213</f>
        <v>0</v>
      </c>
      <c r="S212" s="288"/>
      <c r="T212" s="290">
        <f>T213</f>
        <v>0</v>
      </c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R212" s="291" t="s">
        <v>79</v>
      </c>
      <c r="AT212" s="292" t="s">
        <v>71</v>
      </c>
      <c r="AU212" s="292" t="s">
        <v>152</v>
      </c>
      <c r="AY212" s="291" t="s">
        <v>142</v>
      </c>
      <c r="BK212" s="293">
        <f>BK213</f>
        <v>0</v>
      </c>
    </row>
    <row r="213" s="2" customFormat="1" ht="16.5" customHeight="1">
      <c r="A213" s="41"/>
      <c r="B213" s="42"/>
      <c r="C213" s="215" t="s">
        <v>473</v>
      </c>
      <c r="D213" s="215" t="s">
        <v>147</v>
      </c>
      <c r="E213" s="216" t="s">
        <v>907</v>
      </c>
      <c r="F213" s="217" t="s">
        <v>908</v>
      </c>
      <c r="G213" s="218" t="s">
        <v>150</v>
      </c>
      <c r="H213" s="219">
        <v>3.1499999999999999</v>
      </c>
      <c r="I213" s="220"/>
      <c r="J213" s="221">
        <f>ROUND(I213*H213,2)</f>
        <v>0</v>
      </c>
      <c r="K213" s="217" t="s">
        <v>19</v>
      </c>
      <c r="L213" s="47"/>
      <c r="M213" s="222" t="s">
        <v>19</v>
      </c>
      <c r="N213" s="223" t="s">
        <v>44</v>
      </c>
      <c r="O213" s="87"/>
      <c r="P213" s="224">
        <f>O213*H213</f>
        <v>0</v>
      </c>
      <c r="Q213" s="224">
        <v>0</v>
      </c>
      <c r="R213" s="224">
        <f>Q213*H213</f>
        <v>0</v>
      </c>
      <c r="S213" s="224">
        <v>0</v>
      </c>
      <c r="T213" s="225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26" t="s">
        <v>504</v>
      </c>
      <c r="AT213" s="226" t="s">
        <v>147</v>
      </c>
      <c r="AU213" s="226" t="s">
        <v>151</v>
      </c>
      <c r="AY213" s="20" t="s">
        <v>142</v>
      </c>
      <c r="BE213" s="227">
        <f>IF(N213="základní",J213,0)</f>
        <v>0</v>
      </c>
      <c r="BF213" s="227">
        <f>IF(N213="snížená",J213,0)</f>
        <v>0</v>
      </c>
      <c r="BG213" s="227">
        <f>IF(N213="zákl. přenesená",J213,0)</f>
        <v>0</v>
      </c>
      <c r="BH213" s="227">
        <f>IF(N213="sníž. přenesená",J213,0)</f>
        <v>0</v>
      </c>
      <c r="BI213" s="227">
        <f>IF(N213="nulová",J213,0)</f>
        <v>0</v>
      </c>
      <c r="BJ213" s="20" t="s">
        <v>84</v>
      </c>
      <c r="BK213" s="227">
        <f>ROUND(I213*H213,2)</f>
        <v>0</v>
      </c>
      <c r="BL213" s="20" t="s">
        <v>504</v>
      </c>
      <c r="BM213" s="226" t="s">
        <v>909</v>
      </c>
    </row>
    <row r="214" s="12" customFormat="1" ht="22.8" customHeight="1">
      <c r="A214" s="12"/>
      <c r="B214" s="199"/>
      <c r="C214" s="200"/>
      <c r="D214" s="201" t="s">
        <v>71</v>
      </c>
      <c r="E214" s="213" t="s">
        <v>910</v>
      </c>
      <c r="F214" s="213" t="s">
        <v>911</v>
      </c>
      <c r="G214" s="200"/>
      <c r="H214" s="200"/>
      <c r="I214" s="203"/>
      <c r="J214" s="214">
        <f>BK214</f>
        <v>0</v>
      </c>
      <c r="K214" s="200"/>
      <c r="L214" s="205"/>
      <c r="M214" s="206"/>
      <c r="N214" s="207"/>
      <c r="O214" s="207"/>
      <c r="P214" s="208">
        <f>SUM(P215:P216)</f>
        <v>0</v>
      </c>
      <c r="Q214" s="207"/>
      <c r="R214" s="208">
        <f>SUM(R215:R216)</f>
        <v>0</v>
      </c>
      <c r="S214" s="207"/>
      <c r="T214" s="209">
        <f>SUM(T215:T216)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10" t="s">
        <v>79</v>
      </c>
      <c r="AT214" s="211" t="s">
        <v>71</v>
      </c>
      <c r="AU214" s="211" t="s">
        <v>79</v>
      </c>
      <c r="AY214" s="210" t="s">
        <v>142</v>
      </c>
      <c r="BK214" s="212">
        <f>SUM(BK215:BK216)</f>
        <v>0</v>
      </c>
    </row>
    <row r="215" s="2" customFormat="1" ht="16.5" customHeight="1">
      <c r="A215" s="41"/>
      <c r="B215" s="42"/>
      <c r="C215" s="215" t="s">
        <v>478</v>
      </c>
      <c r="D215" s="215" t="s">
        <v>147</v>
      </c>
      <c r="E215" s="216" t="s">
        <v>912</v>
      </c>
      <c r="F215" s="217" t="s">
        <v>913</v>
      </c>
      <c r="G215" s="218" t="s">
        <v>174</v>
      </c>
      <c r="H215" s="219">
        <v>1</v>
      </c>
      <c r="I215" s="220"/>
      <c r="J215" s="221">
        <f>ROUND(I215*H215,2)</f>
        <v>0</v>
      </c>
      <c r="K215" s="217" t="s">
        <v>19</v>
      </c>
      <c r="L215" s="47"/>
      <c r="M215" s="222" t="s">
        <v>19</v>
      </c>
      <c r="N215" s="223" t="s">
        <v>44</v>
      </c>
      <c r="O215" s="87"/>
      <c r="P215" s="224">
        <f>O215*H215</f>
        <v>0</v>
      </c>
      <c r="Q215" s="224">
        <v>0</v>
      </c>
      <c r="R215" s="224">
        <f>Q215*H215</f>
        <v>0</v>
      </c>
      <c r="S215" s="224">
        <v>0</v>
      </c>
      <c r="T215" s="225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26" t="s">
        <v>504</v>
      </c>
      <c r="AT215" s="226" t="s">
        <v>147</v>
      </c>
      <c r="AU215" s="226" t="s">
        <v>84</v>
      </c>
      <c r="AY215" s="20" t="s">
        <v>142</v>
      </c>
      <c r="BE215" s="227">
        <f>IF(N215="základní",J215,0)</f>
        <v>0</v>
      </c>
      <c r="BF215" s="227">
        <f>IF(N215="snížená",J215,0)</f>
        <v>0</v>
      </c>
      <c r="BG215" s="227">
        <f>IF(N215="zákl. přenesená",J215,0)</f>
        <v>0</v>
      </c>
      <c r="BH215" s="227">
        <f>IF(N215="sníž. přenesená",J215,0)</f>
        <v>0</v>
      </c>
      <c r="BI215" s="227">
        <f>IF(N215="nulová",J215,0)</f>
        <v>0</v>
      </c>
      <c r="BJ215" s="20" t="s">
        <v>84</v>
      </c>
      <c r="BK215" s="227">
        <f>ROUND(I215*H215,2)</f>
        <v>0</v>
      </c>
      <c r="BL215" s="20" t="s">
        <v>504</v>
      </c>
      <c r="BM215" s="226" t="s">
        <v>914</v>
      </c>
    </row>
    <row r="216" s="2" customFormat="1" ht="16.5" customHeight="1">
      <c r="A216" s="41"/>
      <c r="B216" s="42"/>
      <c r="C216" s="215" t="s">
        <v>482</v>
      </c>
      <c r="D216" s="215" t="s">
        <v>147</v>
      </c>
      <c r="E216" s="216" t="s">
        <v>915</v>
      </c>
      <c r="F216" s="217" t="s">
        <v>916</v>
      </c>
      <c r="G216" s="218" t="s">
        <v>174</v>
      </c>
      <c r="H216" s="219">
        <v>1</v>
      </c>
      <c r="I216" s="220"/>
      <c r="J216" s="221">
        <f>ROUND(I216*H216,2)</f>
        <v>0</v>
      </c>
      <c r="K216" s="217" t="s">
        <v>19</v>
      </c>
      <c r="L216" s="47"/>
      <c r="M216" s="294" t="s">
        <v>19</v>
      </c>
      <c r="N216" s="295" t="s">
        <v>44</v>
      </c>
      <c r="O216" s="278"/>
      <c r="P216" s="279">
        <f>O216*H216</f>
        <v>0</v>
      </c>
      <c r="Q216" s="279">
        <v>0</v>
      </c>
      <c r="R216" s="279">
        <f>Q216*H216</f>
        <v>0</v>
      </c>
      <c r="S216" s="279">
        <v>0</v>
      </c>
      <c r="T216" s="280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26" t="s">
        <v>504</v>
      </c>
      <c r="AT216" s="226" t="s">
        <v>147</v>
      </c>
      <c r="AU216" s="226" t="s">
        <v>84</v>
      </c>
      <c r="AY216" s="20" t="s">
        <v>142</v>
      </c>
      <c r="BE216" s="227">
        <f>IF(N216="základní",J216,0)</f>
        <v>0</v>
      </c>
      <c r="BF216" s="227">
        <f>IF(N216="snížená",J216,0)</f>
        <v>0</v>
      </c>
      <c r="BG216" s="227">
        <f>IF(N216="zákl. přenesená",J216,0)</f>
        <v>0</v>
      </c>
      <c r="BH216" s="227">
        <f>IF(N216="sníž. přenesená",J216,0)</f>
        <v>0</v>
      </c>
      <c r="BI216" s="227">
        <f>IF(N216="nulová",J216,0)</f>
        <v>0</v>
      </c>
      <c r="BJ216" s="20" t="s">
        <v>84</v>
      </c>
      <c r="BK216" s="227">
        <f>ROUND(I216*H216,2)</f>
        <v>0</v>
      </c>
      <c r="BL216" s="20" t="s">
        <v>504</v>
      </c>
      <c r="BM216" s="226" t="s">
        <v>917</v>
      </c>
    </row>
    <row r="217" s="2" customFormat="1" ht="6.96" customHeight="1">
      <c r="A217" s="41"/>
      <c r="B217" s="62"/>
      <c r="C217" s="63"/>
      <c r="D217" s="63"/>
      <c r="E217" s="63"/>
      <c r="F217" s="63"/>
      <c r="G217" s="63"/>
      <c r="H217" s="63"/>
      <c r="I217" s="63"/>
      <c r="J217" s="63"/>
      <c r="K217" s="63"/>
      <c r="L217" s="47"/>
      <c r="M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</row>
  </sheetData>
  <sheetProtection sheet="1" autoFilter="0" formatColumns="0" formatRows="0" objects="1" scenarios="1" spinCount="100000" saltValue="lS+7VunPQVuWIzGlarQxM+74hAozBhSRlVxI13hpZNsqK/HNiOkeM9zomeHxTMxZn0pdx0i3zJsavLYrTSzNRg==" hashValue="pZgKOImJRkI+0HlGOb0GkpgQA3l92wVKZF50FAHF74SVx1t3zm7sRpKqhGnBiV5VmvRqbDOOFvHqRuBdcrk6hQ==" algorithmName="SHA-512" password="CEE1"/>
  <autoFilter ref="C120:K216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109:H109"/>
    <mergeCell ref="E111:H111"/>
    <mergeCell ref="E113:H11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91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79</v>
      </c>
    </row>
    <row r="4" s="1" customFormat="1" ht="24.96" customHeight="1">
      <c r="B4" s="23"/>
      <c r="D4" s="143" t="s">
        <v>105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DPS Za Prachárnou 1a - oprava střechy</v>
      </c>
      <c r="F7" s="145"/>
      <c r="G7" s="145"/>
      <c r="H7" s="145"/>
      <c r="L7" s="23"/>
    </row>
    <row r="8" s="1" customFormat="1" ht="12" customHeight="1">
      <c r="B8" s="23"/>
      <c r="D8" s="145" t="s">
        <v>106</v>
      </c>
      <c r="L8" s="23"/>
    </row>
    <row r="9" s="2" customFormat="1" ht="16.5" customHeight="1">
      <c r="A9" s="41"/>
      <c r="B9" s="47"/>
      <c r="C9" s="41"/>
      <c r="D9" s="41"/>
      <c r="E9" s="146" t="s">
        <v>918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108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109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24. 3. 2025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">
        <v>19</v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">
        <v>27</v>
      </c>
      <c r="F17" s="41"/>
      <c r="G17" s="41"/>
      <c r="H17" s="41"/>
      <c r="I17" s="145" t="s">
        <v>28</v>
      </c>
      <c r="J17" s="136" t="s">
        <v>19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29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28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31</v>
      </c>
      <c r="E22" s="41"/>
      <c r="F22" s="41"/>
      <c r="G22" s="41"/>
      <c r="H22" s="41"/>
      <c r="I22" s="145" t="s">
        <v>26</v>
      </c>
      <c r="J22" s="136" t="s">
        <v>19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">
        <v>32</v>
      </c>
      <c r="F23" s="41"/>
      <c r="G23" s="41"/>
      <c r="H23" s="41"/>
      <c r="I23" s="145" t="s">
        <v>28</v>
      </c>
      <c r="J23" s="136" t="s">
        <v>19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34</v>
      </c>
      <c r="E25" s="41"/>
      <c r="F25" s="41"/>
      <c r="G25" s="41"/>
      <c r="H25" s="41"/>
      <c r="I25" s="145" t="s">
        <v>26</v>
      </c>
      <c r="J25" s="136" t="s">
        <v>19</v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">
        <v>35</v>
      </c>
      <c r="F26" s="41"/>
      <c r="G26" s="41"/>
      <c r="H26" s="41"/>
      <c r="I26" s="145" t="s">
        <v>28</v>
      </c>
      <c r="J26" s="136" t="s">
        <v>19</v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36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38</v>
      </c>
      <c r="E32" s="41"/>
      <c r="F32" s="41"/>
      <c r="G32" s="41"/>
      <c r="H32" s="41"/>
      <c r="I32" s="41"/>
      <c r="J32" s="156">
        <f>ROUND(J98,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40</v>
      </c>
      <c r="G34" s="41"/>
      <c r="H34" s="41"/>
      <c r="I34" s="157" t="s">
        <v>39</v>
      </c>
      <c r="J34" s="157" t="s">
        <v>41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42</v>
      </c>
      <c r="E35" s="145" t="s">
        <v>43</v>
      </c>
      <c r="F35" s="159">
        <f>ROUND((SUM(BE98:BE438)),  2)</f>
        <v>0</v>
      </c>
      <c r="G35" s="41"/>
      <c r="H35" s="41"/>
      <c r="I35" s="160">
        <v>0.20999999999999999</v>
      </c>
      <c r="J35" s="159">
        <f>ROUND(((SUM(BE98:BE438))*I35),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44</v>
      </c>
      <c r="F36" s="159">
        <f>ROUND((SUM(BF98:BF438)),  2)</f>
        <v>0</v>
      </c>
      <c r="G36" s="41"/>
      <c r="H36" s="41"/>
      <c r="I36" s="160">
        <v>0.12</v>
      </c>
      <c r="J36" s="159">
        <f>ROUND(((SUM(BF98:BF438))*I36),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45</v>
      </c>
      <c r="F37" s="159">
        <f>ROUND((SUM(BG98:BG438)),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46</v>
      </c>
      <c r="F38" s="159">
        <f>ROUND((SUM(BH98:BH438)),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47</v>
      </c>
      <c r="F39" s="159">
        <f>ROUND((SUM(BI98:BI438)),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48</v>
      </c>
      <c r="E41" s="163"/>
      <c r="F41" s="163"/>
      <c r="G41" s="164" t="s">
        <v>49</v>
      </c>
      <c r="H41" s="165" t="s">
        <v>50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110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DPS Za Prachárnou 1a - oprava střechy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106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918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108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01 - stavební část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>Jihlava</v>
      </c>
      <c r="G56" s="43"/>
      <c r="H56" s="43"/>
      <c r="I56" s="35" t="s">
        <v>23</v>
      </c>
      <c r="J56" s="75" t="str">
        <f>IF(J14="","",J14)</f>
        <v>24. 3. 2025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25.65" customHeight="1">
      <c r="A58" s="41"/>
      <c r="B58" s="42"/>
      <c r="C58" s="35" t="s">
        <v>25</v>
      </c>
      <c r="D58" s="43"/>
      <c r="E58" s="43"/>
      <c r="F58" s="30" t="str">
        <f>E17</f>
        <v>Statutární město Jihlava</v>
      </c>
      <c r="G58" s="43"/>
      <c r="H58" s="43"/>
      <c r="I58" s="35" t="s">
        <v>31</v>
      </c>
      <c r="J58" s="39" t="str">
        <f>E23</f>
        <v>SPA spol.s r.o., Jihlava, Havlíčkova 46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29</v>
      </c>
      <c r="D59" s="43"/>
      <c r="E59" s="43"/>
      <c r="F59" s="30" t="str">
        <f>IF(E20="","",E20)</f>
        <v>Vyplň údaj</v>
      </c>
      <c r="G59" s="43"/>
      <c r="H59" s="43"/>
      <c r="I59" s="35" t="s">
        <v>34</v>
      </c>
      <c r="J59" s="39" t="str">
        <f>E26</f>
        <v>Fr.Neuwirth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111</v>
      </c>
      <c r="D61" s="174"/>
      <c r="E61" s="174"/>
      <c r="F61" s="174"/>
      <c r="G61" s="174"/>
      <c r="H61" s="174"/>
      <c r="I61" s="174"/>
      <c r="J61" s="175" t="s">
        <v>112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70</v>
      </c>
      <c r="D63" s="43"/>
      <c r="E63" s="43"/>
      <c r="F63" s="43"/>
      <c r="G63" s="43"/>
      <c r="H63" s="43"/>
      <c r="I63" s="43"/>
      <c r="J63" s="105">
        <f>J98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113</v>
      </c>
    </row>
    <row r="64" s="9" customFormat="1" ht="24.96" customHeight="1">
      <c r="A64" s="9"/>
      <c r="B64" s="177"/>
      <c r="C64" s="178"/>
      <c r="D64" s="179" t="s">
        <v>114</v>
      </c>
      <c r="E64" s="180"/>
      <c r="F64" s="180"/>
      <c r="G64" s="180"/>
      <c r="H64" s="180"/>
      <c r="I64" s="180"/>
      <c r="J64" s="181">
        <f>J99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115</v>
      </c>
      <c r="E65" s="185"/>
      <c r="F65" s="185"/>
      <c r="G65" s="185"/>
      <c r="H65" s="185"/>
      <c r="I65" s="185"/>
      <c r="J65" s="186">
        <f>J100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83"/>
      <c r="C66" s="128"/>
      <c r="D66" s="184" t="s">
        <v>116</v>
      </c>
      <c r="E66" s="185"/>
      <c r="F66" s="185"/>
      <c r="G66" s="185"/>
      <c r="H66" s="185"/>
      <c r="I66" s="185"/>
      <c r="J66" s="186">
        <f>J101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83"/>
      <c r="C67" s="128"/>
      <c r="D67" s="184" t="s">
        <v>117</v>
      </c>
      <c r="E67" s="185"/>
      <c r="F67" s="185"/>
      <c r="G67" s="185"/>
      <c r="H67" s="185"/>
      <c r="I67" s="185"/>
      <c r="J67" s="186">
        <f>J116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4.88" customHeight="1">
      <c r="A68" s="10"/>
      <c r="B68" s="183"/>
      <c r="C68" s="128"/>
      <c r="D68" s="184" t="s">
        <v>118</v>
      </c>
      <c r="E68" s="185"/>
      <c r="F68" s="185"/>
      <c r="G68" s="185"/>
      <c r="H68" s="185"/>
      <c r="I68" s="185"/>
      <c r="J68" s="186">
        <f>J119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3"/>
      <c r="C69" s="128"/>
      <c r="D69" s="184" t="s">
        <v>119</v>
      </c>
      <c r="E69" s="185"/>
      <c r="F69" s="185"/>
      <c r="G69" s="185"/>
      <c r="H69" s="185"/>
      <c r="I69" s="185"/>
      <c r="J69" s="186">
        <f>J165</f>
        <v>0</v>
      </c>
      <c r="K69" s="128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77"/>
      <c r="C70" s="178"/>
      <c r="D70" s="179" t="s">
        <v>120</v>
      </c>
      <c r="E70" s="180"/>
      <c r="F70" s="180"/>
      <c r="G70" s="180"/>
      <c r="H70" s="180"/>
      <c r="I70" s="180"/>
      <c r="J70" s="181">
        <f>J177</f>
        <v>0</v>
      </c>
      <c r="K70" s="178"/>
      <c r="L70" s="182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83"/>
      <c r="C71" s="128"/>
      <c r="D71" s="184" t="s">
        <v>121</v>
      </c>
      <c r="E71" s="185"/>
      <c r="F71" s="185"/>
      <c r="G71" s="185"/>
      <c r="H71" s="185"/>
      <c r="I71" s="185"/>
      <c r="J71" s="186">
        <f>J178</f>
        <v>0</v>
      </c>
      <c r="K71" s="128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3"/>
      <c r="C72" s="128"/>
      <c r="D72" s="184" t="s">
        <v>122</v>
      </c>
      <c r="E72" s="185"/>
      <c r="F72" s="185"/>
      <c r="G72" s="185"/>
      <c r="H72" s="185"/>
      <c r="I72" s="185"/>
      <c r="J72" s="186">
        <f>J205</f>
        <v>0</v>
      </c>
      <c r="K72" s="128"/>
      <c r="L72" s="18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3"/>
      <c r="C73" s="128"/>
      <c r="D73" s="184" t="s">
        <v>123</v>
      </c>
      <c r="E73" s="185"/>
      <c r="F73" s="185"/>
      <c r="G73" s="185"/>
      <c r="H73" s="185"/>
      <c r="I73" s="185"/>
      <c r="J73" s="186">
        <f>J238</f>
        <v>0</v>
      </c>
      <c r="K73" s="128"/>
      <c r="L73" s="18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3"/>
      <c r="C74" s="128"/>
      <c r="D74" s="184" t="s">
        <v>124</v>
      </c>
      <c r="E74" s="185"/>
      <c r="F74" s="185"/>
      <c r="G74" s="185"/>
      <c r="H74" s="185"/>
      <c r="I74" s="185"/>
      <c r="J74" s="186">
        <f>J342</f>
        <v>0</v>
      </c>
      <c r="K74" s="128"/>
      <c r="L74" s="18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3"/>
      <c r="C75" s="128"/>
      <c r="D75" s="184" t="s">
        <v>125</v>
      </c>
      <c r="E75" s="185"/>
      <c r="F75" s="185"/>
      <c r="G75" s="185"/>
      <c r="H75" s="185"/>
      <c r="I75" s="185"/>
      <c r="J75" s="186">
        <f>J351</f>
        <v>0</v>
      </c>
      <c r="K75" s="128"/>
      <c r="L75" s="187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9" customFormat="1" ht="24.96" customHeight="1">
      <c r="A76" s="9"/>
      <c r="B76" s="177"/>
      <c r="C76" s="178"/>
      <c r="D76" s="179" t="s">
        <v>126</v>
      </c>
      <c r="E76" s="180"/>
      <c r="F76" s="180"/>
      <c r="G76" s="180"/>
      <c r="H76" s="180"/>
      <c r="I76" s="180"/>
      <c r="J76" s="181">
        <f>J433</f>
        <v>0</v>
      </c>
      <c r="K76" s="178"/>
      <c r="L76" s="182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</row>
    <row r="77" s="2" customFormat="1" ht="21.84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62"/>
      <c r="C78" s="63"/>
      <c r="D78" s="63"/>
      <c r="E78" s="63"/>
      <c r="F78" s="63"/>
      <c r="G78" s="63"/>
      <c r="H78" s="63"/>
      <c r="I78" s="63"/>
      <c r="J78" s="63"/>
      <c r="K78" s="6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82" s="2" customFormat="1" ht="6.96" customHeight="1">
      <c r="A82" s="41"/>
      <c r="B82" s="64"/>
      <c r="C82" s="65"/>
      <c r="D82" s="65"/>
      <c r="E82" s="65"/>
      <c r="F82" s="65"/>
      <c r="G82" s="65"/>
      <c r="H82" s="65"/>
      <c r="I82" s="65"/>
      <c r="J82" s="65"/>
      <c r="K82" s="65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24.96" customHeight="1">
      <c r="A83" s="41"/>
      <c r="B83" s="42"/>
      <c r="C83" s="26" t="s">
        <v>127</v>
      </c>
      <c r="D83" s="43"/>
      <c r="E83" s="43"/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6.96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2" customHeight="1">
      <c r="A85" s="41"/>
      <c r="B85" s="42"/>
      <c r="C85" s="35" t="s">
        <v>16</v>
      </c>
      <c r="D85" s="43"/>
      <c r="E85" s="43"/>
      <c r="F85" s="43"/>
      <c r="G85" s="43"/>
      <c r="H85" s="43"/>
      <c r="I85" s="43"/>
      <c r="J85" s="43"/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6.5" customHeight="1">
      <c r="A86" s="41"/>
      <c r="B86" s="42"/>
      <c r="C86" s="43"/>
      <c r="D86" s="43"/>
      <c r="E86" s="172" t="str">
        <f>E7</f>
        <v>DPS Za Prachárnou 1a - oprava střechy</v>
      </c>
      <c r="F86" s="35"/>
      <c r="G86" s="35"/>
      <c r="H86" s="35"/>
      <c r="I86" s="43"/>
      <c r="J86" s="43"/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1" customFormat="1" ht="12" customHeight="1">
      <c r="B87" s="24"/>
      <c r="C87" s="35" t="s">
        <v>106</v>
      </c>
      <c r="D87" s="25"/>
      <c r="E87" s="25"/>
      <c r="F87" s="25"/>
      <c r="G87" s="25"/>
      <c r="H87" s="25"/>
      <c r="I87" s="25"/>
      <c r="J87" s="25"/>
      <c r="K87" s="25"/>
      <c r="L87" s="23"/>
    </row>
    <row r="88" s="2" customFormat="1" ht="16.5" customHeight="1">
      <c r="A88" s="41"/>
      <c r="B88" s="42"/>
      <c r="C88" s="43"/>
      <c r="D88" s="43"/>
      <c r="E88" s="172" t="s">
        <v>918</v>
      </c>
      <c r="F88" s="43"/>
      <c r="G88" s="43"/>
      <c r="H88" s="43"/>
      <c r="I88" s="43"/>
      <c r="J88" s="43"/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2" customHeight="1">
      <c r="A89" s="41"/>
      <c r="B89" s="42"/>
      <c r="C89" s="35" t="s">
        <v>108</v>
      </c>
      <c r="D89" s="43"/>
      <c r="E89" s="43"/>
      <c r="F89" s="43"/>
      <c r="G89" s="43"/>
      <c r="H89" s="43"/>
      <c r="I89" s="43"/>
      <c r="J89" s="43"/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6.5" customHeight="1">
      <c r="A90" s="41"/>
      <c r="B90" s="42"/>
      <c r="C90" s="43"/>
      <c r="D90" s="43"/>
      <c r="E90" s="72" t="str">
        <f>E11</f>
        <v>01 - stavební část</v>
      </c>
      <c r="F90" s="43"/>
      <c r="G90" s="43"/>
      <c r="H90" s="43"/>
      <c r="I90" s="43"/>
      <c r="J90" s="43"/>
      <c r="K90" s="43"/>
      <c r="L90" s="14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6.96" customHeight="1">
      <c r="A91" s="41"/>
      <c r="B91" s="42"/>
      <c r="C91" s="43"/>
      <c r="D91" s="43"/>
      <c r="E91" s="43"/>
      <c r="F91" s="43"/>
      <c r="G91" s="43"/>
      <c r="H91" s="43"/>
      <c r="I91" s="43"/>
      <c r="J91" s="43"/>
      <c r="K91" s="43"/>
      <c r="L91" s="14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2" customHeight="1">
      <c r="A92" s="41"/>
      <c r="B92" s="42"/>
      <c r="C92" s="35" t="s">
        <v>21</v>
      </c>
      <c r="D92" s="43"/>
      <c r="E92" s="43"/>
      <c r="F92" s="30" t="str">
        <f>F14</f>
        <v>Jihlava</v>
      </c>
      <c r="G92" s="43"/>
      <c r="H92" s="43"/>
      <c r="I92" s="35" t="s">
        <v>23</v>
      </c>
      <c r="J92" s="75" t="str">
        <f>IF(J14="","",J14)</f>
        <v>24. 3. 2025</v>
      </c>
      <c r="K92" s="43"/>
      <c r="L92" s="14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6.96" customHeight="1">
      <c r="A93" s="41"/>
      <c r="B93" s="42"/>
      <c r="C93" s="43"/>
      <c r="D93" s="43"/>
      <c r="E93" s="43"/>
      <c r="F93" s="43"/>
      <c r="G93" s="43"/>
      <c r="H93" s="43"/>
      <c r="I93" s="43"/>
      <c r="J93" s="43"/>
      <c r="K93" s="43"/>
      <c r="L93" s="147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25.65" customHeight="1">
      <c r="A94" s="41"/>
      <c r="B94" s="42"/>
      <c r="C94" s="35" t="s">
        <v>25</v>
      </c>
      <c r="D94" s="43"/>
      <c r="E94" s="43"/>
      <c r="F94" s="30" t="str">
        <f>E17</f>
        <v>Statutární město Jihlava</v>
      </c>
      <c r="G94" s="43"/>
      <c r="H94" s="43"/>
      <c r="I94" s="35" t="s">
        <v>31</v>
      </c>
      <c r="J94" s="39" t="str">
        <f>E23</f>
        <v>SPA spol.s r.o., Jihlava, Havlíčkova 46</v>
      </c>
      <c r="K94" s="43"/>
      <c r="L94" s="147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15.15" customHeight="1">
      <c r="A95" s="41"/>
      <c r="B95" s="42"/>
      <c r="C95" s="35" t="s">
        <v>29</v>
      </c>
      <c r="D95" s="43"/>
      <c r="E95" s="43"/>
      <c r="F95" s="30" t="str">
        <f>IF(E20="","",E20)</f>
        <v>Vyplň údaj</v>
      </c>
      <c r="G95" s="43"/>
      <c r="H95" s="43"/>
      <c r="I95" s="35" t="s">
        <v>34</v>
      </c>
      <c r="J95" s="39" t="str">
        <f>E26</f>
        <v>Fr.Neuwirth</v>
      </c>
      <c r="K95" s="43"/>
      <c r="L95" s="147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10.32" customHeight="1">
      <c r="A96" s="41"/>
      <c r="B96" s="42"/>
      <c r="C96" s="43"/>
      <c r="D96" s="43"/>
      <c r="E96" s="43"/>
      <c r="F96" s="43"/>
      <c r="G96" s="43"/>
      <c r="H96" s="43"/>
      <c r="I96" s="43"/>
      <c r="J96" s="43"/>
      <c r="K96" s="43"/>
      <c r="L96" s="147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 s="11" customFormat="1" ht="29.28" customHeight="1">
      <c r="A97" s="188"/>
      <c r="B97" s="189"/>
      <c r="C97" s="190" t="s">
        <v>128</v>
      </c>
      <c r="D97" s="191" t="s">
        <v>57</v>
      </c>
      <c r="E97" s="191" t="s">
        <v>53</v>
      </c>
      <c r="F97" s="191" t="s">
        <v>54</v>
      </c>
      <c r="G97" s="191" t="s">
        <v>129</v>
      </c>
      <c r="H97" s="191" t="s">
        <v>130</v>
      </c>
      <c r="I97" s="191" t="s">
        <v>131</v>
      </c>
      <c r="J97" s="191" t="s">
        <v>112</v>
      </c>
      <c r="K97" s="192" t="s">
        <v>132</v>
      </c>
      <c r="L97" s="193"/>
      <c r="M97" s="95" t="s">
        <v>19</v>
      </c>
      <c r="N97" s="96" t="s">
        <v>42</v>
      </c>
      <c r="O97" s="96" t="s">
        <v>133</v>
      </c>
      <c r="P97" s="96" t="s">
        <v>134</v>
      </c>
      <c r="Q97" s="96" t="s">
        <v>135</v>
      </c>
      <c r="R97" s="96" t="s">
        <v>136</v>
      </c>
      <c r="S97" s="96" t="s">
        <v>137</v>
      </c>
      <c r="T97" s="97" t="s">
        <v>138</v>
      </c>
      <c r="U97" s="188"/>
      <c r="V97" s="188"/>
      <c r="W97" s="188"/>
      <c r="X97" s="188"/>
      <c r="Y97" s="188"/>
      <c r="Z97" s="188"/>
      <c r="AA97" s="188"/>
      <c r="AB97" s="188"/>
      <c r="AC97" s="188"/>
      <c r="AD97" s="188"/>
      <c r="AE97" s="188"/>
    </row>
    <row r="98" s="2" customFormat="1" ht="22.8" customHeight="1">
      <c r="A98" s="41"/>
      <c r="B98" s="42"/>
      <c r="C98" s="102" t="s">
        <v>139</v>
      </c>
      <c r="D98" s="43"/>
      <c r="E98" s="43"/>
      <c r="F98" s="43"/>
      <c r="G98" s="43"/>
      <c r="H98" s="43"/>
      <c r="I98" s="43"/>
      <c r="J98" s="194">
        <f>BK98</f>
        <v>0</v>
      </c>
      <c r="K98" s="43"/>
      <c r="L98" s="47"/>
      <c r="M98" s="98"/>
      <c r="N98" s="195"/>
      <c r="O98" s="99"/>
      <c r="P98" s="196">
        <f>P99+P177+P433</f>
        <v>0</v>
      </c>
      <c r="Q98" s="99"/>
      <c r="R98" s="196">
        <f>R99+R177+R433</f>
        <v>35.06219771</v>
      </c>
      <c r="S98" s="99"/>
      <c r="T98" s="197">
        <f>T99+T177+T433</f>
        <v>24.981045629999997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71</v>
      </c>
      <c r="AU98" s="20" t="s">
        <v>113</v>
      </c>
      <c r="BK98" s="198">
        <f>BK99+BK177+BK433</f>
        <v>0</v>
      </c>
    </row>
    <row r="99" s="12" customFormat="1" ht="25.92" customHeight="1">
      <c r="A99" s="12"/>
      <c r="B99" s="199"/>
      <c r="C99" s="200"/>
      <c r="D99" s="201" t="s">
        <v>71</v>
      </c>
      <c r="E99" s="202" t="s">
        <v>140</v>
      </c>
      <c r="F99" s="202" t="s">
        <v>141</v>
      </c>
      <c r="G99" s="200"/>
      <c r="H99" s="200"/>
      <c r="I99" s="203"/>
      <c r="J99" s="204">
        <f>BK99</f>
        <v>0</v>
      </c>
      <c r="K99" s="200"/>
      <c r="L99" s="205"/>
      <c r="M99" s="206"/>
      <c r="N99" s="207"/>
      <c r="O99" s="207"/>
      <c r="P99" s="208">
        <f>P100+P165</f>
        <v>0</v>
      </c>
      <c r="Q99" s="207"/>
      <c r="R99" s="208">
        <f>R100+R165</f>
        <v>0</v>
      </c>
      <c r="S99" s="207"/>
      <c r="T99" s="209">
        <f>T100+T165</f>
        <v>24.683638629999997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10" t="s">
        <v>79</v>
      </c>
      <c r="AT99" s="211" t="s">
        <v>71</v>
      </c>
      <c r="AU99" s="211" t="s">
        <v>72</v>
      </c>
      <c r="AY99" s="210" t="s">
        <v>142</v>
      </c>
      <c r="BK99" s="212">
        <f>BK100+BK165</f>
        <v>0</v>
      </c>
    </row>
    <row r="100" s="12" customFormat="1" ht="22.8" customHeight="1">
      <c r="A100" s="12"/>
      <c r="B100" s="199"/>
      <c r="C100" s="200"/>
      <c r="D100" s="201" t="s">
        <v>71</v>
      </c>
      <c r="E100" s="213" t="s">
        <v>143</v>
      </c>
      <c r="F100" s="213" t="s">
        <v>144</v>
      </c>
      <c r="G100" s="200"/>
      <c r="H100" s="200"/>
      <c r="I100" s="203"/>
      <c r="J100" s="214">
        <f>BK100</f>
        <v>0</v>
      </c>
      <c r="K100" s="200"/>
      <c r="L100" s="205"/>
      <c r="M100" s="206"/>
      <c r="N100" s="207"/>
      <c r="O100" s="207"/>
      <c r="P100" s="208">
        <f>P101+P116+P119</f>
        <v>0</v>
      </c>
      <c r="Q100" s="207"/>
      <c r="R100" s="208">
        <f>R101+R116+R119</f>
        <v>0</v>
      </c>
      <c r="S100" s="207"/>
      <c r="T100" s="209">
        <f>T101+T116+T119</f>
        <v>24.683638629999997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10" t="s">
        <v>79</v>
      </c>
      <c r="AT100" s="211" t="s">
        <v>71</v>
      </c>
      <c r="AU100" s="211" t="s">
        <v>79</v>
      </c>
      <c r="AY100" s="210" t="s">
        <v>142</v>
      </c>
      <c r="BK100" s="212">
        <f>BK101+BK116+BK119</f>
        <v>0</v>
      </c>
    </row>
    <row r="101" s="12" customFormat="1" ht="20.88" customHeight="1">
      <c r="A101" s="12"/>
      <c r="B101" s="199"/>
      <c r="C101" s="200"/>
      <c r="D101" s="201" t="s">
        <v>71</v>
      </c>
      <c r="E101" s="213" t="s">
        <v>145</v>
      </c>
      <c r="F101" s="213" t="s">
        <v>146</v>
      </c>
      <c r="G101" s="200"/>
      <c r="H101" s="200"/>
      <c r="I101" s="203"/>
      <c r="J101" s="214">
        <f>BK101</f>
        <v>0</v>
      </c>
      <c r="K101" s="200"/>
      <c r="L101" s="205"/>
      <c r="M101" s="206"/>
      <c r="N101" s="207"/>
      <c r="O101" s="207"/>
      <c r="P101" s="208">
        <f>SUM(P102:P115)</f>
        <v>0</v>
      </c>
      <c r="Q101" s="207"/>
      <c r="R101" s="208">
        <f>SUM(R102:R115)</f>
        <v>0</v>
      </c>
      <c r="S101" s="207"/>
      <c r="T101" s="209">
        <f>SUM(T102:T115)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10" t="s">
        <v>79</v>
      </c>
      <c r="AT101" s="211" t="s">
        <v>71</v>
      </c>
      <c r="AU101" s="211" t="s">
        <v>84</v>
      </c>
      <c r="AY101" s="210" t="s">
        <v>142</v>
      </c>
      <c r="BK101" s="212">
        <f>SUM(BK102:BK115)</f>
        <v>0</v>
      </c>
    </row>
    <row r="102" s="2" customFormat="1" ht="37.8" customHeight="1">
      <c r="A102" s="41"/>
      <c r="B102" s="42"/>
      <c r="C102" s="215" t="s">
        <v>79</v>
      </c>
      <c r="D102" s="215" t="s">
        <v>147</v>
      </c>
      <c r="E102" s="216" t="s">
        <v>148</v>
      </c>
      <c r="F102" s="217" t="s">
        <v>149</v>
      </c>
      <c r="G102" s="218" t="s">
        <v>150</v>
      </c>
      <c r="H102" s="219">
        <v>1194.7439999999999</v>
      </c>
      <c r="I102" s="220"/>
      <c r="J102" s="221">
        <f>ROUND(I102*H102,2)</f>
        <v>0</v>
      </c>
      <c r="K102" s="217" t="s">
        <v>19</v>
      </c>
      <c r="L102" s="47"/>
      <c r="M102" s="222" t="s">
        <v>19</v>
      </c>
      <c r="N102" s="223" t="s">
        <v>44</v>
      </c>
      <c r="O102" s="87"/>
      <c r="P102" s="224">
        <f>O102*H102</f>
        <v>0</v>
      </c>
      <c r="Q102" s="224">
        <v>0</v>
      </c>
      <c r="R102" s="224">
        <f>Q102*H102</f>
        <v>0</v>
      </c>
      <c r="S102" s="224">
        <v>0</v>
      </c>
      <c r="T102" s="225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26" t="s">
        <v>151</v>
      </c>
      <c r="AT102" s="226" t="s">
        <v>147</v>
      </c>
      <c r="AU102" s="226" t="s">
        <v>152</v>
      </c>
      <c r="AY102" s="20" t="s">
        <v>142</v>
      </c>
      <c r="BE102" s="227">
        <f>IF(N102="základní",J102,0)</f>
        <v>0</v>
      </c>
      <c r="BF102" s="227">
        <f>IF(N102="snížená",J102,0)</f>
        <v>0</v>
      </c>
      <c r="BG102" s="227">
        <f>IF(N102="zákl. přenesená",J102,0)</f>
        <v>0</v>
      </c>
      <c r="BH102" s="227">
        <f>IF(N102="sníž. přenesená",J102,0)</f>
        <v>0</v>
      </c>
      <c r="BI102" s="227">
        <f>IF(N102="nulová",J102,0)</f>
        <v>0</v>
      </c>
      <c r="BJ102" s="20" t="s">
        <v>84</v>
      </c>
      <c r="BK102" s="227">
        <f>ROUND(I102*H102,2)</f>
        <v>0</v>
      </c>
      <c r="BL102" s="20" t="s">
        <v>151</v>
      </c>
      <c r="BM102" s="226" t="s">
        <v>153</v>
      </c>
    </row>
    <row r="103" s="13" customFormat="1">
      <c r="A103" s="13"/>
      <c r="B103" s="228"/>
      <c r="C103" s="229"/>
      <c r="D103" s="230" t="s">
        <v>154</v>
      </c>
      <c r="E103" s="231" t="s">
        <v>19</v>
      </c>
      <c r="F103" s="232" t="s">
        <v>919</v>
      </c>
      <c r="G103" s="229"/>
      <c r="H103" s="233">
        <v>227.24600000000001</v>
      </c>
      <c r="I103" s="234"/>
      <c r="J103" s="229"/>
      <c r="K103" s="229"/>
      <c r="L103" s="235"/>
      <c r="M103" s="236"/>
      <c r="N103" s="237"/>
      <c r="O103" s="237"/>
      <c r="P103" s="237"/>
      <c r="Q103" s="237"/>
      <c r="R103" s="237"/>
      <c r="S103" s="237"/>
      <c r="T103" s="238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9" t="s">
        <v>154</v>
      </c>
      <c r="AU103" s="239" t="s">
        <v>152</v>
      </c>
      <c r="AV103" s="13" t="s">
        <v>84</v>
      </c>
      <c r="AW103" s="13" t="s">
        <v>33</v>
      </c>
      <c r="AX103" s="13" t="s">
        <v>72</v>
      </c>
      <c r="AY103" s="239" t="s">
        <v>142</v>
      </c>
    </row>
    <row r="104" s="13" customFormat="1">
      <c r="A104" s="13"/>
      <c r="B104" s="228"/>
      <c r="C104" s="229"/>
      <c r="D104" s="230" t="s">
        <v>154</v>
      </c>
      <c r="E104" s="231" t="s">
        <v>19</v>
      </c>
      <c r="F104" s="232" t="s">
        <v>920</v>
      </c>
      <c r="G104" s="229"/>
      <c r="H104" s="233">
        <v>61.649999999999999</v>
      </c>
      <c r="I104" s="234"/>
      <c r="J104" s="229"/>
      <c r="K104" s="229"/>
      <c r="L104" s="235"/>
      <c r="M104" s="236"/>
      <c r="N104" s="237"/>
      <c r="O104" s="237"/>
      <c r="P104" s="237"/>
      <c r="Q104" s="237"/>
      <c r="R104" s="237"/>
      <c r="S104" s="237"/>
      <c r="T104" s="238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9" t="s">
        <v>154</v>
      </c>
      <c r="AU104" s="239" t="s">
        <v>152</v>
      </c>
      <c r="AV104" s="13" t="s">
        <v>84</v>
      </c>
      <c r="AW104" s="13" t="s">
        <v>33</v>
      </c>
      <c r="AX104" s="13" t="s">
        <v>72</v>
      </c>
      <c r="AY104" s="239" t="s">
        <v>142</v>
      </c>
    </row>
    <row r="105" s="13" customFormat="1">
      <c r="A105" s="13"/>
      <c r="B105" s="228"/>
      <c r="C105" s="229"/>
      <c r="D105" s="230" t="s">
        <v>154</v>
      </c>
      <c r="E105" s="231" t="s">
        <v>19</v>
      </c>
      <c r="F105" s="232" t="s">
        <v>921</v>
      </c>
      <c r="G105" s="229"/>
      <c r="H105" s="233">
        <v>407.27300000000002</v>
      </c>
      <c r="I105" s="234"/>
      <c r="J105" s="229"/>
      <c r="K105" s="229"/>
      <c r="L105" s="235"/>
      <c r="M105" s="236"/>
      <c r="N105" s="237"/>
      <c r="O105" s="237"/>
      <c r="P105" s="237"/>
      <c r="Q105" s="237"/>
      <c r="R105" s="237"/>
      <c r="S105" s="237"/>
      <c r="T105" s="238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9" t="s">
        <v>154</v>
      </c>
      <c r="AU105" s="239" t="s">
        <v>152</v>
      </c>
      <c r="AV105" s="13" t="s">
        <v>84</v>
      </c>
      <c r="AW105" s="13" t="s">
        <v>33</v>
      </c>
      <c r="AX105" s="13" t="s">
        <v>72</v>
      </c>
      <c r="AY105" s="239" t="s">
        <v>142</v>
      </c>
    </row>
    <row r="106" s="13" customFormat="1">
      <c r="A106" s="13"/>
      <c r="B106" s="228"/>
      <c r="C106" s="229"/>
      <c r="D106" s="230" t="s">
        <v>154</v>
      </c>
      <c r="E106" s="231" t="s">
        <v>19</v>
      </c>
      <c r="F106" s="232" t="s">
        <v>158</v>
      </c>
      <c r="G106" s="229"/>
      <c r="H106" s="233">
        <v>62.100000000000001</v>
      </c>
      <c r="I106" s="234"/>
      <c r="J106" s="229"/>
      <c r="K106" s="229"/>
      <c r="L106" s="235"/>
      <c r="M106" s="236"/>
      <c r="N106" s="237"/>
      <c r="O106" s="237"/>
      <c r="P106" s="237"/>
      <c r="Q106" s="237"/>
      <c r="R106" s="237"/>
      <c r="S106" s="237"/>
      <c r="T106" s="238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9" t="s">
        <v>154</v>
      </c>
      <c r="AU106" s="239" t="s">
        <v>152</v>
      </c>
      <c r="AV106" s="13" t="s">
        <v>84</v>
      </c>
      <c r="AW106" s="13" t="s">
        <v>33</v>
      </c>
      <c r="AX106" s="13" t="s">
        <v>72</v>
      </c>
      <c r="AY106" s="239" t="s">
        <v>142</v>
      </c>
    </row>
    <row r="107" s="13" customFormat="1">
      <c r="A107" s="13"/>
      <c r="B107" s="228"/>
      <c r="C107" s="229"/>
      <c r="D107" s="230" t="s">
        <v>154</v>
      </c>
      <c r="E107" s="231" t="s">
        <v>19</v>
      </c>
      <c r="F107" s="232" t="s">
        <v>160</v>
      </c>
      <c r="G107" s="229"/>
      <c r="H107" s="233">
        <v>93.75</v>
      </c>
      <c r="I107" s="234"/>
      <c r="J107" s="229"/>
      <c r="K107" s="229"/>
      <c r="L107" s="235"/>
      <c r="M107" s="236"/>
      <c r="N107" s="237"/>
      <c r="O107" s="237"/>
      <c r="P107" s="237"/>
      <c r="Q107" s="237"/>
      <c r="R107" s="237"/>
      <c r="S107" s="237"/>
      <c r="T107" s="238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9" t="s">
        <v>154</v>
      </c>
      <c r="AU107" s="239" t="s">
        <v>152</v>
      </c>
      <c r="AV107" s="13" t="s">
        <v>84</v>
      </c>
      <c r="AW107" s="13" t="s">
        <v>33</v>
      </c>
      <c r="AX107" s="13" t="s">
        <v>72</v>
      </c>
      <c r="AY107" s="239" t="s">
        <v>142</v>
      </c>
    </row>
    <row r="108" s="13" customFormat="1">
      <c r="A108" s="13"/>
      <c r="B108" s="228"/>
      <c r="C108" s="229"/>
      <c r="D108" s="230" t="s">
        <v>154</v>
      </c>
      <c r="E108" s="231" t="s">
        <v>19</v>
      </c>
      <c r="F108" s="232" t="s">
        <v>922</v>
      </c>
      <c r="G108" s="229"/>
      <c r="H108" s="233">
        <v>72.150000000000006</v>
      </c>
      <c r="I108" s="234"/>
      <c r="J108" s="229"/>
      <c r="K108" s="229"/>
      <c r="L108" s="235"/>
      <c r="M108" s="236"/>
      <c r="N108" s="237"/>
      <c r="O108" s="237"/>
      <c r="P108" s="237"/>
      <c r="Q108" s="237"/>
      <c r="R108" s="237"/>
      <c r="S108" s="237"/>
      <c r="T108" s="238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9" t="s">
        <v>154</v>
      </c>
      <c r="AU108" s="239" t="s">
        <v>152</v>
      </c>
      <c r="AV108" s="13" t="s">
        <v>84</v>
      </c>
      <c r="AW108" s="13" t="s">
        <v>33</v>
      </c>
      <c r="AX108" s="13" t="s">
        <v>72</v>
      </c>
      <c r="AY108" s="239" t="s">
        <v>142</v>
      </c>
    </row>
    <row r="109" s="13" customFormat="1">
      <c r="A109" s="13"/>
      <c r="B109" s="228"/>
      <c r="C109" s="229"/>
      <c r="D109" s="230" t="s">
        <v>154</v>
      </c>
      <c r="E109" s="231" t="s">
        <v>19</v>
      </c>
      <c r="F109" s="232" t="s">
        <v>923</v>
      </c>
      <c r="G109" s="229"/>
      <c r="H109" s="233">
        <v>187.91499999999999</v>
      </c>
      <c r="I109" s="234"/>
      <c r="J109" s="229"/>
      <c r="K109" s="229"/>
      <c r="L109" s="235"/>
      <c r="M109" s="236"/>
      <c r="N109" s="237"/>
      <c r="O109" s="237"/>
      <c r="P109" s="237"/>
      <c r="Q109" s="237"/>
      <c r="R109" s="237"/>
      <c r="S109" s="237"/>
      <c r="T109" s="238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9" t="s">
        <v>154</v>
      </c>
      <c r="AU109" s="239" t="s">
        <v>152</v>
      </c>
      <c r="AV109" s="13" t="s">
        <v>84</v>
      </c>
      <c r="AW109" s="13" t="s">
        <v>33</v>
      </c>
      <c r="AX109" s="13" t="s">
        <v>72</v>
      </c>
      <c r="AY109" s="239" t="s">
        <v>142</v>
      </c>
    </row>
    <row r="110" s="13" customFormat="1">
      <c r="A110" s="13"/>
      <c r="B110" s="228"/>
      <c r="C110" s="229"/>
      <c r="D110" s="230" t="s">
        <v>154</v>
      </c>
      <c r="E110" s="231" t="s">
        <v>19</v>
      </c>
      <c r="F110" s="232" t="s">
        <v>162</v>
      </c>
      <c r="G110" s="229"/>
      <c r="H110" s="233">
        <v>55.759999999999998</v>
      </c>
      <c r="I110" s="234"/>
      <c r="J110" s="229"/>
      <c r="K110" s="229"/>
      <c r="L110" s="235"/>
      <c r="M110" s="236"/>
      <c r="N110" s="237"/>
      <c r="O110" s="237"/>
      <c r="P110" s="237"/>
      <c r="Q110" s="237"/>
      <c r="R110" s="237"/>
      <c r="S110" s="237"/>
      <c r="T110" s="238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9" t="s">
        <v>154</v>
      </c>
      <c r="AU110" s="239" t="s">
        <v>152</v>
      </c>
      <c r="AV110" s="13" t="s">
        <v>84</v>
      </c>
      <c r="AW110" s="13" t="s">
        <v>33</v>
      </c>
      <c r="AX110" s="13" t="s">
        <v>72</v>
      </c>
      <c r="AY110" s="239" t="s">
        <v>142</v>
      </c>
    </row>
    <row r="111" s="13" customFormat="1">
      <c r="A111" s="13"/>
      <c r="B111" s="228"/>
      <c r="C111" s="229"/>
      <c r="D111" s="230" t="s">
        <v>154</v>
      </c>
      <c r="E111" s="231" t="s">
        <v>19</v>
      </c>
      <c r="F111" s="232" t="s">
        <v>163</v>
      </c>
      <c r="G111" s="229"/>
      <c r="H111" s="233">
        <v>26.899999999999999</v>
      </c>
      <c r="I111" s="234"/>
      <c r="J111" s="229"/>
      <c r="K111" s="229"/>
      <c r="L111" s="235"/>
      <c r="M111" s="236"/>
      <c r="N111" s="237"/>
      <c r="O111" s="237"/>
      <c r="P111" s="237"/>
      <c r="Q111" s="237"/>
      <c r="R111" s="237"/>
      <c r="S111" s="237"/>
      <c r="T111" s="238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9" t="s">
        <v>154</v>
      </c>
      <c r="AU111" s="239" t="s">
        <v>152</v>
      </c>
      <c r="AV111" s="13" t="s">
        <v>84</v>
      </c>
      <c r="AW111" s="13" t="s">
        <v>33</v>
      </c>
      <c r="AX111" s="13" t="s">
        <v>72</v>
      </c>
      <c r="AY111" s="239" t="s">
        <v>142</v>
      </c>
    </row>
    <row r="112" s="14" customFormat="1">
      <c r="A112" s="14"/>
      <c r="B112" s="240"/>
      <c r="C112" s="241"/>
      <c r="D112" s="230" t="s">
        <v>154</v>
      </c>
      <c r="E112" s="242" t="s">
        <v>19</v>
      </c>
      <c r="F112" s="243" t="s">
        <v>164</v>
      </c>
      <c r="G112" s="241"/>
      <c r="H112" s="244">
        <v>1194.7439999999999</v>
      </c>
      <c r="I112" s="245"/>
      <c r="J112" s="241"/>
      <c r="K112" s="241"/>
      <c r="L112" s="246"/>
      <c r="M112" s="247"/>
      <c r="N112" s="248"/>
      <c r="O112" s="248"/>
      <c r="P112" s="248"/>
      <c r="Q112" s="248"/>
      <c r="R112" s="248"/>
      <c r="S112" s="248"/>
      <c r="T112" s="249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0" t="s">
        <v>154</v>
      </c>
      <c r="AU112" s="250" t="s">
        <v>152</v>
      </c>
      <c r="AV112" s="14" t="s">
        <v>152</v>
      </c>
      <c r="AW112" s="14" t="s">
        <v>33</v>
      </c>
      <c r="AX112" s="14" t="s">
        <v>79</v>
      </c>
      <c r="AY112" s="250" t="s">
        <v>142</v>
      </c>
    </row>
    <row r="113" s="2" customFormat="1" ht="33" customHeight="1">
      <c r="A113" s="41"/>
      <c r="B113" s="42"/>
      <c r="C113" s="215" t="s">
        <v>84</v>
      </c>
      <c r="D113" s="215" t="s">
        <v>147</v>
      </c>
      <c r="E113" s="216" t="s">
        <v>165</v>
      </c>
      <c r="F113" s="217" t="s">
        <v>166</v>
      </c>
      <c r="G113" s="218" t="s">
        <v>167</v>
      </c>
      <c r="H113" s="219">
        <v>3.5</v>
      </c>
      <c r="I113" s="220"/>
      <c r="J113" s="221">
        <f>ROUND(I113*H113,2)</f>
        <v>0</v>
      </c>
      <c r="K113" s="217" t="s">
        <v>19</v>
      </c>
      <c r="L113" s="47"/>
      <c r="M113" s="222" t="s">
        <v>19</v>
      </c>
      <c r="N113" s="223" t="s">
        <v>44</v>
      </c>
      <c r="O113" s="87"/>
      <c r="P113" s="224">
        <f>O113*H113</f>
        <v>0</v>
      </c>
      <c r="Q113" s="224">
        <v>0</v>
      </c>
      <c r="R113" s="224">
        <f>Q113*H113</f>
        <v>0</v>
      </c>
      <c r="S113" s="224">
        <v>0</v>
      </c>
      <c r="T113" s="225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26" t="s">
        <v>151</v>
      </c>
      <c r="AT113" s="226" t="s">
        <v>147</v>
      </c>
      <c r="AU113" s="226" t="s">
        <v>152</v>
      </c>
      <c r="AY113" s="20" t="s">
        <v>142</v>
      </c>
      <c r="BE113" s="227">
        <f>IF(N113="základní",J113,0)</f>
        <v>0</v>
      </c>
      <c r="BF113" s="227">
        <f>IF(N113="snížená",J113,0)</f>
        <v>0</v>
      </c>
      <c r="BG113" s="227">
        <f>IF(N113="zákl. přenesená",J113,0)</f>
        <v>0</v>
      </c>
      <c r="BH113" s="227">
        <f>IF(N113="sníž. přenesená",J113,0)</f>
        <v>0</v>
      </c>
      <c r="BI113" s="227">
        <f>IF(N113="nulová",J113,0)</f>
        <v>0</v>
      </c>
      <c r="BJ113" s="20" t="s">
        <v>84</v>
      </c>
      <c r="BK113" s="227">
        <f>ROUND(I113*H113,2)</f>
        <v>0</v>
      </c>
      <c r="BL113" s="20" t="s">
        <v>151</v>
      </c>
      <c r="BM113" s="226" t="s">
        <v>168</v>
      </c>
    </row>
    <row r="114" s="13" customFormat="1">
      <c r="A114" s="13"/>
      <c r="B114" s="228"/>
      <c r="C114" s="229"/>
      <c r="D114" s="230" t="s">
        <v>154</v>
      </c>
      <c r="E114" s="231" t="s">
        <v>19</v>
      </c>
      <c r="F114" s="232" t="s">
        <v>924</v>
      </c>
      <c r="G114" s="229"/>
      <c r="H114" s="233">
        <v>3.5</v>
      </c>
      <c r="I114" s="234"/>
      <c r="J114" s="229"/>
      <c r="K114" s="229"/>
      <c r="L114" s="235"/>
      <c r="M114" s="236"/>
      <c r="N114" s="237"/>
      <c r="O114" s="237"/>
      <c r="P114" s="237"/>
      <c r="Q114" s="237"/>
      <c r="R114" s="237"/>
      <c r="S114" s="237"/>
      <c r="T114" s="238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9" t="s">
        <v>154</v>
      </c>
      <c r="AU114" s="239" t="s">
        <v>152</v>
      </c>
      <c r="AV114" s="13" t="s">
        <v>84</v>
      </c>
      <c r="AW114" s="13" t="s">
        <v>33</v>
      </c>
      <c r="AX114" s="13" t="s">
        <v>72</v>
      </c>
      <c r="AY114" s="239" t="s">
        <v>142</v>
      </c>
    </row>
    <row r="115" s="14" customFormat="1">
      <c r="A115" s="14"/>
      <c r="B115" s="240"/>
      <c r="C115" s="241"/>
      <c r="D115" s="230" t="s">
        <v>154</v>
      </c>
      <c r="E115" s="242" t="s">
        <v>19</v>
      </c>
      <c r="F115" s="243" t="s">
        <v>164</v>
      </c>
      <c r="G115" s="241"/>
      <c r="H115" s="244">
        <v>3.5</v>
      </c>
      <c r="I115" s="245"/>
      <c r="J115" s="241"/>
      <c r="K115" s="241"/>
      <c r="L115" s="246"/>
      <c r="M115" s="247"/>
      <c r="N115" s="248"/>
      <c r="O115" s="248"/>
      <c r="P115" s="248"/>
      <c r="Q115" s="248"/>
      <c r="R115" s="248"/>
      <c r="S115" s="248"/>
      <c r="T115" s="249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0" t="s">
        <v>154</v>
      </c>
      <c r="AU115" s="250" t="s">
        <v>152</v>
      </c>
      <c r="AV115" s="14" t="s">
        <v>152</v>
      </c>
      <c r="AW115" s="14" t="s">
        <v>33</v>
      </c>
      <c r="AX115" s="14" t="s">
        <v>79</v>
      </c>
      <c r="AY115" s="250" t="s">
        <v>142</v>
      </c>
    </row>
    <row r="116" s="12" customFormat="1" ht="20.88" customHeight="1">
      <c r="A116" s="12"/>
      <c r="B116" s="199"/>
      <c r="C116" s="200"/>
      <c r="D116" s="201" t="s">
        <v>71</v>
      </c>
      <c r="E116" s="213" t="s">
        <v>170</v>
      </c>
      <c r="F116" s="213" t="s">
        <v>171</v>
      </c>
      <c r="G116" s="200"/>
      <c r="H116" s="200"/>
      <c r="I116" s="203"/>
      <c r="J116" s="214">
        <f>BK116</f>
        <v>0</v>
      </c>
      <c r="K116" s="200"/>
      <c r="L116" s="205"/>
      <c r="M116" s="206"/>
      <c r="N116" s="207"/>
      <c r="O116" s="207"/>
      <c r="P116" s="208">
        <f>SUM(P117:P118)</f>
        <v>0</v>
      </c>
      <c r="Q116" s="207"/>
      <c r="R116" s="208">
        <f>SUM(R117:R118)</f>
        <v>0</v>
      </c>
      <c r="S116" s="207"/>
      <c r="T116" s="209">
        <f>SUM(T117:T118)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210" t="s">
        <v>79</v>
      </c>
      <c r="AT116" s="211" t="s">
        <v>71</v>
      </c>
      <c r="AU116" s="211" t="s">
        <v>84</v>
      </c>
      <c r="AY116" s="210" t="s">
        <v>142</v>
      </c>
      <c r="BK116" s="212">
        <f>SUM(BK117:BK118)</f>
        <v>0</v>
      </c>
    </row>
    <row r="117" s="2" customFormat="1" ht="33" customHeight="1">
      <c r="A117" s="41"/>
      <c r="B117" s="42"/>
      <c r="C117" s="215" t="s">
        <v>152</v>
      </c>
      <c r="D117" s="215" t="s">
        <v>147</v>
      </c>
      <c r="E117" s="216" t="s">
        <v>172</v>
      </c>
      <c r="F117" s="217" t="s">
        <v>173</v>
      </c>
      <c r="G117" s="218" t="s">
        <v>174</v>
      </c>
      <c r="H117" s="219">
        <v>8</v>
      </c>
      <c r="I117" s="220"/>
      <c r="J117" s="221">
        <f>ROUND(I117*H117,2)</f>
        <v>0</v>
      </c>
      <c r="K117" s="217" t="s">
        <v>19</v>
      </c>
      <c r="L117" s="47"/>
      <c r="M117" s="222" t="s">
        <v>19</v>
      </c>
      <c r="N117" s="223" t="s">
        <v>44</v>
      </c>
      <c r="O117" s="87"/>
      <c r="P117" s="224">
        <f>O117*H117</f>
        <v>0</v>
      </c>
      <c r="Q117" s="224">
        <v>0</v>
      </c>
      <c r="R117" s="224">
        <f>Q117*H117</f>
        <v>0</v>
      </c>
      <c r="S117" s="224">
        <v>0</v>
      </c>
      <c r="T117" s="225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26" t="s">
        <v>151</v>
      </c>
      <c r="AT117" s="226" t="s">
        <v>147</v>
      </c>
      <c r="AU117" s="226" t="s">
        <v>152</v>
      </c>
      <c r="AY117" s="20" t="s">
        <v>142</v>
      </c>
      <c r="BE117" s="227">
        <f>IF(N117="základní",J117,0)</f>
        <v>0</v>
      </c>
      <c r="BF117" s="227">
        <f>IF(N117="snížená",J117,0)</f>
        <v>0</v>
      </c>
      <c r="BG117" s="227">
        <f>IF(N117="zákl. přenesená",J117,0)</f>
        <v>0</v>
      </c>
      <c r="BH117" s="227">
        <f>IF(N117="sníž. přenesená",J117,0)</f>
        <v>0</v>
      </c>
      <c r="BI117" s="227">
        <f>IF(N117="nulová",J117,0)</f>
        <v>0</v>
      </c>
      <c r="BJ117" s="20" t="s">
        <v>84</v>
      </c>
      <c r="BK117" s="227">
        <f>ROUND(I117*H117,2)</f>
        <v>0</v>
      </c>
      <c r="BL117" s="20" t="s">
        <v>151</v>
      </c>
      <c r="BM117" s="226" t="s">
        <v>925</v>
      </c>
    </row>
    <row r="118" s="2" customFormat="1" ht="16.5" customHeight="1">
      <c r="A118" s="41"/>
      <c r="B118" s="42"/>
      <c r="C118" s="215" t="s">
        <v>151</v>
      </c>
      <c r="D118" s="215" t="s">
        <v>147</v>
      </c>
      <c r="E118" s="216" t="s">
        <v>176</v>
      </c>
      <c r="F118" s="217" t="s">
        <v>177</v>
      </c>
      <c r="G118" s="218" t="s">
        <v>174</v>
      </c>
      <c r="H118" s="219">
        <v>6</v>
      </c>
      <c r="I118" s="220"/>
      <c r="J118" s="221">
        <f>ROUND(I118*H118,2)</f>
        <v>0</v>
      </c>
      <c r="K118" s="217" t="s">
        <v>19</v>
      </c>
      <c r="L118" s="47"/>
      <c r="M118" s="222" t="s">
        <v>19</v>
      </c>
      <c r="N118" s="223" t="s">
        <v>44</v>
      </c>
      <c r="O118" s="87"/>
      <c r="P118" s="224">
        <f>O118*H118</f>
        <v>0</v>
      </c>
      <c r="Q118" s="224">
        <v>0</v>
      </c>
      <c r="R118" s="224">
        <f>Q118*H118</f>
        <v>0</v>
      </c>
      <c r="S118" s="224">
        <v>0</v>
      </c>
      <c r="T118" s="225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26" t="s">
        <v>151</v>
      </c>
      <c r="AT118" s="226" t="s">
        <v>147</v>
      </c>
      <c r="AU118" s="226" t="s">
        <v>152</v>
      </c>
      <c r="AY118" s="20" t="s">
        <v>142</v>
      </c>
      <c r="BE118" s="227">
        <f>IF(N118="základní",J118,0)</f>
        <v>0</v>
      </c>
      <c r="BF118" s="227">
        <f>IF(N118="snížená",J118,0)</f>
        <v>0</v>
      </c>
      <c r="BG118" s="227">
        <f>IF(N118="zákl. přenesená",J118,0)</f>
        <v>0</v>
      </c>
      <c r="BH118" s="227">
        <f>IF(N118="sníž. přenesená",J118,0)</f>
        <v>0</v>
      </c>
      <c r="BI118" s="227">
        <f>IF(N118="nulová",J118,0)</f>
        <v>0</v>
      </c>
      <c r="BJ118" s="20" t="s">
        <v>84</v>
      </c>
      <c r="BK118" s="227">
        <f>ROUND(I118*H118,2)</f>
        <v>0</v>
      </c>
      <c r="BL118" s="20" t="s">
        <v>151</v>
      </c>
      <c r="BM118" s="226" t="s">
        <v>926</v>
      </c>
    </row>
    <row r="119" s="12" customFormat="1" ht="20.88" customHeight="1">
      <c r="A119" s="12"/>
      <c r="B119" s="199"/>
      <c r="C119" s="200"/>
      <c r="D119" s="201" t="s">
        <v>71</v>
      </c>
      <c r="E119" s="213" t="s">
        <v>179</v>
      </c>
      <c r="F119" s="213" t="s">
        <v>180</v>
      </c>
      <c r="G119" s="200"/>
      <c r="H119" s="200"/>
      <c r="I119" s="203"/>
      <c r="J119" s="214">
        <f>BK119</f>
        <v>0</v>
      </c>
      <c r="K119" s="200"/>
      <c r="L119" s="205"/>
      <c r="M119" s="206"/>
      <c r="N119" s="207"/>
      <c r="O119" s="207"/>
      <c r="P119" s="208">
        <f>SUM(P120:P164)</f>
        <v>0</v>
      </c>
      <c r="Q119" s="207"/>
      <c r="R119" s="208">
        <f>SUM(R120:R164)</f>
        <v>0</v>
      </c>
      <c r="S119" s="207"/>
      <c r="T119" s="209">
        <f>SUM(T120:T164)</f>
        <v>24.683638629999997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0" t="s">
        <v>79</v>
      </c>
      <c r="AT119" s="211" t="s">
        <v>71</v>
      </c>
      <c r="AU119" s="211" t="s">
        <v>84</v>
      </c>
      <c r="AY119" s="210" t="s">
        <v>142</v>
      </c>
      <c r="BK119" s="212">
        <f>SUM(BK120:BK164)</f>
        <v>0</v>
      </c>
    </row>
    <row r="120" s="2" customFormat="1" ht="16.5" customHeight="1">
      <c r="A120" s="41"/>
      <c r="B120" s="42"/>
      <c r="C120" s="215" t="s">
        <v>181</v>
      </c>
      <c r="D120" s="215" t="s">
        <v>147</v>
      </c>
      <c r="E120" s="216" t="s">
        <v>182</v>
      </c>
      <c r="F120" s="217" t="s">
        <v>183</v>
      </c>
      <c r="G120" s="218" t="s">
        <v>150</v>
      </c>
      <c r="H120" s="219">
        <v>460.47899999999998</v>
      </c>
      <c r="I120" s="220"/>
      <c r="J120" s="221">
        <f>ROUND(I120*H120,2)</f>
        <v>0</v>
      </c>
      <c r="K120" s="217" t="s">
        <v>184</v>
      </c>
      <c r="L120" s="47"/>
      <c r="M120" s="222" t="s">
        <v>19</v>
      </c>
      <c r="N120" s="223" t="s">
        <v>44</v>
      </c>
      <c r="O120" s="87"/>
      <c r="P120" s="224">
        <f>O120*H120</f>
        <v>0</v>
      </c>
      <c r="Q120" s="224">
        <v>0</v>
      </c>
      <c r="R120" s="224">
        <f>Q120*H120</f>
        <v>0</v>
      </c>
      <c r="S120" s="224">
        <v>0.045080000000000002</v>
      </c>
      <c r="T120" s="225">
        <f>S120*H120</f>
        <v>20.75839332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26" t="s">
        <v>151</v>
      </c>
      <c r="AT120" s="226" t="s">
        <v>147</v>
      </c>
      <c r="AU120" s="226" t="s">
        <v>152</v>
      </c>
      <c r="AY120" s="20" t="s">
        <v>142</v>
      </c>
      <c r="BE120" s="227">
        <f>IF(N120="základní",J120,0)</f>
        <v>0</v>
      </c>
      <c r="BF120" s="227">
        <f>IF(N120="snížená",J120,0)</f>
        <v>0</v>
      </c>
      <c r="BG120" s="227">
        <f>IF(N120="zákl. přenesená",J120,0)</f>
        <v>0</v>
      </c>
      <c r="BH120" s="227">
        <f>IF(N120="sníž. přenesená",J120,0)</f>
        <v>0</v>
      </c>
      <c r="BI120" s="227">
        <f>IF(N120="nulová",J120,0)</f>
        <v>0</v>
      </c>
      <c r="BJ120" s="20" t="s">
        <v>84</v>
      </c>
      <c r="BK120" s="227">
        <f>ROUND(I120*H120,2)</f>
        <v>0</v>
      </c>
      <c r="BL120" s="20" t="s">
        <v>151</v>
      </c>
      <c r="BM120" s="226" t="s">
        <v>185</v>
      </c>
    </row>
    <row r="121" s="2" customFormat="1">
      <c r="A121" s="41"/>
      <c r="B121" s="42"/>
      <c r="C121" s="43"/>
      <c r="D121" s="251" t="s">
        <v>186</v>
      </c>
      <c r="E121" s="43"/>
      <c r="F121" s="252" t="s">
        <v>187</v>
      </c>
      <c r="G121" s="43"/>
      <c r="H121" s="43"/>
      <c r="I121" s="253"/>
      <c r="J121" s="43"/>
      <c r="K121" s="43"/>
      <c r="L121" s="47"/>
      <c r="M121" s="254"/>
      <c r="N121" s="255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186</v>
      </c>
      <c r="AU121" s="20" t="s">
        <v>152</v>
      </c>
    </row>
    <row r="122" s="15" customFormat="1">
      <c r="A122" s="15"/>
      <c r="B122" s="256"/>
      <c r="C122" s="257"/>
      <c r="D122" s="230" t="s">
        <v>154</v>
      </c>
      <c r="E122" s="258" t="s">
        <v>19</v>
      </c>
      <c r="F122" s="259" t="s">
        <v>188</v>
      </c>
      <c r="G122" s="257"/>
      <c r="H122" s="258" t="s">
        <v>19</v>
      </c>
      <c r="I122" s="260"/>
      <c r="J122" s="257"/>
      <c r="K122" s="257"/>
      <c r="L122" s="261"/>
      <c r="M122" s="262"/>
      <c r="N122" s="263"/>
      <c r="O122" s="263"/>
      <c r="P122" s="263"/>
      <c r="Q122" s="263"/>
      <c r="R122" s="263"/>
      <c r="S122" s="263"/>
      <c r="T122" s="264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65" t="s">
        <v>154</v>
      </c>
      <c r="AU122" s="265" t="s">
        <v>152</v>
      </c>
      <c r="AV122" s="15" t="s">
        <v>79</v>
      </c>
      <c r="AW122" s="15" t="s">
        <v>33</v>
      </c>
      <c r="AX122" s="15" t="s">
        <v>72</v>
      </c>
      <c r="AY122" s="265" t="s">
        <v>142</v>
      </c>
    </row>
    <row r="123" s="13" customFormat="1">
      <c r="A123" s="13"/>
      <c r="B123" s="228"/>
      <c r="C123" s="229"/>
      <c r="D123" s="230" t="s">
        <v>154</v>
      </c>
      <c r="E123" s="231" t="s">
        <v>19</v>
      </c>
      <c r="F123" s="232" t="s">
        <v>927</v>
      </c>
      <c r="G123" s="229"/>
      <c r="H123" s="233">
        <v>460.47899999999998</v>
      </c>
      <c r="I123" s="234"/>
      <c r="J123" s="229"/>
      <c r="K123" s="229"/>
      <c r="L123" s="235"/>
      <c r="M123" s="236"/>
      <c r="N123" s="237"/>
      <c r="O123" s="237"/>
      <c r="P123" s="237"/>
      <c r="Q123" s="237"/>
      <c r="R123" s="237"/>
      <c r="S123" s="237"/>
      <c r="T123" s="238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9" t="s">
        <v>154</v>
      </c>
      <c r="AU123" s="239" t="s">
        <v>152</v>
      </c>
      <c r="AV123" s="13" t="s">
        <v>84</v>
      </c>
      <c r="AW123" s="13" t="s">
        <v>33</v>
      </c>
      <c r="AX123" s="13" t="s">
        <v>72</v>
      </c>
      <c r="AY123" s="239" t="s">
        <v>142</v>
      </c>
    </row>
    <row r="124" s="14" customFormat="1">
      <c r="A124" s="14"/>
      <c r="B124" s="240"/>
      <c r="C124" s="241"/>
      <c r="D124" s="230" t="s">
        <v>154</v>
      </c>
      <c r="E124" s="242" t="s">
        <v>19</v>
      </c>
      <c r="F124" s="243" t="s">
        <v>164</v>
      </c>
      <c r="G124" s="241"/>
      <c r="H124" s="244">
        <v>460.47899999999998</v>
      </c>
      <c r="I124" s="245"/>
      <c r="J124" s="241"/>
      <c r="K124" s="241"/>
      <c r="L124" s="246"/>
      <c r="M124" s="247"/>
      <c r="N124" s="248"/>
      <c r="O124" s="248"/>
      <c r="P124" s="248"/>
      <c r="Q124" s="248"/>
      <c r="R124" s="248"/>
      <c r="S124" s="248"/>
      <c r="T124" s="249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0" t="s">
        <v>154</v>
      </c>
      <c r="AU124" s="250" t="s">
        <v>152</v>
      </c>
      <c r="AV124" s="14" t="s">
        <v>152</v>
      </c>
      <c r="AW124" s="14" t="s">
        <v>33</v>
      </c>
      <c r="AX124" s="14" t="s">
        <v>79</v>
      </c>
      <c r="AY124" s="250" t="s">
        <v>142</v>
      </c>
    </row>
    <row r="125" s="2" customFormat="1" ht="16.5" customHeight="1">
      <c r="A125" s="41"/>
      <c r="B125" s="42"/>
      <c r="C125" s="215" t="s">
        <v>190</v>
      </c>
      <c r="D125" s="215" t="s">
        <v>147</v>
      </c>
      <c r="E125" s="216" t="s">
        <v>191</v>
      </c>
      <c r="F125" s="217" t="s">
        <v>192</v>
      </c>
      <c r="G125" s="218" t="s">
        <v>150</v>
      </c>
      <c r="H125" s="219">
        <v>460.47899999999998</v>
      </c>
      <c r="I125" s="220"/>
      <c r="J125" s="221">
        <f>ROUND(I125*H125,2)</f>
        <v>0</v>
      </c>
      <c r="K125" s="217" t="s">
        <v>184</v>
      </c>
      <c r="L125" s="47"/>
      <c r="M125" s="222" t="s">
        <v>19</v>
      </c>
      <c r="N125" s="223" t="s">
        <v>44</v>
      </c>
      <c r="O125" s="87"/>
      <c r="P125" s="224">
        <f>O125*H125</f>
        <v>0</v>
      </c>
      <c r="Q125" s="224">
        <v>0</v>
      </c>
      <c r="R125" s="224">
        <f>Q125*H125</f>
        <v>0</v>
      </c>
      <c r="S125" s="224">
        <v>0</v>
      </c>
      <c r="T125" s="225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26" t="s">
        <v>151</v>
      </c>
      <c r="AT125" s="226" t="s">
        <v>147</v>
      </c>
      <c r="AU125" s="226" t="s">
        <v>152</v>
      </c>
      <c r="AY125" s="20" t="s">
        <v>142</v>
      </c>
      <c r="BE125" s="227">
        <f>IF(N125="základní",J125,0)</f>
        <v>0</v>
      </c>
      <c r="BF125" s="227">
        <f>IF(N125="snížená",J125,0)</f>
        <v>0</v>
      </c>
      <c r="BG125" s="227">
        <f>IF(N125="zákl. přenesená",J125,0)</f>
        <v>0</v>
      </c>
      <c r="BH125" s="227">
        <f>IF(N125="sníž. přenesená",J125,0)</f>
        <v>0</v>
      </c>
      <c r="BI125" s="227">
        <f>IF(N125="nulová",J125,0)</f>
        <v>0</v>
      </c>
      <c r="BJ125" s="20" t="s">
        <v>84</v>
      </c>
      <c r="BK125" s="227">
        <f>ROUND(I125*H125,2)</f>
        <v>0</v>
      </c>
      <c r="BL125" s="20" t="s">
        <v>151</v>
      </c>
      <c r="BM125" s="226" t="s">
        <v>193</v>
      </c>
    </row>
    <row r="126" s="2" customFormat="1">
      <c r="A126" s="41"/>
      <c r="B126" s="42"/>
      <c r="C126" s="43"/>
      <c r="D126" s="251" t="s">
        <v>186</v>
      </c>
      <c r="E126" s="43"/>
      <c r="F126" s="252" t="s">
        <v>194</v>
      </c>
      <c r="G126" s="43"/>
      <c r="H126" s="43"/>
      <c r="I126" s="253"/>
      <c r="J126" s="43"/>
      <c r="K126" s="43"/>
      <c r="L126" s="47"/>
      <c r="M126" s="254"/>
      <c r="N126" s="255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186</v>
      </c>
      <c r="AU126" s="20" t="s">
        <v>152</v>
      </c>
    </row>
    <row r="127" s="2" customFormat="1" ht="16.5" customHeight="1">
      <c r="A127" s="41"/>
      <c r="B127" s="42"/>
      <c r="C127" s="215" t="s">
        <v>195</v>
      </c>
      <c r="D127" s="215" t="s">
        <v>147</v>
      </c>
      <c r="E127" s="216" t="s">
        <v>196</v>
      </c>
      <c r="F127" s="217" t="s">
        <v>197</v>
      </c>
      <c r="G127" s="218" t="s">
        <v>167</v>
      </c>
      <c r="H127" s="219">
        <v>48.850000000000001</v>
      </c>
      <c r="I127" s="220"/>
      <c r="J127" s="221">
        <f>ROUND(I127*H127,2)</f>
        <v>0</v>
      </c>
      <c r="K127" s="217" t="s">
        <v>184</v>
      </c>
      <c r="L127" s="47"/>
      <c r="M127" s="222" t="s">
        <v>19</v>
      </c>
      <c r="N127" s="223" t="s">
        <v>44</v>
      </c>
      <c r="O127" s="87"/>
      <c r="P127" s="224">
        <f>O127*H127</f>
        <v>0</v>
      </c>
      <c r="Q127" s="224">
        <v>0</v>
      </c>
      <c r="R127" s="224">
        <f>Q127*H127</f>
        <v>0</v>
      </c>
      <c r="S127" s="224">
        <v>0.01392</v>
      </c>
      <c r="T127" s="225">
        <f>S127*H127</f>
        <v>0.67999200000000004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26" t="s">
        <v>151</v>
      </c>
      <c r="AT127" s="226" t="s">
        <v>147</v>
      </c>
      <c r="AU127" s="226" t="s">
        <v>152</v>
      </c>
      <c r="AY127" s="20" t="s">
        <v>142</v>
      </c>
      <c r="BE127" s="227">
        <f>IF(N127="základní",J127,0)</f>
        <v>0</v>
      </c>
      <c r="BF127" s="227">
        <f>IF(N127="snížená",J127,0)</f>
        <v>0</v>
      </c>
      <c r="BG127" s="227">
        <f>IF(N127="zákl. přenesená",J127,0)</f>
        <v>0</v>
      </c>
      <c r="BH127" s="227">
        <f>IF(N127="sníž. přenesená",J127,0)</f>
        <v>0</v>
      </c>
      <c r="BI127" s="227">
        <f>IF(N127="nulová",J127,0)</f>
        <v>0</v>
      </c>
      <c r="BJ127" s="20" t="s">
        <v>84</v>
      </c>
      <c r="BK127" s="227">
        <f>ROUND(I127*H127,2)</f>
        <v>0</v>
      </c>
      <c r="BL127" s="20" t="s">
        <v>151</v>
      </c>
      <c r="BM127" s="226" t="s">
        <v>198</v>
      </c>
    </row>
    <row r="128" s="2" customFormat="1">
      <c r="A128" s="41"/>
      <c r="B128" s="42"/>
      <c r="C128" s="43"/>
      <c r="D128" s="251" t="s">
        <v>186</v>
      </c>
      <c r="E128" s="43"/>
      <c r="F128" s="252" t="s">
        <v>199</v>
      </c>
      <c r="G128" s="43"/>
      <c r="H128" s="43"/>
      <c r="I128" s="253"/>
      <c r="J128" s="43"/>
      <c r="K128" s="43"/>
      <c r="L128" s="47"/>
      <c r="M128" s="254"/>
      <c r="N128" s="255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186</v>
      </c>
      <c r="AU128" s="20" t="s">
        <v>152</v>
      </c>
    </row>
    <row r="129" s="13" customFormat="1">
      <c r="A129" s="13"/>
      <c r="B129" s="228"/>
      <c r="C129" s="229"/>
      <c r="D129" s="230" t="s">
        <v>154</v>
      </c>
      <c r="E129" s="231" t="s">
        <v>19</v>
      </c>
      <c r="F129" s="232" t="s">
        <v>928</v>
      </c>
      <c r="G129" s="229"/>
      <c r="H129" s="233">
        <v>32.649999999999999</v>
      </c>
      <c r="I129" s="234"/>
      <c r="J129" s="229"/>
      <c r="K129" s="229"/>
      <c r="L129" s="235"/>
      <c r="M129" s="236"/>
      <c r="N129" s="237"/>
      <c r="O129" s="237"/>
      <c r="P129" s="237"/>
      <c r="Q129" s="237"/>
      <c r="R129" s="237"/>
      <c r="S129" s="237"/>
      <c r="T129" s="238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9" t="s">
        <v>154</v>
      </c>
      <c r="AU129" s="239" t="s">
        <v>152</v>
      </c>
      <c r="AV129" s="13" t="s">
        <v>84</v>
      </c>
      <c r="AW129" s="13" t="s">
        <v>33</v>
      </c>
      <c r="AX129" s="13" t="s">
        <v>72</v>
      </c>
      <c r="AY129" s="239" t="s">
        <v>142</v>
      </c>
    </row>
    <row r="130" s="13" customFormat="1">
      <c r="A130" s="13"/>
      <c r="B130" s="228"/>
      <c r="C130" s="229"/>
      <c r="D130" s="230" t="s">
        <v>154</v>
      </c>
      <c r="E130" s="231" t="s">
        <v>19</v>
      </c>
      <c r="F130" s="232" t="s">
        <v>201</v>
      </c>
      <c r="G130" s="229"/>
      <c r="H130" s="233">
        <v>16.199999999999999</v>
      </c>
      <c r="I130" s="234"/>
      <c r="J130" s="229"/>
      <c r="K130" s="229"/>
      <c r="L130" s="235"/>
      <c r="M130" s="236"/>
      <c r="N130" s="237"/>
      <c r="O130" s="237"/>
      <c r="P130" s="237"/>
      <c r="Q130" s="237"/>
      <c r="R130" s="237"/>
      <c r="S130" s="237"/>
      <c r="T130" s="238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9" t="s">
        <v>154</v>
      </c>
      <c r="AU130" s="239" t="s">
        <v>152</v>
      </c>
      <c r="AV130" s="13" t="s">
        <v>84</v>
      </c>
      <c r="AW130" s="13" t="s">
        <v>33</v>
      </c>
      <c r="AX130" s="13" t="s">
        <v>72</v>
      </c>
      <c r="AY130" s="239" t="s">
        <v>142</v>
      </c>
    </row>
    <row r="131" s="14" customFormat="1">
      <c r="A131" s="14"/>
      <c r="B131" s="240"/>
      <c r="C131" s="241"/>
      <c r="D131" s="230" t="s">
        <v>154</v>
      </c>
      <c r="E131" s="242" t="s">
        <v>19</v>
      </c>
      <c r="F131" s="243" t="s">
        <v>164</v>
      </c>
      <c r="G131" s="241"/>
      <c r="H131" s="244">
        <v>48.850000000000001</v>
      </c>
      <c r="I131" s="245"/>
      <c r="J131" s="241"/>
      <c r="K131" s="241"/>
      <c r="L131" s="246"/>
      <c r="M131" s="247"/>
      <c r="N131" s="248"/>
      <c r="O131" s="248"/>
      <c r="P131" s="248"/>
      <c r="Q131" s="248"/>
      <c r="R131" s="248"/>
      <c r="S131" s="248"/>
      <c r="T131" s="249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0" t="s">
        <v>154</v>
      </c>
      <c r="AU131" s="250" t="s">
        <v>152</v>
      </c>
      <c r="AV131" s="14" t="s">
        <v>152</v>
      </c>
      <c r="AW131" s="14" t="s">
        <v>33</v>
      </c>
      <c r="AX131" s="14" t="s">
        <v>79</v>
      </c>
      <c r="AY131" s="250" t="s">
        <v>142</v>
      </c>
    </row>
    <row r="132" s="2" customFormat="1" ht="16.5" customHeight="1">
      <c r="A132" s="41"/>
      <c r="B132" s="42"/>
      <c r="C132" s="215" t="s">
        <v>202</v>
      </c>
      <c r="D132" s="215" t="s">
        <v>147</v>
      </c>
      <c r="E132" s="216" t="s">
        <v>203</v>
      </c>
      <c r="F132" s="217" t="s">
        <v>204</v>
      </c>
      <c r="G132" s="218" t="s">
        <v>167</v>
      </c>
      <c r="H132" s="219">
        <v>48.850000000000001</v>
      </c>
      <c r="I132" s="220"/>
      <c r="J132" s="221">
        <f>ROUND(I132*H132,2)</f>
        <v>0</v>
      </c>
      <c r="K132" s="217" t="s">
        <v>184</v>
      </c>
      <c r="L132" s="47"/>
      <c r="M132" s="222" t="s">
        <v>19</v>
      </c>
      <c r="N132" s="223" t="s">
        <v>44</v>
      </c>
      <c r="O132" s="87"/>
      <c r="P132" s="224">
        <f>O132*H132</f>
        <v>0</v>
      </c>
      <c r="Q132" s="224">
        <v>0</v>
      </c>
      <c r="R132" s="224">
        <f>Q132*H132</f>
        <v>0</v>
      </c>
      <c r="S132" s="224">
        <v>0</v>
      </c>
      <c r="T132" s="225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26" t="s">
        <v>151</v>
      </c>
      <c r="AT132" s="226" t="s">
        <v>147</v>
      </c>
      <c r="AU132" s="226" t="s">
        <v>152</v>
      </c>
      <c r="AY132" s="20" t="s">
        <v>142</v>
      </c>
      <c r="BE132" s="227">
        <f>IF(N132="základní",J132,0)</f>
        <v>0</v>
      </c>
      <c r="BF132" s="227">
        <f>IF(N132="snížená",J132,0)</f>
        <v>0</v>
      </c>
      <c r="BG132" s="227">
        <f>IF(N132="zákl. přenesená",J132,0)</f>
        <v>0</v>
      </c>
      <c r="BH132" s="227">
        <f>IF(N132="sníž. přenesená",J132,0)</f>
        <v>0</v>
      </c>
      <c r="BI132" s="227">
        <f>IF(N132="nulová",J132,0)</f>
        <v>0</v>
      </c>
      <c r="BJ132" s="20" t="s">
        <v>84</v>
      </c>
      <c r="BK132" s="227">
        <f>ROUND(I132*H132,2)</f>
        <v>0</v>
      </c>
      <c r="BL132" s="20" t="s">
        <v>151</v>
      </c>
      <c r="BM132" s="226" t="s">
        <v>205</v>
      </c>
    </row>
    <row r="133" s="2" customFormat="1">
      <c r="A133" s="41"/>
      <c r="B133" s="42"/>
      <c r="C133" s="43"/>
      <c r="D133" s="251" t="s">
        <v>186</v>
      </c>
      <c r="E133" s="43"/>
      <c r="F133" s="252" t="s">
        <v>206</v>
      </c>
      <c r="G133" s="43"/>
      <c r="H133" s="43"/>
      <c r="I133" s="253"/>
      <c r="J133" s="43"/>
      <c r="K133" s="43"/>
      <c r="L133" s="47"/>
      <c r="M133" s="254"/>
      <c r="N133" s="255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186</v>
      </c>
      <c r="AU133" s="20" t="s">
        <v>152</v>
      </c>
    </row>
    <row r="134" s="2" customFormat="1" ht="16.5" customHeight="1">
      <c r="A134" s="41"/>
      <c r="B134" s="42"/>
      <c r="C134" s="215" t="s">
        <v>143</v>
      </c>
      <c r="D134" s="215" t="s">
        <v>147</v>
      </c>
      <c r="E134" s="216" t="s">
        <v>207</v>
      </c>
      <c r="F134" s="217" t="s">
        <v>208</v>
      </c>
      <c r="G134" s="218" t="s">
        <v>150</v>
      </c>
      <c r="H134" s="219">
        <v>414.43099999999998</v>
      </c>
      <c r="I134" s="220"/>
      <c r="J134" s="221">
        <f>ROUND(I134*H134,2)</f>
        <v>0</v>
      </c>
      <c r="K134" s="217" t="s">
        <v>184</v>
      </c>
      <c r="L134" s="47"/>
      <c r="M134" s="222" t="s">
        <v>19</v>
      </c>
      <c r="N134" s="223" t="s">
        <v>44</v>
      </c>
      <c r="O134" s="87"/>
      <c r="P134" s="224">
        <f>O134*H134</f>
        <v>0</v>
      </c>
      <c r="Q134" s="224">
        <v>0</v>
      </c>
      <c r="R134" s="224">
        <f>Q134*H134</f>
        <v>0</v>
      </c>
      <c r="S134" s="224">
        <v>0.00012999999999999999</v>
      </c>
      <c r="T134" s="225">
        <f>S134*H134</f>
        <v>0.053876029999999991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26" t="s">
        <v>151</v>
      </c>
      <c r="AT134" s="226" t="s">
        <v>147</v>
      </c>
      <c r="AU134" s="226" t="s">
        <v>152</v>
      </c>
      <c r="AY134" s="20" t="s">
        <v>142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20" t="s">
        <v>84</v>
      </c>
      <c r="BK134" s="227">
        <f>ROUND(I134*H134,2)</f>
        <v>0</v>
      </c>
      <c r="BL134" s="20" t="s">
        <v>151</v>
      </c>
      <c r="BM134" s="226" t="s">
        <v>209</v>
      </c>
    </row>
    <row r="135" s="2" customFormat="1">
      <c r="A135" s="41"/>
      <c r="B135" s="42"/>
      <c r="C135" s="43"/>
      <c r="D135" s="251" t="s">
        <v>186</v>
      </c>
      <c r="E135" s="43"/>
      <c r="F135" s="252" t="s">
        <v>210</v>
      </c>
      <c r="G135" s="43"/>
      <c r="H135" s="43"/>
      <c r="I135" s="253"/>
      <c r="J135" s="43"/>
      <c r="K135" s="43"/>
      <c r="L135" s="47"/>
      <c r="M135" s="254"/>
      <c r="N135" s="255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186</v>
      </c>
      <c r="AU135" s="20" t="s">
        <v>152</v>
      </c>
    </row>
    <row r="136" s="15" customFormat="1">
      <c r="A136" s="15"/>
      <c r="B136" s="256"/>
      <c r="C136" s="257"/>
      <c r="D136" s="230" t="s">
        <v>154</v>
      </c>
      <c r="E136" s="258" t="s">
        <v>19</v>
      </c>
      <c r="F136" s="259" t="s">
        <v>188</v>
      </c>
      <c r="G136" s="257"/>
      <c r="H136" s="258" t="s">
        <v>19</v>
      </c>
      <c r="I136" s="260"/>
      <c r="J136" s="257"/>
      <c r="K136" s="257"/>
      <c r="L136" s="261"/>
      <c r="M136" s="262"/>
      <c r="N136" s="263"/>
      <c r="O136" s="263"/>
      <c r="P136" s="263"/>
      <c r="Q136" s="263"/>
      <c r="R136" s="263"/>
      <c r="S136" s="263"/>
      <c r="T136" s="264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65" t="s">
        <v>154</v>
      </c>
      <c r="AU136" s="265" t="s">
        <v>152</v>
      </c>
      <c r="AV136" s="15" t="s">
        <v>79</v>
      </c>
      <c r="AW136" s="15" t="s">
        <v>33</v>
      </c>
      <c r="AX136" s="15" t="s">
        <v>72</v>
      </c>
      <c r="AY136" s="265" t="s">
        <v>142</v>
      </c>
    </row>
    <row r="137" s="13" customFormat="1">
      <c r="A137" s="13"/>
      <c r="B137" s="228"/>
      <c r="C137" s="229"/>
      <c r="D137" s="230" t="s">
        <v>154</v>
      </c>
      <c r="E137" s="231" t="s">
        <v>19</v>
      </c>
      <c r="F137" s="232" t="s">
        <v>929</v>
      </c>
      <c r="G137" s="229"/>
      <c r="H137" s="233">
        <v>414.43099999999998</v>
      </c>
      <c r="I137" s="234"/>
      <c r="J137" s="229"/>
      <c r="K137" s="229"/>
      <c r="L137" s="235"/>
      <c r="M137" s="236"/>
      <c r="N137" s="237"/>
      <c r="O137" s="237"/>
      <c r="P137" s="237"/>
      <c r="Q137" s="237"/>
      <c r="R137" s="237"/>
      <c r="S137" s="237"/>
      <c r="T137" s="238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9" t="s">
        <v>154</v>
      </c>
      <c r="AU137" s="239" t="s">
        <v>152</v>
      </c>
      <c r="AV137" s="13" t="s">
        <v>84</v>
      </c>
      <c r="AW137" s="13" t="s">
        <v>33</v>
      </c>
      <c r="AX137" s="13" t="s">
        <v>72</v>
      </c>
      <c r="AY137" s="239" t="s">
        <v>142</v>
      </c>
    </row>
    <row r="138" s="14" customFormat="1">
      <c r="A138" s="14"/>
      <c r="B138" s="240"/>
      <c r="C138" s="241"/>
      <c r="D138" s="230" t="s">
        <v>154</v>
      </c>
      <c r="E138" s="242" t="s">
        <v>19</v>
      </c>
      <c r="F138" s="243" t="s">
        <v>164</v>
      </c>
      <c r="G138" s="241"/>
      <c r="H138" s="244">
        <v>414.43099999999998</v>
      </c>
      <c r="I138" s="245"/>
      <c r="J138" s="241"/>
      <c r="K138" s="241"/>
      <c r="L138" s="246"/>
      <c r="M138" s="247"/>
      <c r="N138" s="248"/>
      <c r="O138" s="248"/>
      <c r="P138" s="248"/>
      <c r="Q138" s="248"/>
      <c r="R138" s="248"/>
      <c r="S138" s="248"/>
      <c r="T138" s="249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0" t="s">
        <v>154</v>
      </c>
      <c r="AU138" s="250" t="s">
        <v>152</v>
      </c>
      <c r="AV138" s="14" t="s">
        <v>152</v>
      </c>
      <c r="AW138" s="14" t="s">
        <v>33</v>
      </c>
      <c r="AX138" s="14" t="s">
        <v>79</v>
      </c>
      <c r="AY138" s="250" t="s">
        <v>142</v>
      </c>
    </row>
    <row r="139" s="2" customFormat="1" ht="16.5" customHeight="1">
      <c r="A139" s="41"/>
      <c r="B139" s="42"/>
      <c r="C139" s="215" t="s">
        <v>212</v>
      </c>
      <c r="D139" s="215" t="s">
        <v>147</v>
      </c>
      <c r="E139" s="216" t="s">
        <v>213</v>
      </c>
      <c r="F139" s="217" t="s">
        <v>214</v>
      </c>
      <c r="G139" s="218" t="s">
        <v>174</v>
      </c>
      <c r="H139" s="219">
        <v>6</v>
      </c>
      <c r="I139" s="220"/>
      <c r="J139" s="221">
        <f>ROUND(I139*H139,2)</f>
        <v>0</v>
      </c>
      <c r="K139" s="217" t="s">
        <v>184</v>
      </c>
      <c r="L139" s="47"/>
      <c r="M139" s="222" t="s">
        <v>19</v>
      </c>
      <c r="N139" s="223" t="s">
        <v>44</v>
      </c>
      <c r="O139" s="87"/>
      <c r="P139" s="224">
        <f>O139*H139</f>
        <v>0</v>
      </c>
      <c r="Q139" s="224">
        <v>0</v>
      </c>
      <c r="R139" s="224">
        <f>Q139*H139</f>
        <v>0</v>
      </c>
      <c r="S139" s="224">
        <v>0.00029999999999999997</v>
      </c>
      <c r="T139" s="225">
        <f>S139*H139</f>
        <v>0.0018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26" t="s">
        <v>151</v>
      </c>
      <c r="AT139" s="226" t="s">
        <v>147</v>
      </c>
      <c r="AU139" s="226" t="s">
        <v>152</v>
      </c>
      <c r="AY139" s="20" t="s">
        <v>142</v>
      </c>
      <c r="BE139" s="227">
        <f>IF(N139="základní",J139,0)</f>
        <v>0</v>
      </c>
      <c r="BF139" s="227">
        <f>IF(N139="snížená",J139,0)</f>
        <v>0</v>
      </c>
      <c r="BG139" s="227">
        <f>IF(N139="zákl. přenesená",J139,0)</f>
        <v>0</v>
      </c>
      <c r="BH139" s="227">
        <f>IF(N139="sníž. přenesená",J139,0)</f>
        <v>0</v>
      </c>
      <c r="BI139" s="227">
        <f>IF(N139="nulová",J139,0)</f>
        <v>0</v>
      </c>
      <c r="BJ139" s="20" t="s">
        <v>84</v>
      </c>
      <c r="BK139" s="227">
        <f>ROUND(I139*H139,2)</f>
        <v>0</v>
      </c>
      <c r="BL139" s="20" t="s">
        <v>151</v>
      </c>
      <c r="BM139" s="226" t="s">
        <v>215</v>
      </c>
    </row>
    <row r="140" s="2" customFormat="1">
      <c r="A140" s="41"/>
      <c r="B140" s="42"/>
      <c r="C140" s="43"/>
      <c r="D140" s="251" t="s">
        <v>186</v>
      </c>
      <c r="E140" s="43"/>
      <c r="F140" s="252" t="s">
        <v>216</v>
      </c>
      <c r="G140" s="43"/>
      <c r="H140" s="43"/>
      <c r="I140" s="253"/>
      <c r="J140" s="43"/>
      <c r="K140" s="43"/>
      <c r="L140" s="47"/>
      <c r="M140" s="254"/>
      <c r="N140" s="255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186</v>
      </c>
      <c r="AU140" s="20" t="s">
        <v>152</v>
      </c>
    </row>
    <row r="141" s="2" customFormat="1" ht="24.15" customHeight="1">
      <c r="A141" s="41"/>
      <c r="B141" s="42"/>
      <c r="C141" s="215" t="s">
        <v>217</v>
      </c>
      <c r="D141" s="215" t="s">
        <v>147</v>
      </c>
      <c r="E141" s="216" t="s">
        <v>218</v>
      </c>
      <c r="F141" s="217" t="s">
        <v>219</v>
      </c>
      <c r="G141" s="218" t="s">
        <v>150</v>
      </c>
      <c r="H141" s="219">
        <v>460.47899999999998</v>
      </c>
      <c r="I141" s="220"/>
      <c r="J141" s="221">
        <f>ROUND(I141*H141,2)</f>
        <v>0</v>
      </c>
      <c r="K141" s="217" t="s">
        <v>184</v>
      </c>
      <c r="L141" s="47"/>
      <c r="M141" s="222" t="s">
        <v>19</v>
      </c>
      <c r="N141" s="223" t="s">
        <v>44</v>
      </c>
      <c r="O141" s="87"/>
      <c r="P141" s="224">
        <f>O141*H141</f>
        <v>0</v>
      </c>
      <c r="Q141" s="224">
        <v>0</v>
      </c>
      <c r="R141" s="224">
        <f>Q141*H141</f>
        <v>0</v>
      </c>
      <c r="S141" s="224">
        <v>0.0050000000000000001</v>
      </c>
      <c r="T141" s="225">
        <f>S141*H141</f>
        <v>2.3023950000000002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26" t="s">
        <v>151</v>
      </c>
      <c r="AT141" s="226" t="s">
        <v>147</v>
      </c>
      <c r="AU141" s="226" t="s">
        <v>152</v>
      </c>
      <c r="AY141" s="20" t="s">
        <v>142</v>
      </c>
      <c r="BE141" s="227">
        <f>IF(N141="základní",J141,0)</f>
        <v>0</v>
      </c>
      <c r="BF141" s="227">
        <f>IF(N141="snížená",J141,0)</f>
        <v>0</v>
      </c>
      <c r="BG141" s="227">
        <f>IF(N141="zákl. přenesená",J141,0)</f>
        <v>0</v>
      </c>
      <c r="BH141" s="227">
        <f>IF(N141="sníž. přenesená",J141,0)</f>
        <v>0</v>
      </c>
      <c r="BI141" s="227">
        <f>IF(N141="nulová",J141,0)</f>
        <v>0</v>
      </c>
      <c r="BJ141" s="20" t="s">
        <v>84</v>
      </c>
      <c r="BK141" s="227">
        <f>ROUND(I141*H141,2)</f>
        <v>0</v>
      </c>
      <c r="BL141" s="20" t="s">
        <v>151</v>
      </c>
      <c r="BM141" s="226" t="s">
        <v>220</v>
      </c>
    </row>
    <row r="142" s="2" customFormat="1">
      <c r="A142" s="41"/>
      <c r="B142" s="42"/>
      <c r="C142" s="43"/>
      <c r="D142" s="251" t="s">
        <v>186</v>
      </c>
      <c r="E142" s="43"/>
      <c r="F142" s="252" t="s">
        <v>221</v>
      </c>
      <c r="G142" s="43"/>
      <c r="H142" s="43"/>
      <c r="I142" s="253"/>
      <c r="J142" s="43"/>
      <c r="K142" s="43"/>
      <c r="L142" s="47"/>
      <c r="M142" s="254"/>
      <c r="N142" s="255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186</v>
      </c>
      <c r="AU142" s="20" t="s">
        <v>152</v>
      </c>
    </row>
    <row r="143" s="15" customFormat="1">
      <c r="A143" s="15"/>
      <c r="B143" s="256"/>
      <c r="C143" s="257"/>
      <c r="D143" s="230" t="s">
        <v>154</v>
      </c>
      <c r="E143" s="258" t="s">
        <v>19</v>
      </c>
      <c r="F143" s="259" t="s">
        <v>188</v>
      </c>
      <c r="G143" s="257"/>
      <c r="H143" s="258" t="s">
        <v>19</v>
      </c>
      <c r="I143" s="260"/>
      <c r="J143" s="257"/>
      <c r="K143" s="257"/>
      <c r="L143" s="261"/>
      <c r="M143" s="262"/>
      <c r="N143" s="263"/>
      <c r="O143" s="263"/>
      <c r="P143" s="263"/>
      <c r="Q143" s="263"/>
      <c r="R143" s="263"/>
      <c r="S143" s="263"/>
      <c r="T143" s="264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65" t="s">
        <v>154</v>
      </c>
      <c r="AU143" s="265" t="s">
        <v>152</v>
      </c>
      <c r="AV143" s="15" t="s">
        <v>79</v>
      </c>
      <c r="AW143" s="15" t="s">
        <v>33</v>
      </c>
      <c r="AX143" s="15" t="s">
        <v>72</v>
      </c>
      <c r="AY143" s="265" t="s">
        <v>142</v>
      </c>
    </row>
    <row r="144" s="13" customFormat="1">
      <c r="A144" s="13"/>
      <c r="B144" s="228"/>
      <c r="C144" s="229"/>
      <c r="D144" s="230" t="s">
        <v>154</v>
      </c>
      <c r="E144" s="231" t="s">
        <v>19</v>
      </c>
      <c r="F144" s="232" t="s">
        <v>927</v>
      </c>
      <c r="G144" s="229"/>
      <c r="H144" s="233">
        <v>460.47899999999998</v>
      </c>
      <c r="I144" s="234"/>
      <c r="J144" s="229"/>
      <c r="K144" s="229"/>
      <c r="L144" s="235"/>
      <c r="M144" s="236"/>
      <c r="N144" s="237"/>
      <c r="O144" s="237"/>
      <c r="P144" s="237"/>
      <c r="Q144" s="237"/>
      <c r="R144" s="237"/>
      <c r="S144" s="237"/>
      <c r="T144" s="23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9" t="s">
        <v>154</v>
      </c>
      <c r="AU144" s="239" t="s">
        <v>152</v>
      </c>
      <c r="AV144" s="13" t="s">
        <v>84</v>
      </c>
      <c r="AW144" s="13" t="s">
        <v>33</v>
      </c>
      <c r="AX144" s="13" t="s">
        <v>72</v>
      </c>
      <c r="AY144" s="239" t="s">
        <v>142</v>
      </c>
    </row>
    <row r="145" s="14" customFormat="1">
      <c r="A145" s="14"/>
      <c r="B145" s="240"/>
      <c r="C145" s="241"/>
      <c r="D145" s="230" t="s">
        <v>154</v>
      </c>
      <c r="E145" s="242" t="s">
        <v>19</v>
      </c>
      <c r="F145" s="243" t="s">
        <v>164</v>
      </c>
      <c r="G145" s="241"/>
      <c r="H145" s="244">
        <v>460.47899999999998</v>
      </c>
      <c r="I145" s="245"/>
      <c r="J145" s="241"/>
      <c r="K145" s="241"/>
      <c r="L145" s="246"/>
      <c r="M145" s="247"/>
      <c r="N145" s="248"/>
      <c r="O145" s="248"/>
      <c r="P145" s="248"/>
      <c r="Q145" s="248"/>
      <c r="R145" s="248"/>
      <c r="S145" s="248"/>
      <c r="T145" s="249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0" t="s">
        <v>154</v>
      </c>
      <c r="AU145" s="250" t="s">
        <v>152</v>
      </c>
      <c r="AV145" s="14" t="s">
        <v>152</v>
      </c>
      <c r="AW145" s="14" t="s">
        <v>33</v>
      </c>
      <c r="AX145" s="14" t="s">
        <v>79</v>
      </c>
      <c r="AY145" s="250" t="s">
        <v>142</v>
      </c>
    </row>
    <row r="146" s="2" customFormat="1" ht="16.5" customHeight="1">
      <c r="A146" s="41"/>
      <c r="B146" s="42"/>
      <c r="C146" s="215" t="s">
        <v>8</v>
      </c>
      <c r="D146" s="215" t="s">
        <v>147</v>
      </c>
      <c r="E146" s="216" t="s">
        <v>222</v>
      </c>
      <c r="F146" s="217" t="s">
        <v>223</v>
      </c>
      <c r="G146" s="218" t="s">
        <v>167</v>
      </c>
      <c r="H146" s="219">
        <v>143</v>
      </c>
      <c r="I146" s="220"/>
      <c r="J146" s="221">
        <f>ROUND(I146*H146,2)</f>
        <v>0</v>
      </c>
      <c r="K146" s="217" t="s">
        <v>184</v>
      </c>
      <c r="L146" s="47"/>
      <c r="M146" s="222" t="s">
        <v>19</v>
      </c>
      <c r="N146" s="223" t="s">
        <v>44</v>
      </c>
      <c r="O146" s="87"/>
      <c r="P146" s="224">
        <f>O146*H146</f>
        <v>0</v>
      </c>
      <c r="Q146" s="224">
        <v>0</v>
      </c>
      <c r="R146" s="224">
        <f>Q146*H146</f>
        <v>0</v>
      </c>
      <c r="S146" s="224">
        <v>0.0025999999999999999</v>
      </c>
      <c r="T146" s="225">
        <f>S146*H146</f>
        <v>0.37179999999999996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26" t="s">
        <v>151</v>
      </c>
      <c r="AT146" s="226" t="s">
        <v>147</v>
      </c>
      <c r="AU146" s="226" t="s">
        <v>152</v>
      </c>
      <c r="AY146" s="20" t="s">
        <v>142</v>
      </c>
      <c r="BE146" s="227">
        <f>IF(N146="základní",J146,0)</f>
        <v>0</v>
      </c>
      <c r="BF146" s="227">
        <f>IF(N146="snížená",J146,0)</f>
        <v>0</v>
      </c>
      <c r="BG146" s="227">
        <f>IF(N146="zákl. přenesená",J146,0)</f>
        <v>0</v>
      </c>
      <c r="BH146" s="227">
        <f>IF(N146="sníž. přenesená",J146,0)</f>
        <v>0</v>
      </c>
      <c r="BI146" s="227">
        <f>IF(N146="nulová",J146,0)</f>
        <v>0</v>
      </c>
      <c r="BJ146" s="20" t="s">
        <v>84</v>
      </c>
      <c r="BK146" s="227">
        <f>ROUND(I146*H146,2)</f>
        <v>0</v>
      </c>
      <c r="BL146" s="20" t="s">
        <v>151</v>
      </c>
      <c r="BM146" s="226" t="s">
        <v>224</v>
      </c>
    </row>
    <row r="147" s="2" customFormat="1">
      <c r="A147" s="41"/>
      <c r="B147" s="42"/>
      <c r="C147" s="43"/>
      <c r="D147" s="251" t="s">
        <v>186</v>
      </c>
      <c r="E147" s="43"/>
      <c r="F147" s="252" t="s">
        <v>225</v>
      </c>
      <c r="G147" s="43"/>
      <c r="H147" s="43"/>
      <c r="I147" s="253"/>
      <c r="J147" s="43"/>
      <c r="K147" s="43"/>
      <c r="L147" s="47"/>
      <c r="M147" s="254"/>
      <c r="N147" s="255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186</v>
      </c>
      <c r="AU147" s="20" t="s">
        <v>152</v>
      </c>
    </row>
    <row r="148" s="13" customFormat="1">
      <c r="A148" s="13"/>
      <c r="B148" s="228"/>
      <c r="C148" s="229"/>
      <c r="D148" s="230" t="s">
        <v>154</v>
      </c>
      <c r="E148" s="231" t="s">
        <v>19</v>
      </c>
      <c r="F148" s="232" t="s">
        <v>930</v>
      </c>
      <c r="G148" s="229"/>
      <c r="H148" s="233">
        <v>143</v>
      </c>
      <c r="I148" s="234"/>
      <c r="J148" s="229"/>
      <c r="K148" s="229"/>
      <c r="L148" s="235"/>
      <c r="M148" s="236"/>
      <c r="N148" s="237"/>
      <c r="O148" s="237"/>
      <c r="P148" s="237"/>
      <c r="Q148" s="237"/>
      <c r="R148" s="237"/>
      <c r="S148" s="237"/>
      <c r="T148" s="238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9" t="s">
        <v>154</v>
      </c>
      <c r="AU148" s="239" t="s">
        <v>152</v>
      </c>
      <c r="AV148" s="13" t="s">
        <v>84</v>
      </c>
      <c r="AW148" s="13" t="s">
        <v>33</v>
      </c>
      <c r="AX148" s="13" t="s">
        <v>72</v>
      </c>
      <c r="AY148" s="239" t="s">
        <v>142</v>
      </c>
    </row>
    <row r="149" s="14" customFormat="1">
      <c r="A149" s="14"/>
      <c r="B149" s="240"/>
      <c r="C149" s="241"/>
      <c r="D149" s="230" t="s">
        <v>154</v>
      </c>
      <c r="E149" s="242" t="s">
        <v>19</v>
      </c>
      <c r="F149" s="243" t="s">
        <v>164</v>
      </c>
      <c r="G149" s="241"/>
      <c r="H149" s="244">
        <v>143</v>
      </c>
      <c r="I149" s="245"/>
      <c r="J149" s="241"/>
      <c r="K149" s="241"/>
      <c r="L149" s="246"/>
      <c r="M149" s="247"/>
      <c r="N149" s="248"/>
      <c r="O149" s="248"/>
      <c r="P149" s="248"/>
      <c r="Q149" s="248"/>
      <c r="R149" s="248"/>
      <c r="S149" s="248"/>
      <c r="T149" s="249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0" t="s">
        <v>154</v>
      </c>
      <c r="AU149" s="250" t="s">
        <v>152</v>
      </c>
      <c r="AV149" s="14" t="s">
        <v>152</v>
      </c>
      <c r="AW149" s="14" t="s">
        <v>33</v>
      </c>
      <c r="AX149" s="14" t="s">
        <v>79</v>
      </c>
      <c r="AY149" s="250" t="s">
        <v>142</v>
      </c>
    </row>
    <row r="150" s="2" customFormat="1" ht="16.5" customHeight="1">
      <c r="A150" s="41"/>
      <c r="B150" s="42"/>
      <c r="C150" s="215" t="s">
        <v>227</v>
      </c>
      <c r="D150" s="215" t="s">
        <v>147</v>
      </c>
      <c r="E150" s="216" t="s">
        <v>228</v>
      </c>
      <c r="F150" s="217" t="s">
        <v>229</v>
      </c>
      <c r="G150" s="218" t="s">
        <v>167</v>
      </c>
      <c r="H150" s="219">
        <v>80</v>
      </c>
      <c r="I150" s="220"/>
      <c r="J150" s="221">
        <f>ROUND(I150*H150,2)</f>
        <v>0</v>
      </c>
      <c r="K150" s="217" t="s">
        <v>184</v>
      </c>
      <c r="L150" s="47"/>
      <c r="M150" s="222" t="s">
        <v>19</v>
      </c>
      <c r="N150" s="223" t="s">
        <v>44</v>
      </c>
      <c r="O150" s="87"/>
      <c r="P150" s="224">
        <f>O150*H150</f>
        <v>0</v>
      </c>
      <c r="Q150" s="224">
        <v>0</v>
      </c>
      <c r="R150" s="224">
        <f>Q150*H150</f>
        <v>0</v>
      </c>
      <c r="S150" s="224">
        <v>0.0039399999999999999</v>
      </c>
      <c r="T150" s="225">
        <f>S150*H150</f>
        <v>0.31519999999999998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26" t="s">
        <v>151</v>
      </c>
      <c r="AT150" s="226" t="s">
        <v>147</v>
      </c>
      <c r="AU150" s="226" t="s">
        <v>152</v>
      </c>
      <c r="AY150" s="20" t="s">
        <v>142</v>
      </c>
      <c r="BE150" s="227">
        <f>IF(N150="základní",J150,0)</f>
        <v>0</v>
      </c>
      <c r="BF150" s="227">
        <f>IF(N150="snížená",J150,0)</f>
        <v>0</v>
      </c>
      <c r="BG150" s="227">
        <f>IF(N150="zákl. přenesená",J150,0)</f>
        <v>0</v>
      </c>
      <c r="BH150" s="227">
        <f>IF(N150="sníž. přenesená",J150,0)</f>
        <v>0</v>
      </c>
      <c r="BI150" s="227">
        <f>IF(N150="nulová",J150,0)</f>
        <v>0</v>
      </c>
      <c r="BJ150" s="20" t="s">
        <v>84</v>
      </c>
      <c r="BK150" s="227">
        <f>ROUND(I150*H150,2)</f>
        <v>0</v>
      </c>
      <c r="BL150" s="20" t="s">
        <v>151</v>
      </c>
      <c r="BM150" s="226" t="s">
        <v>230</v>
      </c>
    </row>
    <row r="151" s="2" customFormat="1">
      <c r="A151" s="41"/>
      <c r="B151" s="42"/>
      <c r="C151" s="43"/>
      <c r="D151" s="251" t="s">
        <v>186</v>
      </c>
      <c r="E151" s="43"/>
      <c r="F151" s="252" t="s">
        <v>231</v>
      </c>
      <c r="G151" s="43"/>
      <c r="H151" s="43"/>
      <c r="I151" s="253"/>
      <c r="J151" s="43"/>
      <c r="K151" s="43"/>
      <c r="L151" s="47"/>
      <c r="M151" s="254"/>
      <c r="N151" s="255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186</v>
      </c>
      <c r="AU151" s="20" t="s">
        <v>152</v>
      </c>
    </row>
    <row r="152" s="13" customFormat="1">
      <c r="A152" s="13"/>
      <c r="B152" s="228"/>
      <c r="C152" s="229"/>
      <c r="D152" s="230" t="s">
        <v>154</v>
      </c>
      <c r="E152" s="231" t="s">
        <v>19</v>
      </c>
      <c r="F152" s="232" t="s">
        <v>931</v>
      </c>
      <c r="G152" s="229"/>
      <c r="H152" s="233">
        <v>80</v>
      </c>
      <c r="I152" s="234"/>
      <c r="J152" s="229"/>
      <c r="K152" s="229"/>
      <c r="L152" s="235"/>
      <c r="M152" s="236"/>
      <c r="N152" s="237"/>
      <c r="O152" s="237"/>
      <c r="P152" s="237"/>
      <c r="Q152" s="237"/>
      <c r="R152" s="237"/>
      <c r="S152" s="237"/>
      <c r="T152" s="238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9" t="s">
        <v>154</v>
      </c>
      <c r="AU152" s="239" t="s">
        <v>152</v>
      </c>
      <c r="AV152" s="13" t="s">
        <v>84</v>
      </c>
      <c r="AW152" s="13" t="s">
        <v>33</v>
      </c>
      <c r="AX152" s="13" t="s">
        <v>72</v>
      </c>
      <c r="AY152" s="239" t="s">
        <v>142</v>
      </c>
    </row>
    <row r="153" s="14" customFormat="1">
      <c r="A153" s="14"/>
      <c r="B153" s="240"/>
      <c r="C153" s="241"/>
      <c r="D153" s="230" t="s">
        <v>154</v>
      </c>
      <c r="E153" s="242" t="s">
        <v>19</v>
      </c>
      <c r="F153" s="243" t="s">
        <v>164</v>
      </c>
      <c r="G153" s="241"/>
      <c r="H153" s="244">
        <v>80</v>
      </c>
      <c r="I153" s="245"/>
      <c r="J153" s="241"/>
      <c r="K153" s="241"/>
      <c r="L153" s="246"/>
      <c r="M153" s="247"/>
      <c r="N153" s="248"/>
      <c r="O153" s="248"/>
      <c r="P153" s="248"/>
      <c r="Q153" s="248"/>
      <c r="R153" s="248"/>
      <c r="S153" s="248"/>
      <c r="T153" s="249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0" t="s">
        <v>154</v>
      </c>
      <c r="AU153" s="250" t="s">
        <v>152</v>
      </c>
      <c r="AV153" s="14" t="s">
        <v>152</v>
      </c>
      <c r="AW153" s="14" t="s">
        <v>33</v>
      </c>
      <c r="AX153" s="14" t="s">
        <v>79</v>
      </c>
      <c r="AY153" s="250" t="s">
        <v>142</v>
      </c>
    </row>
    <row r="154" s="2" customFormat="1" ht="16.5" customHeight="1">
      <c r="A154" s="41"/>
      <c r="B154" s="42"/>
      <c r="C154" s="215" t="s">
        <v>233</v>
      </c>
      <c r="D154" s="215" t="s">
        <v>147</v>
      </c>
      <c r="E154" s="216" t="s">
        <v>234</v>
      </c>
      <c r="F154" s="217" t="s">
        <v>235</v>
      </c>
      <c r="G154" s="218" t="s">
        <v>174</v>
      </c>
      <c r="H154" s="219">
        <v>2</v>
      </c>
      <c r="I154" s="220"/>
      <c r="J154" s="221">
        <f>ROUND(I154*H154,2)</f>
        <v>0</v>
      </c>
      <c r="K154" s="217" t="s">
        <v>184</v>
      </c>
      <c r="L154" s="47"/>
      <c r="M154" s="222" t="s">
        <v>19</v>
      </c>
      <c r="N154" s="223" t="s">
        <v>44</v>
      </c>
      <c r="O154" s="87"/>
      <c r="P154" s="224">
        <f>O154*H154</f>
        <v>0</v>
      </c>
      <c r="Q154" s="224">
        <v>0</v>
      </c>
      <c r="R154" s="224">
        <f>Q154*H154</f>
        <v>0</v>
      </c>
      <c r="S154" s="224">
        <v>0.014999999999999999</v>
      </c>
      <c r="T154" s="225">
        <f>S154*H154</f>
        <v>0.029999999999999999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26" t="s">
        <v>151</v>
      </c>
      <c r="AT154" s="226" t="s">
        <v>147</v>
      </c>
      <c r="AU154" s="226" t="s">
        <v>152</v>
      </c>
      <c r="AY154" s="20" t="s">
        <v>142</v>
      </c>
      <c r="BE154" s="227">
        <f>IF(N154="základní",J154,0)</f>
        <v>0</v>
      </c>
      <c r="BF154" s="227">
        <f>IF(N154="snížená",J154,0)</f>
        <v>0</v>
      </c>
      <c r="BG154" s="227">
        <f>IF(N154="zákl. přenesená",J154,0)</f>
        <v>0</v>
      </c>
      <c r="BH154" s="227">
        <f>IF(N154="sníž. přenesená",J154,0)</f>
        <v>0</v>
      </c>
      <c r="BI154" s="227">
        <f>IF(N154="nulová",J154,0)</f>
        <v>0</v>
      </c>
      <c r="BJ154" s="20" t="s">
        <v>84</v>
      </c>
      <c r="BK154" s="227">
        <f>ROUND(I154*H154,2)</f>
        <v>0</v>
      </c>
      <c r="BL154" s="20" t="s">
        <v>151</v>
      </c>
      <c r="BM154" s="226" t="s">
        <v>236</v>
      </c>
    </row>
    <row r="155" s="2" customFormat="1">
      <c r="A155" s="41"/>
      <c r="B155" s="42"/>
      <c r="C155" s="43"/>
      <c r="D155" s="251" t="s">
        <v>186</v>
      </c>
      <c r="E155" s="43"/>
      <c r="F155" s="252" t="s">
        <v>237</v>
      </c>
      <c r="G155" s="43"/>
      <c r="H155" s="43"/>
      <c r="I155" s="253"/>
      <c r="J155" s="43"/>
      <c r="K155" s="43"/>
      <c r="L155" s="47"/>
      <c r="M155" s="254"/>
      <c r="N155" s="255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186</v>
      </c>
      <c r="AU155" s="20" t="s">
        <v>152</v>
      </c>
    </row>
    <row r="156" s="2" customFormat="1" ht="16.5" customHeight="1">
      <c r="A156" s="41"/>
      <c r="B156" s="42"/>
      <c r="C156" s="215" t="s">
        <v>238</v>
      </c>
      <c r="D156" s="215" t="s">
        <v>147</v>
      </c>
      <c r="E156" s="216" t="s">
        <v>239</v>
      </c>
      <c r="F156" s="217" t="s">
        <v>240</v>
      </c>
      <c r="G156" s="218" t="s">
        <v>167</v>
      </c>
      <c r="H156" s="219">
        <v>76.5</v>
      </c>
      <c r="I156" s="220"/>
      <c r="J156" s="221">
        <f>ROUND(I156*H156,2)</f>
        <v>0</v>
      </c>
      <c r="K156" s="217" t="s">
        <v>184</v>
      </c>
      <c r="L156" s="47"/>
      <c r="M156" s="222" t="s">
        <v>19</v>
      </c>
      <c r="N156" s="223" t="s">
        <v>44</v>
      </c>
      <c r="O156" s="87"/>
      <c r="P156" s="224">
        <f>O156*H156</f>
        <v>0</v>
      </c>
      <c r="Q156" s="224">
        <v>0</v>
      </c>
      <c r="R156" s="224">
        <f>Q156*H156</f>
        <v>0</v>
      </c>
      <c r="S156" s="224">
        <v>0.00175</v>
      </c>
      <c r="T156" s="225">
        <f>S156*H156</f>
        <v>0.13387499999999999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26" t="s">
        <v>151</v>
      </c>
      <c r="AT156" s="226" t="s">
        <v>147</v>
      </c>
      <c r="AU156" s="226" t="s">
        <v>152</v>
      </c>
      <c r="AY156" s="20" t="s">
        <v>142</v>
      </c>
      <c r="BE156" s="227">
        <f>IF(N156="základní",J156,0)</f>
        <v>0</v>
      </c>
      <c r="BF156" s="227">
        <f>IF(N156="snížená",J156,0)</f>
        <v>0</v>
      </c>
      <c r="BG156" s="227">
        <f>IF(N156="zákl. přenesená",J156,0)</f>
        <v>0</v>
      </c>
      <c r="BH156" s="227">
        <f>IF(N156="sníž. přenesená",J156,0)</f>
        <v>0</v>
      </c>
      <c r="BI156" s="227">
        <f>IF(N156="nulová",J156,0)</f>
        <v>0</v>
      </c>
      <c r="BJ156" s="20" t="s">
        <v>84</v>
      </c>
      <c r="BK156" s="227">
        <f>ROUND(I156*H156,2)</f>
        <v>0</v>
      </c>
      <c r="BL156" s="20" t="s">
        <v>151</v>
      </c>
      <c r="BM156" s="226" t="s">
        <v>241</v>
      </c>
    </row>
    <row r="157" s="2" customFormat="1">
      <c r="A157" s="41"/>
      <c r="B157" s="42"/>
      <c r="C157" s="43"/>
      <c r="D157" s="251" t="s">
        <v>186</v>
      </c>
      <c r="E157" s="43"/>
      <c r="F157" s="252" t="s">
        <v>242</v>
      </c>
      <c r="G157" s="43"/>
      <c r="H157" s="43"/>
      <c r="I157" s="253"/>
      <c r="J157" s="43"/>
      <c r="K157" s="43"/>
      <c r="L157" s="47"/>
      <c r="M157" s="254"/>
      <c r="N157" s="255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186</v>
      </c>
      <c r="AU157" s="20" t="s">
        <v>152</v>
      </c>
    </row>
    <row r="158" s="13" customFormat="1">
      <c r="A158" s="13"/>
      <c r="B158" s="228"/>
      <c r="C158" s="229"/>
      <c r="D158" s="230" t="s">
        <v>154</v>
      </c>
      <c r="E158" s="231" t="s">
        <v>19</v>
      </c>
      <c r="F158" s="232" t="s">
        <v>932</v>
      </c>
      <c r="G158" s="229"/>
      <c r="H158" s="233">
        <v>69.900000000000006</v>
      </c>
      <c r="I158" s="234"/>
      <c r="J158" s="229"/>
      <c r="K158" s="229"/>
      <c r="L158" s="235"/>
      <c r="M158" s="236"/>
      <c r="N158" s="237"/>
      <c r="O158" s="237"/>
      <c r="P158" s="237"/>
      <c r="Q158" s="237"/>
      <c r="R158" s="237"/>
      <c r="S158" s="237"/>
      <c r="T158" s="238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9" t="s">
        <v>154</v>
      </c>
      <c r="AU158" s="239" t="s">
        <v>152</v>
      </c>
      <c r="AV158" s="13" t="s">
        <v>84</v>
      </c>
      <c r="AW158" s="13" t="s">
        <v>33</v>
      </c>
      <c r="AX158" s="13" t="s">
        <v>72</v>
      </c>
      <c r="AY158" s="239" t="s">
        <v>142</v>
      </c>
    </row>
    <row r="159" s="13" customFormat="1">
      <c r="A159" s="13"/>
      <c r="B159" s="228"/>
      <c r="C159" s="229"/>
      <c r="D159" s="230" t="s">
        <v>154</v>
      </c>
      <c r="E159" s="231" t="s">
        <v>19</v>
      </c>
      <c r="F159" s="232" t="s">
        <v>244</v>
      </c>
      <c r="G159" s="229"/>
      <c r="H159" s="233">
        <v>6.5999999999999996</v>
      </c>
      <c r="I159" s="234"/>
      <c r="J159" s="229"/>
      <c r="K159" s="229"/>
      <c r="L159" s="235"/>
      <c r="M159" s="236"/>
      <c r="N159" s="237"/>
      <c r="O159" s="237"/>
      <c r="P159" s="237"/>
      <c r="Q159" s="237"/>
      <c r="R159" s="237"/>
      <c r="S159" s="237"/>
      <c r="T159" s="238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9" t="s">
        <v>154</v>
      </c>
      <c r="AU159" s="239" t="s">
        <v>152</v>
      </c>
      <c r="AV159" s="13" t="s">
        <v>84</v>
      </c>
      <c r="AW159" s="13" t="s">
        <v>33</v>
      </c>
      <c r="AX159" s="13" t="s">
        <v>72</v>
      </c>
      <c r="AY159" s="239" t="s">
        <v>142</v>
      </c>
    </row>
    <row r="160" s="14" customFormat="1">
      <c r="A160" s="14"/>
      <c r="B160" s="240"/>
      <c r="C160" s="241"/>
      <c r="D160" s="230" t="s">
        <v>154</v>
      </c>
      <c r="E160" s="242" t="s">
        <v>19</v>
      </c>
      <c r="F160" s="243" t="s">
        <v>164</v>
      </c>
      <c r="G160" s="241"/>
      <c r="H160" s="244">
        <v>76.5</v>
      </c>
      <c r="I160" s="245"/>
      <c r="J160" s="241"/>
      <c r="K160" s="241"/>
      <c r="L160" s="246"/>
      <c r="M160" s="247"/>
      <c r="N160" s="248"/>
      <c r="O160" s="248"/>
      <c r="P160" s="248"/>
      <c r="Q160" s="248"/>
      <c r="R160" s="248"/>
      <c r="S160" s="248"/>
      <c r="T160" s="249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0" t="s">
        <v>154</v>
      </c>
      <c r="AU160" s="250" t="s">
        <v>152</v>
      </c>
      <c r="AV160" s="14" t="s">
        <v>152</v>
      </c>
      <c r="AW160" s="14" t="s">
        <v>33</v>
      </c>
      <c r="AX160" s="14" t="s">
        <v>79</v>
      </c>
      <c r="AY160" s="250" t="s">
        <v>142</v>
      </c>
    </row>
    <row r="161" s="2" customFormat="1" ht="16.5" customHeight="1">
      <c r="A161" s="41"/>
      <c r="B161" s="42"/>
      <c r="C161" s="215" t="s">
        <v>245</v>
      </c>
      <c r="D161" s="215" t="s">
        <v>147</v>
      </c>
      <c r="E161" s="216" t="s">
        <v>246</v>
      </c>
      <c r="F161" s="217" t="s">
        <v>247</v>
      </c>
      <c r="G161" s="218" t="s">
        <v>150</v>
      </c>
      <c r="H161" s="219">
        <v>6.2169999999999996</v>
      </c>
      <c r="I161" s="220"/>
      <c r="J161" s="221">
        <f>ROUND(I161*H161,2)</f>
        <v>0</v>
      </c>
      <c r="K161" s="217" t="s">
        <v>184</v>
      </c>
      <c r="L161" s="47"/>
      <c r="M161" s="222" t="s">
        <v>19</v>
      </c>
      <c r="N161" s="223" t="s">
        <v>44</v>
      </c>
      <c r="O161" s="87"/>
      <c r="P161" s="224">
        <f>O161*H161</f>
        <v>0</v>
      </c>
      <c r="Q161" s="224">
        <v>0</v>
      </c>
      <c r="R161" s="224">
        <f>Q161*H161</f>
        <v>0</v>
      </c>
      <c r="S161" s="224">
        <v>0.0058399999999999997</v>
      </c>
      <c r="T161" s="225">
        <f>S161*H161</f>
        <v>0.036307279999999997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26" t="s">
        <v>151</v>
      </c>
      <c r="AT161" s="226" t="s">
        <v>147</v>
      </c>
      <c r="AU161" s="226" t="s">
        <v>152</v>
      </c>
      <c r="AY161" s="20" t="s">
        <v>142</v>
      </c>
      <c r="BE161" s="227">
        <f>IF(N161="základní",J161,0)</f>
        <v>0</v>
      </c>
      <c r="BF161" s="227">
        <f>IF(N161="snížená",J161,0)</f>
        <v>0</v>
      </c>
      <c r="BG161" s="227">
        <f>IF(N161="zákl. přenesená",J161,0)</f>
        <v>0</v>
      </c>
      <c r="BH161" s="227">
        <f>IF(N161="sníž. přenesená",J161,0)</f>
        <v>0</v>
      </c>
      <c r="BI161" s="227">
        <f>IF(N161="nulová",J161,0)</f>
        <v>0</v>
      </c>
      <c r="BJ161" s="20" t="s">
        <v>84</v>
      </c>
      <c r="BK161" s="227">
        <f>ROUND(I161*H161,2)</f>
        <v>0</v>
      </c>
      <c r="BL161" s="20" t="s">
        <v>151</v>
      </c>
      <c r="BM161" s="226" t="s">
        <v>933</v>
      </c>
    </row>
    <row r="162" s="2" customFormat="1">
      <c r="A162" s="41"/>
      <c r="B162" s="42"/>
      <c r="C162" s="43"/>
      <c r="D162" s="251" t="s">
        <v>186</v>
      </c>
      <c r="E162" s="43"/>
      <c r="F162" s="252" t="s">
        <v>249</v>
      </c>
      <c r="G162" s="43"/>
      <c r="H162" s="43"/>
      <c r="I162" s="253"/>
      <c r="J162" s="43"/>
      <c r="K162" s="43"/>
      <c r="L162" s="47"/>
      <c r="M162" s="254"/>
      <c r="N162" s="255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186</v>
      </c>
      <c r="AU162" s="20" t="s">
        <v>152</v>
      </c>
    </row>
    <row r="163" s="13" customFormat="1">
      <c r="A163" s="13"/>
      <c r="B163" s="228"/>
      <c r="C163" s="229"/>
      <c r="D163" s="230" t="s">
        <v>154</v>
      </c>
      <c r="E163" s="231" t="s">
        <v>19</v>
      </c>
      <c r="F163" s="232" t="s">
        <v>934</v>
      </c>
      <c r="G163" s="229"/>
      <c r="H163" s="233">
        <v>6.2169999999999996</v>
      </c>
      <c r="I163" s="234"/>
      <c r="J163" s="229"/>
      <c r="K163" s="229"/>
      <c r="L163" s="235"/>
      <c r="M163" s="236"/>
      <c r="N163" s="237"/>
      <c r="O163" s="237"/>
      <c r="P163" s="237"/>
      <c r="Q163" s="237"/>
      <c r="R163" s="237"/>
      <c r="S163" s="237"/>
      <c r="T163" s="238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9" t="s">
        <v>154</v>
      </c>
      <c r="AU163" s="239" t="s">
        <v>152</v>
      </c>
      <c r="AV163" s="13" t="s">
        <v>84</v>
      </c>
      <c r="AW163" s="13" t="s">
        <v>33</v>
      </c>
      <c r="AX163" s="13" t="s">
        <v>72</v>
      </c>
      <c r="AY163" s="239" t="s">
        <v>142</v>
      </c>
    </row>
    <row r="164" s="14" customFormat="1">
      <c r="A164" s="14"/>
      <c r="B164" s="240"/>
      <c r="C164" s="241"/>
      <c r="D164" s="230" t="s">
        <v>154</v>
      </c>
      <c r="E164" s="242" t="s">
        <v>19</v>
      </c>
      <c r="F164" s="243" t="s">
        <v>164</v>
      </c>
      <c r="G164" s="241"/>
      <c r="H164" s="244">
        <v>6.2169999999999996</v>
      </c>
      <c r="I164" s="245"/>
      <c r="J164" s="241"/>
      <c r="K164" s="241"/>
      <c r="L164" s="246"/>
      <c r="M164" s="247"/>
      <c r="N164" s="248"/>
      <c r="O164" s="248"/>
      <c r="P164" s="248"/>
      <c r="Q164" s="248"/>
      <c r="R164" s="248"/>
      <c r="S164" s="248"/>
      <c r="T164" s="249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0" t="s">
        <v>154</v>
      </c>
      <c r="AU164" s="250" t="s">
        <v>152</v>
      </c>
      <c r="AV164" s="14" t="s">
        <v>152</v>
      </c>
      <c r="AW164" s="14" t="s">
        <v>33</v>
      </c>
      <c r="AX164" s="14" t="s">
        <v>79</v>
      </c>
      <c r="AY164" s="250" t="s">
        <v>142</v>
      </c>
    </row>
    <row r="165" s="12" customFormat="1" ht="22.8" customHeight="1">
      <c r="A165" s="12"/>
      <c r="B165" s="199"/>
      <c r="C165" s="200"/>
      <c r="D165" s="201" t="s">
        <v>71</v>
      </c>
      <c r="E165" s="213" t="s">
        <v>251</v>
      </c>
      <c r="F165" s="213" t="s">
        <v>252</v>
      </c>
      <c r="G165" s="200"/>
      <c r="H165" s="200"/>
      <c r="I165" s="203"/>
      <c r="J165" s="214">
        <f>BK165</f>
        <v>0</v>
      </c>
      <c r="K165" s="200"/>
      <c r="L165" s="205"/>
      <c r="M165" s="206"/>
      <c r="N165" s="207"/>
      <c r="O165" s="207"/>
      <c r="P165" s="208">
        <f>SUM(P166:P176)</f>
        <v>0</v>
      </c>
      <c r="Q165" s="207"/>
      <c r="R165" s="208">
        <f>SUM(R166:R176)</f>
        <v>0</v>
      </c>
      <c r="S165" s="207"/>
      <c r="T165" s="209">
        <f>SUM(T166:T176)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0" t="s">
        <v>79</v>
      </c>
      <c r="AT165" s="211" t="s">
        <v>71</v>
      </c>
      <c r="AU165" s="211" t="s">
        <v>79</v>
      </c>
      <c r="AY165" s="210" t="s">
        <v>142</v>
      </c>
      <c r="BK165" s="212">
        <f>SUM(BK166:BK176)</f>
        <v>0</v>
      </c>
    </row>
    <row r="166" s="2" customFormat="1" ht="24.15" customHeight="1">
      <c r="A166" s="41"/>
      <c r="B166" s="42"/>
      <c r="C166" s="215" t="s">
        <v>253</v>
      </c>
      <c r="D166" s="215" t="s">
        <v>147</v>
      </c>
      <c r="E166" s="216" t="s">
        <v>254</v>
      </c>
      <c r="F166" s="217" t="s">
        <v>255</v>
      </c>
      <c r="G166" s="218" t="s">
        <v>256</v>
      </c>
      <c r="H166" s="219">
        <v>24.981000000000002</v>
      </c>
      <c r="I166" s="220"/>
      <c r="J166" s="221">
        <f>ROUND(I166*H166,2)</f>
        <v>0</v>
      </c>
      <c r="K166" s="217" t="s">
        <v>184</v>
      </c>
      <c r="L166" s="47"/>
      <c r="M166" s="222" t="s">
        <v>19</v>
      </c>
      <c r="N166" s="223" t="s">
        <v>44</v>
      </c>
      <c r="O166" s="87"/>
      <c r="P166" s="224">
        <f>O166*H166</f>
        <v>0</v>
      </c>
      <c r="Q166" s="224">
        <v>0</v>
      </c>
      <c r="R166" s="224">
        <f>Q166*H166</f>
        <v>0</v>
      </c>
      <c r="S166" s="224">
        <v>0</v>
      </c>
      <c r="T166" s="225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26" t="s">
        <v>151</v>
      </c>
      <c r="AT166" s="226" t="s">
        <v>147</v>
      </c>
      <c r="AU166" s="226" t="s">
        <v>84</v>
      </c>
      <c r="AY166" s="20" t="s">
        <v>142</v>
      </c>
      <c r="BE166" s="227">
        <f>IF(N166="základní",J166,0)</f>
        <v>0</v>
      </c>
      <c r="BF166" s="227">
        <f>IF(N166="snížená",J166,0)</f>
        <v>0</v>
      </c>
      <c r="BG166" s="227">
        <f>IF(N166="zákl. přenesená",J166,0)</f>
        <v>0</v>
      </c>
      <c r="BH166" s="227">
        <f>IF(N166="sníž. přenesená",J166,0)</f>
        <v>0</v>
      </c>
      <c r="BI166" s="227">
        <f>IF(N166="nulová",J166,0)</f>
        <v>0</v>
      </c>
      <c r="BJ166" s="20" t="s">
        <v>84</v>
      </c>
      <c r="BK166" s="227">
        <f>ROUND(I166*H166,2)</f>
        <v>0</v>
      </c>
      <c r="BL166" s="20" t="s">
        <v>151</v>
      </c>
      <c r="BM166" s="226" t="s">
        <v>257</v>
      </c>
    </row>
    <row r="167" s="2" customFormat="1">
      <c r="A167" s="41"/>
      <c r="B167" s="42"/>
      <c r="C167" s="43"/>
      <c r="D167" s="251" t="s">
        <v>186</v>
      </c>
      <c r="E167" s="43"/>
      <c r="F167" s="252" t="s">
        <v>258</v>
      </c>
      <c r="G167" s="43"/>
      <c r="H167" s="43"/>
      <c r="I167" s="253"/>
      <c r="J167" s="43"/>
      <c r="K167" s="43"/>
      <c r="L167" s="47"/>
      <c r="M167" s="254"/>
      <c r="N167" s="255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186</v>
      </c>
      <c r="AU167" s="20" t="s">
        <v>84</v>
      </c>
    </row>
    <row r="168" s="2" customFormat="1" ht="21.75" customHeight="1">
      <c r="A168" s="41"/>
      <c r="B168" s="42"/>
      <c r="C168" s="215" t="s">
        <v>259</v>
      </c>
      <c r="D168" s="215" t="s">
        <v>147</v>
      </c>
      <c r="E168" s="216" t="s">
        <v>260</v>
      </c>
      <c r="F168" s="217" t="s">
        <v>261</v>
      </c>
      <c r="G168" s="218" t="s">
        <v>256</v>
      </c>
      <c r="H168" s="219">
        <v>24.981000000000002</v>
      </c>
      <c r="I168" s="220"/>
      <c r="J168" s="221">
        <f>ROUND(I168*H168,2)</f>
        <v>0</v>
      </c>
      <c r="K168" s="217" t="s">
        <v>184</v>
      </c>
      <c r="L168" s="47"/>
      <c r="M168" s="222" t="s">
        <v>19</v>
      </c>
      <c r="N168" s="223" t="s">
        <v>44</v>
      </c>
      <c r="O168" s="87"/>
      <c r="P168" s="224">
        <f>O168*H168</f>
        <v>0</v>
      </c>
      <c r="Q168" s="224">
        <v>0</v>
      </c>
      <c r="R168" s="224">
        <f>Q168*H168</f>
        <v>0</v>
      </c>
      <c r="S168" s="224">
        <v>0</v>
      </c>
      <c r="T168" s="225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26" t="s">
        <v>151</v>
      </c>
      <c r="AT168" s="226" t="s">
        <v>147</v>
      </c>
      <c r="AU168" s="226" t="s">
        <v>84</v>
      </c>
      <c r="AY168" s="20" t="s">
        <v>142</v>
      </c>
      <c r="BE168" s="227">
        <f>IF(N168="základní",J168,0)</f>
        <v>0</v>
      </c>
      <c r="BF168" s="227">
        <f>IF(N168="snížená",J168,0)</f>
        <v>0</v>
      </c>
      <c r="BG168" s="227">
        <f>IF(N168="zákl. přenesená",J168,0)</f>
        <v>0</v>
      </c>
      <c r="BH168" s="227">
        <f>IF(N168="sníž. přenesená",J168,0)</f>
        <v>0</v>
      </c>
      <c r="BI168" s="227">
        <f>IF(N168="nulová",J168,0)</f>
        <v>0</v>
      </c>
      <c r="BJ168" s="20" t="s">
        <v>84</v>
      </c>
      <c r="BK168" s="227">
        <f>ROUND(I168*H168,2)</f>
        <v>0</v>
      </c>
      <c r="BL168" s="20" t="s">
        <v>151</v>
      </c>
      <c r="BM168" s="226" t="s">
        <v>262</v>
      </c>
    </row>
    <row r="169" s="2" customFormat="1">
      <c r="A169" s="41"/>
      <c r="B169" s="42"/>
      <c r="C169" s="43"/>
      <c r="D169" s="251" t="s">
        <v>186</v>
      </c>
      <c r="E169" s="43"/>
      <c r="F169" s="252" t="s">
        <v>263</v>
      </c>
      <c r="G169" s="43"/>
      <c r="H169" s="43"/>
      <c r="I169" s="253"/>
      <c r="J169" s="43"/>
      <c r="K169" s="43"/>
      <c r="L169" s="47"/>
      <c r="M169" s="254"/>
      <c r="N169" s="255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186</v>
      </c>
      <c r="AU169" s="20" t="s">
        <v>84</v>
      </c>
    </row>
    <row r="170" s="2" customFormat="1" ht="24.15" customHeight="1">
      <c r="A170" s="41"/>
      <c r="B170" s="42"/>
      <c r="C170" s="215" t="s">
        <v>264</v>
      </c>
      <c r="D170" s="215" t="s">
        <v>147</v>
      </c>
      <c r="E170" s="216" t="s">
        <v>265</v>
      </c>
      <c r="F170" s="217" t="s">
        <v>266</v>
      </c>
      <c r="G170" s="218" t="s">
        <v>256</v>
      </c>
      <c r="H170" s="219">
        <v>149.886</v>
      </c>
      <c r="I170" s="220"/>
      <c r="J170" s="221">
        <f>ROUND(I170*H170,2)</f>
        <v>0</v>
      </c>
      <c r="K170" s="217" t="s">
        <v>184</v>
      </c>
      <c r="L170" s="47"/>
      <c r="M170" s="222" t="s">
        <v>19</v>
      </c>
      <c r="N170" s="223" t="s">
        <v>44</v>
      </c>
      <c r="O170" s="87"/>
      <c r="P170" s="224">
        <f>O170*H170</f>
        <v>0</v>
      </c>
      <c r="Q170" s="224">
        <v>0</v>
      </c>
      <c r="R170" s="224">
        <f>Q170*H170</f>
        <v>0</v>
      </c>
      <c r="S170" s="224">
        <v>0</v>
      </c>
      <c r="T170" s="225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26" t="s">
        <v>151</v>
      </c>
      <c r="AT170" s="226" t="s">
        <v>147</v>
      </c>
      <c r="AU170" s="226" t="s">
        <v>84</v>
      </c>
      <c r="AY170" s="20" t="s">
        <v>142</v>
      </c>
      <c r="BE170" s="227">
        <f>IF(N170="základní",J170,0)</f>
        <v>0</v>
      </c>
      <c r="BF170" s="227">
        <f>IF(N170="snížená",J170,0)</f>
        <v>0</v>
      </c>
      <c r="BG170" s="227">
        <f>IF(N170="zákl. přenesená",J170,0)</f>
        <v>0</v>
      </c>
      <c r="BH170" s="227">
        <f>IF(N170="sníž. přenesená",J170,0)</f>
        <v>0</v>
      </c>
      <c r="BI170" s="227">
        <f>IF(N170="nulová",J170,0)</f>
        <v>0</v>
      </c>
      <c r="BJ170" s="20" t="s">
        <v>84</v>
      </c>
      <c r="BK170" s="227">
        <f>ROUND(I170*H170,2)</f>
        <v>0</v>
      </c>
      <c r="BL170" s="20" t="s">
        <v>151</v>
      </c>
      <c r="BM170" s="226" t="s">
        <v>267</v>
      </c>
    </row>
    <row r="171" s="2" customFormat="1">
      <c r="A171" s="41"/>
      <c r="B171" s="42"/>
      <c r="C171" s="43"/>
      <c r="D171" s="251" t="s">
        <v>186</v>
      </c>
      <c r="E171" s="43"/>
      <c r="F171" s="252" t="s">
        <v>268</v>
      </c>
      <c r="G171" s="43"/>
      <c r="H171" s="43"/>
      <c r="I171" s="253"/>
      <c r="J171" s="43"/>
      <c r="K171" s="43"/>
      <c r="L171" s="47"/>
      <c r="M171" s="254"/>
      <c r="N171" s="255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186</v>
      </c>
      <c r="AU171" s="20" t="s">
        <v>84</v>
      </c>
    </row>
    <row r="172" s="13" customFormat="1">
      <c r="A172" s="13"/>
      <c r="B172" s="228"/>
      <c r="C172" s="229"/>
      <c r="D172" s="230" t="s">
        <v>154</v>
      </c>
      <c r="E172" s="229"/>
      <c r="F172" s="232" t="s">
        <v>935</v>
      </c>
      <c r="G172" s="229"/>
      <c r="H172" s="233">
        <v>149.886</v>
      </c>
      <c r="I172" s="234"/>
      <c r="J172" s="229"/>
      <c r="K172" s="229"/>
      <c r="L172" s="235"/>
      <c r="M172" s="236"/>
      <c r="N172" s="237"/>
      <c r="O172" s="237"/>
      <c r="P172" s="237"/>
      <c r="Q172" s="237"/>
      <c r="R172" s="237"/>
      <c r="S172" s="237"/>
      <c r="T172" s="238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9" t="s">
        <v>154</v>
      </c>
      <c r="AU172" s="239" t="s">
        <v>84</v>
      </c>
      <c r="AV172" s="13" t="s">
        <v>84</v>
      </c>
      <c r="AW172" s="13" t="s">
        <v>4</v>
      </c>
      <c r="AX172" s="13" t="s">
        <v>79</v>
      </c>
      <c r="AY172" s="239" t="s">
        <v>142</v>
      </c>
    </row>
    <row r="173" s="2" customFormat="1" ht="24.15" customHeight="1">
      <c r="A173" s="41"/>
      <c r="B173" s="42"/>
      <c r="C173" s="215" t="s">
        <v>270</v>
      </c>
      <c r="D173" s="215" t="s">
        <v>147</v>
      </c>
      <c r="E173" s="216" t="s">
        <v>265</v>
      </c>
      <c r="F173" s="217" t="s">
        <v>266</v>
      </c>
      <c r="G173" s="218" t="s">
        <v>256</v>
      </c>
      <c r="H173" s="219">
        <v>24.981000000000002</v>
      </c>
      <c r="I173" s="220"/>
      <c r="J173" s="221">
        <f>ROUND(I173*H173,2)</f>
        <v>0</v>
      </c>
      <c r="K173" s="217" t="s">
        <v>184</v>
      </c>
      <c r="L173" s="47"/>
      <c r="M173" s="222" t="s">
        <v>19</v>
      </c>
      <c r="N173" s="223" t="s">
        <v>44</v>
      </c>
      <c r="O173" s="87"/>
      <c r="P173" s="224">
        <f>O173*H173</f>
        <v>0</v>
      </c>
      <c r="Q173" s="224">
        <v>0</v>
      </c>
      <c r="R173" s="224">
        <f>Q173*H173</f>
        <v>0</v>
      </c>
      <c r="S173" s="224">
        <v>0</v>
      </c>
      <c r="T173" s="225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26" t="s">
        <v>151</v>
      </c>
      <c r="AT173" s="226" t="s">
        <v>147</v>
      </c>
      <c r="AU173" s="226" t="s">
        <v>84</v>
      </c>
      <c r="AY173" s="20" t="s">
        <v>142</v>
      </c>
      <c r="BE173" s="227">
        <f>IF(N173="základní",J173,0)</f>
        <v>0</v>
      </c>
      <c r="BF173" s="227">
        <f>IF(N173="snížená",J173,0)</f>
        <v>0</v>
      </c>
      <c r="BG173" s="227">
        <f>IF(N173="zákl. přenesená",J173,0)</f>
        <v>0</v>
      </c>
      <c r="BH173" s="227">
        <f>IF(N173="sníž. přenesená",J173,0)</f>
        <v>0</v>
      </c>
      <c r="BI173" s="227">
        <f>IF(N173="nulová",J173,0)</f>
        <v>0</v>
      </c>
      <c r="BJ173" s="20" t="s">
        <v>84</v>
      </c>
      <c r="BK173" s="227">
        <f>ROUND(I173*H173,2)</f>
        <v>0</v>
      </c>
      <c r="BL173" s="20" t="s">
        <v>151</v>
      </c>
      <c r="BM173" s="226" t="s">
        <v>271</v>
      </c>
    </row>
    <row r="174" s="2" customFormat="1">
      <c r="A174" s="41"/>
      <c r="B174" s="42"/>
      <c r="C174" s="43"/>
      <c r="D174" s="251" t="s">
        <v>186</v>
      </c>
      <c r="E174" s="43"/>
      <c r="F174" s="252" t="s">
        <v>268</v>
      </c>
      <c r="G174" s="43"/>
      <c r="H174" s="43"/>
      <c r="I174" s="253"/>
      <c r="J174" s="43"/>
      <c r="K174" s="43"/>
      <c r="L174" s="47"/>
      <c r="M174" s="254"/>
      <c r="N174" s="255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186</v>
      </c>
      <c r="AU174" s="20" t="s">
        <v>84</v>
      </c>
    </row>
    <row r="175" s="2" customFormat="1" ht="33" customHeight="1">
      <c r="A175" s="41"/>
      <c r="B175" s="42"/>
      <c r="C175" s="215" t="s">
        <v>7</v>
      </c>
      <c r="D175" s="215" t="s">
        <v>147</v>
      </c>
      <c r="E175" s="216" t="s">
        <v>272</v>
      </c>
      <c r="F175" s="217" t="s">
        <v>273</v>
      </c>
      <c r="G175" s="218" t="s">
        <v>256</v>
      </c>
      <c r="H175" s="219">
        <v>24.981000000000002</v>
      </c>
      <c r="I175" s="220"/>
      <c r="J175" s="221">
        <f>ROUND(I175*H175,2)</f>
        <v>0</v>
      </c>
      <c r="K175" s="217" t="s">
        <v>184</v>
      </c>
      <c r="L175" s="47"/>
      <c r="M175" s="222" t="s">
        <v>19</v>
      </c>
      <c r="N175" s="223" t="s">
        <v>44</v>
      </c>
      <c r="O175" s="87"/>
      <c r="P175" s="224">
        <f>O175*H175</f>
        <v>0</v>
      </c>
      <c r="Q175" s="224">
        <v>0</v>
      </c>
      <c r="R175" s="224">
        <f>Q175*H175</f>
        <v>0</v>
      </c>
      <c r="S175" s="224">
        <v>0</v>
      </c>
      <c r="T175" s="225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26" t="s">
        <v>151</v>
      </c>
      <c r="AT175" s="226" t="s">
        <v>147</v>
      </c>
      <c r="AU175" s="226" t="s">
        <v>84</v>
      </c>
      <c r="AY175" s="20" t="s">
        <v>142</v>
      </c>
      <c r="BE175" s="227">
        <f>IF(N175="základní",J175,0)</f>
        <v>0</v>
      </c>
      <c r="BF175" s="227">
        <f>IF(N175="snížená",J175,0)</f>
        <v>0</v>
      </c>
      <c r="BG175" s="227">
        <f>IF(N175="zákl. přenesená",J175,0)</f>
        <v>0</v>
      </c>
      <c r="BH175" s="227">
        <f>IF(N175="sníž. přenesená",J175,0)</f>
        <v>0</v>
      </c>
      <c r="BI175" s="227">
        <f>IF(N175="nulová",J175,0)</f>
        <v>0</v>
      </c>
      <c r="BJ175" s="20" t="s">
        <v>84</v>
      </c>
      <c r="BK175" s="227">
        <f>ROUND(I175*H175,2)</f>
        <v>0</v>
      </c>
      <c r="BL175" s="20" t="s">
        <v>151</v>
      </c>
      <c r="BM175" s="226" t="s">
        <v>274</v>
      </c>
    </row>
    <row r="176" s="2" customFormat="1">
      <c r="A176" s="41"/>
      <c r="B176" s="42"/>
      <c r="C176" s="43"/>
      <c r="D176" s="251" t="s">
        <v>186</v>
      </c>
      <c r="E176" s="43"/>
      <c r="F176" s="252" t="s">
        <v>275</v>
      </c>
      <c r="G176" s="43"/>
      <c r="H176" s="43"/>
      <c r="I176" s="253"/>
      <c r="J176" s="43"/>
      <c r="K176" s="43"/>
      <c r="L176" s="47"/>
      <c r="M176" s="254"/>
      <c r="N176" s="255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186</v>
      </c>
      <c r="AU176" s="20" t="s">
        <v>84</v>
      </c>
    </row>
    <row r="177" s="12" customFormat="1" ht="25.92" customHeight="1">
      <c r="A177" s="12"/>
      <c r="B177" s="199"/>
      <c r="C177" s="200"/>
      <c r="D177" s="201" t="s">
        <v>71</v>
      </c>
      <c r="E177" s="202" t="s">
        <v>276</v>
      </c>
      <c r="F177" s="202" t="s">
        <v>277</v>
      </c>
      <c r="G177" s="200"/>
      <c r="H177" s="200"/>
      <c r="I177" s="203"/>
      <c r="J177" s="204">
        <f>BK177</f>
        <v>0</v>
      </c>
      <c r="K177" s="200"/>
      <c r="L177" s="205"/>
      <c r="M177" s="206"/>
      <c r="N177" s="207"/>
      <c r="O177" s="207"/>
      <c r="P177" s="208">
        <f>P178+P205+P238+P342+P351</f>
        <v>0</v>
      </c>
      <c r="Q177" s="207"/>
      <c r="R177" s="208">
        <f>R178+R205+R238+R342+R351</f>
        <v>34.787197710000001</v>
      </c>
      <c r="S177" s="207"/>
      <c r="T177" s="209">
        <f>T178+T205+T238+T342+T351</f>
        <v>0.29740700000000003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10" t="s">
        <v>84</v>
      </c>
      <c r="AT177" s="211" t="s">
        <v>71</v>
      </c>
      <c r="AU177" s="211" t="s">
        <v>72</v>
      </c>
      <c r="AY177" s="210" t="s">
        <v>142</v>
      </c>
      <c r="BK177" s="212">
        <f>BK178+BK205+BK238+BK342+BK351</f>
        <v>0</v>
      </c>
    </row>
    <row r="178" s="12" customFormat="1" ht="22.8" customHeight="1">
      <c r="A178" s="12"/>
      <c r="B178" s="199"/>
      <c r="C178" s="200"/>
      <c r="D178" s="201" t="s">
        <v>71</v>
      </c>
      <c r="E178" s="213" t="s">
        <v>278</v>
      </c>
      <c r="F178" s="213" t="s">
        <v>279</v>
      </c>
      <c r="G178" s="200"/>
      <c r="H178" s="200"/>
      <c r="I178" s="203"/>
      <c r="J178" s="214">
        <f>BK178</f>
        <v>0</v>
      </c>
      <c r="K178" s="200"/>
      <c r="L178" s="205"/>
      <c r="M178" s="206"/>
      <c r="N178" s="207"/>
      <c r="O178" s="207"/>
      <c r="P178" s="208">
        <f>SUM(P179:P204)</f>
        <v>0</v>
      </c>
      <c r="Q178" s="207"/>
      <c r="R178" s="208">
        <f>SUM(R179:R204)</f>
        <v>10.359327420000001</v>
      </c>
      <c r="S178" s="207"/>
      <c r="T178" s="209">
        <f>SUM(T179:T204)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10" t="s">
        <v>84</v>
      </c>
      <c r="AT178" s="211" t="s">
        <v>71</v>
      </c>
      <c r="AU178" s="211" t="s">
        <v>79</v>
      </c>
      <c r="AY178" s="210" t="s">
        <v>142</v>
      </c>
      <c r="BK178" s="212">
        <f>SUM(BK179:BK204)</f>
        <v>0</v>
      </c>
    </row>
    <row r="179" s="2" customFormat="1" ht="24.15" customHeight="1">
      <c r="A179" s="41"/>
      <c r="B179" s="42"/>
      <c r="C179" s="215" t="s">
        <v>280</v>
      </c>
      <c r="D179" s="215" t="s">
        <v>147</v>
      </c>
      <c r="E179" s="216" t="s">
        <v>281</v>
      </c>
      <c r="F179" s="217" t="s">
        <v>282</v>
      </c>
      <c r="G179" s="218" t="s">
        <v>150</v>
      </c>
      <c r="H179" s="219">
        <v>460.47899999999998</v>
      </c>
      <c r="I179" s="220"/>
      <c r="J179" s="221">
        <f>ROUND(I179*H179,2)</f>
        <v>0</v>
      </c>
      <c r="K179" s="217" t="s">
        <v>184</v>
      </c>
      <c r="L179" s="47"/>
      <c r="M179" s="222" t="s">
        <v>19</v>
      </c>
      <c r="N179" s="223" t="s">
        <v>44</v>
      </c>
      <c r="O179" s="87"/>
      <c r="P179" s="224">
        <f>O179*H179</f>
        <v>0</v>
      </c>
      <c r="Q179" s="224">
        <v>0</v>
      </c>
      <c r="R179" s="224">
        <f>Q179*H179</f>
        <v>0</v>
      </c>
      <c r="S179" s="224">
        <v>0</v>
      </c>
      <c r="T179" s="225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26" t="s">
        <v>245</v>
      </c>
      <c r="AT179" s="226" t="s">
        <v>147</v>
      </c>
      <c r="AU179" s="226" t="s">
        <v>84</v>
      </c>
      <c r="AY179" s="20" t="s">
        <v>142</v>
      </c>
      <c r="BE179" s="227">
        <f>IF(N179="základní",J179,0)</f>
        <v>0</v>
      </c>
      <c r="BF179" s="227">
        <f>IF(N179="snížená",J179,0)</f>
        <v>0</v>
      </c>
      <c r="BG179" s="227">
        <f>IF(N179="zákl. přenesená",J179,0)</f>
        <v>0</v>
      </c>
      <c r="BH179" s="227">
        <f>IF(N179="sníž. přenesená",J179,0)</f>
        <v>0</v>
      </c>
      <c r="BI179" s="227">
        <f>IF(N179="nulová",J179,0)</f>
        <v>0</v>
      </c>
      <c r="BJ179" s="20" t="s">
        <v>84</v>
      </c>
      <c r="BK179" s="227">
        <f>ROUND(I179*H179,2)</f>
        <v>0</v>
      </c>
      <c r="BL179" s="20" t="s">
        <v>245</v>
      </c>
      <c r="BM179" s="226" t="s">
        <v>283</v>
      </c>
    </row>
    <row r="180" s="2" customFormat="1">
      <c r="A180" s="41"/>
      <c r="B180" s="42"/>
      <c r="C180" s="43"/>
      <c r="D180" s="251" t="s">
        <v>186</v>
      </c>
      <c r="E180" s="43"/>
      <c r="F180" s="252" t="s">
        <v>284</v>
      </c>
      <c r="G180" s="43"/>
      <c r="H180" s="43"/>
      <c r="I180" s="253"/>
      <c r="J180" s="43"/>
      <c r="K180" s="43"/>
      <c r="L180" s="47"/>
      <c r="M180" s="254"/>
      <c r="N180" s="255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186</v>
      </c>
      <c r="AU180" s="20" t="s">
        <v>84</v>
      </c>
    </row>
    <row r="181" s="15" customFormat="1">
      <c r="A181" s="15"/>
      <c r="B181" s="256"/>
      <c r="C181" s="257"/>
      <c r="D181" s="230" t="s">
        <v>154</v>
      </c>
      <c r="E181" s="258" t="s">
        <v>19</v>
      </c>
      <c r="F181" s="259" t="s">
        <v>188</v>
      </c>
      <c r="G181" s="257"/>
      <c r="H181" s="258" t="s">
        <v>19</v>
      </c>
      <c r="I181" s="260"/>
      <c r="J181" s="257"/>
      <c r="K181" s="257"/>
      <c r="L181" s="261"/>
      <c r="M181" s="262"/>
      <c r="N181" s="263"/>
      <c r="O181" s="263"/>
      <c r="P181" s="263"/>
      <c r="Q181" s="263"/>
      <c r="R181" s="263"/>
      <c r="S181" s="263"/>
      <c r="T181" s="264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65" t="s">
        <v>154</v>
      </c>
      <c r="AU181" s="265" t="s">
        <v>84</v>
      </c>
      <c r="AV181" s="15" t="s">
        <v>79</v>
      </c>
      <c r="AW181" s="15" t="s">
        <v>33</v>
      </c>
      <c r="AX181" s="15" t="s">
        <v>72</v>
      </c>
      <c r="AY181" s="265" t="s">
        <v>142</v>
      </c>
    </row>
    <row r="182" s="13" customFormat="1">
      <c r="A182" s="13"/>
      <c r="B182" s="228"/>
      <c r="C182" s="229"/>
      <c r="D182" s="230" t="s">
        <v>154</v>
      </c>
      <c r="E182" s="231" t="s">
        <v>19</v>
      </c>
      <c r="F182" s="232" t="s">
        <v>927</v>
      </c>
      <c r="G182" s="229"/>
      <c r="H182" s="233">
        <v>460.47899999999998</v>
      </c>
      <c r="I182" s="234"/>
      <c r="J182" s="229"/>
      <c r="K182" s="229"/>
      <c r="L182" s="235"/>
      <c r="M182" s="236"/>
      <c r="N182" s="237"/>
      <c r="O182" s="237"/>
      <c r="P182" s="237"/>
      <c r="Q182" s="237"/>
      <c r="R182" s="237"/>
      <c r="S182" s="237"/>
      <c r="T182" s="238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9" t="s">
        <v>154</v>
      </c>
      <c r="AU182" s="239" t="s">
        <v>84</v>
      </c>
      <c r="AV182" s="13" t="s">
        <v>84</v>
      </c>
      <c r="AW182" s="13" t="s">
        <v>33</v>
      </c>
      <c r="AX182" s="13" t="s">
        <v>72</v>
      </c>
      <c r="AY182" s="239" t="s">
        <v>142</v>
      </c>
    </row>
    <row r="183" s="14" customFormat="1">
      <c r="A183" s="14"/>
      <c r="B183" s="240"/>
      <c r="C183" s="241"/>
      <c r="D183" s="230" t="s">
        <v>154</v>
      </c>
      <c r="E183" s="242" t="s">
        <v>19</v>
      </c>
      <c r="F183" s="243" t="s">
        <v>164</v>
      </c>
      <c r="G183" s="241"/>
      <c r="H183" s="244">
        <v>460.47899999999998</v>
      </c>
      <c r="I183" s="245"/>
      <c r="J183" s="241"/>
      <c r="K183" s="241"/>
      <c r="L183" s="246"/>
      <c r="M183" s="247"/>
      <c r="N183" s="248"/>
      <c r="O183" s="248"/>
      <c r="P183" s="248"/>
      <c r="Q183" s="248"/>
      <c r="R183" s="248"/>
      <c r="S183" s="248"/>
      <c r="T183" s="249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0" t="s">
        <v>154</v>
      </c>
      <c r="AU183" s="250" t="s">
        <v>84</v>
      </c>
      <c r="AV183" s="14" t="s">
        <v>152</v>
      </c>
      <c r="AW183" s="14" t="s">
        <v>33</v>
      </c>
      <c r="AX183" s="14" t="s">
        <v>79</v>
      </c>
      <c r="AY183" s="250" t="s">
        <v>142</v>
      </c>
    </row>
    <row r="184" s="2" customFormat="1" ht="21.75" customHeight="1">
      <c r="A184" s="41"/>
      <c r="B184" s="42"/>
      <c r="C184" s="215" t="s">
        <v>285</v>
      </c>
      <c r="D184" s="215" t="s">
        <v>147</v>
      </c>
      <c r="E184" s="216" t="s">
        <v>286</v>
      </c>
      <c r="F184" s="217" t="s">
        <v>287</v>
      </c>
      <c r="G184" s="218" t="s">
        <v>150</v>
      </c>
      <c r="H184" s="219">
        <v>460.47899999999998</v>
      </c>
      <c r="I184" s="220"/>
      <c r="J184" s="221">
        <f>ROUND(I184*H184,2)</f>
        <v>0</v>
      </c>
      <c r="K184" s="217" t="s">
        <v>184</v>
      </c>
      <c r="L184" s="47"/>
      <c r="M184" s="222" t="s">
        <v>19</v>
      </c>
      <c r="N184" s="223" t="s">
        <v>44</v>
      </c>
      <c r="O184" s="87"/>
      <c r="P184" s="224">
        <f>O184*H184</f>
        <v>0</v>
      </c>
      <c r="Q184" s="224">
        <v>0</v>
      </c>
      <c r="R184" s="224">
        <f>Q184*H184</f>
        <v>0</v>
      </c>
      <c r="S184" s="224">
        <v>0</v>
      </c>
      <c r="T184" s="225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26" t="s">
        <v>245</v>
      </c>
      <c r="AT184" s="226" t="s">
        <v>147</v>
      </c>
      <c r="AU184" s="226" t="s">
        <v>84</v>
      </c>
      <c r="AY184" s="20" t="s">
        <v>142</v>
      </c>
      <c r="BE184" s="227">
        <f>IF(N184="základní",J184,0)</f>
        <v>0</v>
      </c>
      <c r="BF184" s="227">
        <f>IF(N184="snížená",J184,0)</f>
        <v>0</v>
      </c>
      <c r="BG184" s="227">
        <f>IF(N184="zákl. přenesená",J184,0)</f>
        <v>0</v>
      </c>
      <c r="BH184" s="227">
        <f>IF(N184="sníž. přenesená",J184,0)</f>
        <v>0</v>
      </c>
      <c r="BI184" s="227">
        <f>IF(N184="nulová",J184,0)</f>
        <v>0</v>
      </c>
      <c r="BJ184" s="20" t="s">
        <v>84</v>
      </c>
      <c r="BK184" s="227">
        <f>ROUND(I184*H184,2)</f>
        <v>0</v>
      </c>
      <c r="BL184" s="20" t="s">
        <v>245</v>
      </c>
      <c r="BM184" s="226" t="s">
        <v>288</v>
      </c>
    </row>
    <row r="185" s="2" customFormat="1">
      <c r="A185" s="41"/>
      <c r="B185" s="42"/>
      <c r="C185" s="43"/>
      <c r="D185" s="251" t="s">
        <v>186</v>
      </c>
      <c r="E185" s="43"/>
      <c r="F185" s="252" t="s">
        <v>289</v>
      </c>
      <c r="G185" s="43"/>
      <c r="H185" s="43"/>
      <c r="I185" s="253"/>
      <c r="J185" s="43"/>
      <c r="K185" s="43"/>
      <c r="L185" s="47"/>
      <c r="M185" s="254"/>
      <c r="N185" s="255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186</v>
      </c>
      <c r="AU185" s="20" t="s">
        <v>84</v>
      </c>
    </row>
    <row r="186" s="15" customFormat="1">
      <c r="A186" s="15"/>
      <c r="B186" s="256"/>
      <c r="C186" s="257"/>
      <c r="D186" s="230" t="s">
        <v>154</v>
      </c>
      <c r="E186" s="258" t="s">
        <v>19</v>
      </c>
      <c r="F186" s="259" t="s">
        <v>936</v>
      </c>
      <c r="G186" s="257"/>
      <c r="H186" s="258" t="s">
        <v>19</v>
      </c>
      <c r="I186" s="260"/>
      <c r="J186" s="257"/>
      <c r="K186" s="257"/>
      <c r="L186" s="261"/>
      <c r="M186" s="262"/>
      <c r="N186" s="263"/>
      <c r="O186" s="263"/>
      <c r="P186" s="263"/>
      <c r="Q186" s="263"/>
      <c r="R186" s="263"/>
      <c r="S186" s="263"/>
      <c r="T186" s="264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65" t="s">
        <v>154</v>
      </c>
      <c r="AU186" s="265" t="s">
        <v>84</v>
      </c>
      <c r="AV186" s="15" t="s">
        <v>79</v>
      </c>
      <c r="AW186" s="15" t="s">
        <v>33</v>
      </c>
      <c r="AX186" s="15" t="s">
        <v>72</v>
      </c>
      <c r="AY186" s="265" t="s">
        <v>142</v>
      </c>
    </row>
    <row r="187" s="13" customFormat="1">
      <c r="A187" s="13"/>
      <c r="B187" s="228"/>
      <c r="C187" s="229"/>
      <c r="D187" s="230" t="s">
        <v>154</v>
      </c>
      <c r="E187" s="231" t="s">
        <v>19</v>
      </c>
      <c r="F187" s="232" t="s">
        <v>927</v>
      </c>
      <c r="G187" s="229"/>
      <c r="H187" s="233">
        <v>460.47899999999998</v>
      </c>
      <c r="I187" s="234"/>
      <c r="J187" s="229"/>
      <c r="K187" s="229"/>
      <c r="L187" s="235"/>
      <c r="M187" s="236"/>
      <c r="N187" s="237"/>
      <c r="O187" s="237"/>
      <c r="P187" s="237"/>
      <c r="Q187" s="237"/>
      <c r="R187" s="237"/>
      <c r="S187" s="237"/>
      <c r="T187" s="238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9" t="s">
        <v>154</v>
      </c>
      <c r="AU187" s="239" t="s">
        <v>84</v>
      </c>
      <c r="AV187" s="13" t="s">
        <v>84</v>
      </c>
      <c r="AW187" s="13" t="s">
        <v>33</v>
      </c>
      <c r="AX187" s="13" t="s">
        <v>72</v>
      </c>
      <c r="AY187" s="239" t="s">
        <v>142</v>
      </c>
    </row>
    <row r="188" s="14" customFormat="1">
      <c r="A188" s="14"/>
      <c r="B188" s="240"/>
      <c r="C188" s="241"/>
      <c r="D188" s="230" t="s">
        <v>154</v>
      </c>
      <c r="E188" s="242" t="s">
        <v>19</v>
      </c>
      <c r="F188" s="243" t="s">
        <v>164</v>
      </c>
      <c r="G188" s="241"/>
      <c r="H188" s="244">
        <v>460.47899999999998</v>
      </c>
      <c r="I188" s="245"/>
      <c r="J188" s="241"/>
      <c r="K188" s="241"/>
      <c r="L188" s="246"/>
      <c r="M188" s="247"/>
      <c r="N188" s="248"/>
      <c r="O188" s="248"/>
      <c r="P188" s="248"/>
      <c r="Q188" s="248"/>
      <c r="R188" s="248"/>
      <c r="S188" s="248"/>
      <c r="T188" s="249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0" t="s">
        <v>154</v>
      </c>
      <c r="AU188" s="250" t="s">
        <v>84</v>
      </c>
      <c r="AV188" s="14" t="s">
        <v>152</v>
      </c>
      <c r="AW188" s="14" t="s">
        <v>33</v>
      </c>
      <c r="AX188" s="14" t="s">
        <v>79</v>
      </c>
      <c r="AY188" s="250" t="s">
        <v>142</v>
      </c>
    </row>
    <row r="189" s="2" customFormat="1" ht="16.5" customHeight="1">
      <c r="A189" s="41"/>
      <c r="B189" s="42"/>
      <c r="C189" s="215" t="s">
        <v>291</v>
      </c>
      <c r="D189" s="215" t="s">
        <v>147</v>
      </c>
      <c r="E189" s="216" t="s">
        <v>292</v>
      </c>
      <c r="F189" s="217" t="s">
        <v>293</v>
      </c>
      <c r="G189" s="218" t="s">
        <v>167</v>
      </c>
      <c r="H189" s="219">
        <v>511.64299999999997</v>
      </c>
      <c r="I189" s="220"/>
      <c r="J189" s="221">
        <f>ROUND(I189*H189,2)</f>
        <v>0</v>
      </c>
      <c r="K189" s="217" t="s">
        <v>184</v>
      </c>
      <c r="L189" s="47"/>
      <c r="M189" s="222" t="s">
        <v>19</v>
      </c>
      <c r="N189" s="223" t="s">
        <v>44</v>
      </c>
      <c r="O189" s="87"/>
      <c r="P189" s="224">
        <f>O189*H189</f>
        <v>0</v>
      </c>
      <c r="Q189" s="224">
        <v>2.0000000000000002E-05</v>
      </c>
      <c r="R189" s="224">
        <f>Q189*H189</f>
        <v>0.01023286</v>
      </c>
      <c r="S189" s="224">
        <v>0</v>
      </c>
      <c r="T189" s="225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26" t="s">
        <v>245</v>
      </c>
      <c r="AT189" s="226" t="s">
        <v>147</v>
      </c>
      <c r="AU189" s="226" t="s">
        <v>84</v>
      </c>
      <c r="AY189" s="20" t="s">
        <v>142</v>
      </c>
      <c r="BE189" s="227">
        <f>IF(N189="základní",J189,0)</f>
        <v>0</v>
      </c>
      <c r="BF189" s="227">
        <f>IF(N189="snížená",J189,0)</f>
        <v>0</v>
      </c>
      <c r="BG189" s="227">
        <f>IF(N189="zákl. přenesená",J189,0)</f>
        <v>0</v>
      </c>
      <c r="BH189" s="227">
        <f>IF(N189="sníž. přenesená",J189,0)</f>
        <v>0</v>
      </c>
      <c r="BI189" s="227">
        <f>IF(N189="nulová",J189,0)</f>
        <v>0</v>
      </c>
      <c r="BJ189" s="20" t="s">
        <v>84</v>
      </c>
      <c r="BK189" s="227">
        <f>ROUND(I189*H189,2)</f>
        <v>0</v>
      </c>
      <c r="BL189" s="20" t="s">
        <v>245</v>
      </c>
      <c r="BM189" s="226" t="s">
        <v>294</v>
      </c>
    </row>
    <row r="190" s="2" customFormat="1">
      <c r="A190" s="41"/>
      <c r="B190" s="42"/>
      <c r="C190" s="43"/>
      <c r="D190" s="251" t="s">
        <v>186</v>
      </c>
      <c r="E190" s="43"/>
      <c r="F190" s="252" t="s">
        <v>295</v>
      </c>
      <c r="G190" s="43"/>
      <c r="H190" s="43"/>
      <c r="I190" s="253"/>
      <c r="J190" s="43"/>
      <c r="K190" s="43"/>
      <c r="L190" s="47"/>
      <c r="M190" s="254"/>
      <c r="N190" s="255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186</v>
      </c>
      <c r="AU190" s="20" t="s">
        <v>84</v>
      </c>
    </row>
    <row r="191" s="15" customFormat="1">
      <c r="A191" s="15"/>
      <c r="B191" s="256"/>
      <c r="C191" s="257"/>
      <c r="D191" s="230" t="s">
        <v>154</v>
      </c>
      <c r="E191" s="258" t="s">
        <v>19</v>
      </c>
      <c r="F191" s="259" t="s">
        <v>296</v>
      </c>
      <c r="G191" s="257"/>
      <c r="H191" s="258" t="s">
        <v>19</v>
      </c>
      <c r="I191" s="260"/>
      <c r="J191" s="257"/>
      <c r="K191" s="257"/>
      <c r="L191" s="261"/>
      <c r="M191" s="262"/>
      <c r="N191" s="263"/>
      <c r="O191" s="263"/>
      <c r="P191" s="263"/>
      <c r="Q191" s="263"/>
      <c r="R191" s="263"/>
      <c r="S191" s="263"/>
      <c r="T191" s="264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65" t="s">
        <v>154</v>
      </c>
      <c r="AU191" s="265" t="s">
        <v>84</v>
      </c>
      <c r="AV191" s="15" t="s">
        <v>79</v>
      </c>
      <c r="AW191" s="15" t="s">
        <v>33</v>
      </c>
      <c r="AX191" s="15" t="s">
        <v>72</v>
      </c>
      <c r="AY191" s="265" t="s">
        <v>142</v>
      </c>
    </row>
    <row r="192" s="13" customFormat="1">
      <c r="A192" s="13"/>
      <c r="B192" s="228"/>
      <c r="C192" s="229"/>
      <c r="D192" s="230" t="s">
        <v>154</v>
      </c>
      <c r="E192" s="231" t="s">
        <v>19</v>
      </c>
      <c r="F192" s="232" t="s">
        <v>937</v>
      </c>
      <c r="G192" s="229"/>
      <c r="H192" s="233">
        <v>511.64299999999997</v>
      </c>
      <c r="I192" s="234"/>
      <c r="J192" s="229"/>
      <c r="K192" s="229"/>
      <c r="L192" s="235"/>
      <c r="M192" s="236"/>
      <c r="N192" s="237"/>
      <c r="O192" s="237"/>
      <c r="P192" s="237"/>
      <c r="Q192" s="237"/>
      <c r="R192" s="237"/>
      <c r="S192" s="237"/>
      <c r="T192" s="238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9" t="s">
        <v>154</v>
      </c>
      <c r="AU192" s="239" t="s">
        <v>84</v>
      </c>
      <c r="AV192" s="13" t="s">
        <v>84</v>
      </c>
      <c r="AW192" s="13" t="s">
        <v>33</v>
      </c>
      <c r="AX192" s="13" t="s">
        <v>72</v>
      </c>
      <c r="AY192" s="239" t="s">
        <v>142</v>
      </c>
    </row>
    <row r="193" s="14" customFormat="1">
      <c r="A193" s="14"/>
      <c r="B193" s="240"/>
      <c r="C193" s="241"/>
      <c r="D193" s="230" t="s">
        <v>154</v>
      </c>
      <c r="E193" s="242" t="s">
        <v>19</v>
      </c>
      <c r="F193" s="243" t="s">
        <v>164</v>
      </c>
      <c r="G193" s="241"/>
      <c r="H193" s="244">
        <v>511.64299999999997</v>
      </c>
      <c r="I193" s="245"/>
      <c r="J193" s="241"/>
      <c r="K193" s="241"/>
      <c r="L193" s="246"/>
      <c r="M193" s="247"/>
      <c r="N193" s="248"/>
      <c r="O193" s="248"/>
      <c r="P193" s="248"/>
      <c r="Q193" s="248"/>
      <c r="R193" s="248"/>
      <c r="S193" s="248"/>
      <c r="T193" s="249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0" t="s">
        <v>154</v>
      </c>
      <c r="AU193" s="250" t="s">
        <v>84</v>
      </c>
      <c r="AV193" s="14" t="s">
        <v>152</v>
      </c>
      <c r="AW193" s="14" t="s">
        <v>33</v>
      </c>
      <c r="AX193" s="14" t="s">
        <v>79</v>
      </c>
      <c r="AY193" s="250" t="s">
        <v>142</v>
      </c>
    </row>
    <row r="194" s="2" customFormat="1" ht="24.15" customHeight="1">
      <c r="A194" s="41"/>
      <c r="B194" s="42"/>
      <c r="C194" s="215" t="s">
        <v>298</v>
      </c>
      <c r="D194" s="215" t="s">
        <v>147</v>
      </c>
      <c r="E194" s="216" t="s">
        <v>299</v>
      </c>
      <c r="F194" s="217" t="s">
        <v>300</v>
      </c>
      <c r="G194" s="218" t="s">
        <v>301</v>
      </c>
      <c r="H194" s="219">
        <v>16.484000000000002</v>
      </c>
      <c r="I194" s="220"/>
      <c r="J194" s="221">
        <f>ROUND(I194*H194,2)</f>
        <v>0</v>
      </c>
      <c r="K194" s="217" t="s">
        <v>184</v>
      </c>
      <c r="L194" s="47"/>
      <c r="M194" s="222" t="s">
        <v>19</v>
      </c>
      <c r="N194" s="223" t="s">
        <v>44</v>
      </c>
      <c r="O194" s="87"/>
      <c r="P194" s="224">
        <f>O194*H194</f>
        <v>0</v>
      </c>
      <c r="Q194" s="224">
        <v>0.022839999999999999</v>
      </c>
      <c r="R194" s="224">
        <f>Q194*H194</f>
        <v>0.37649456000000003</v>
      </c>
      <c r="S194" s="224">
        <v>0</v>
      </c>
      <c r="T194" s="225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26" t="s">
        <v>245</v>
      </c>
      <c r="AT194" s="226" t="s">
        <v>147</v>
      </c>
      <c r="AU194" s="226" t="s">
        <v>84</v>
      </c>
      <c r="AY194" s="20" t="s">
        <v>142</v>
      </c>
      <c r="BE194" s="227">
        <f>IF(N194="základní",J194,0)</f>
        <v>0</v>
      </c>
      <c r="BF194" s="227">
        <f>IF(N194="snížená",J194,0)</f>
        <v>0</v>
      </c>
      <c r="BG194" s="227">
        <f>IF(N194="zákl. přenesená",J194,0)</f>
        <v>0</v>
      </c>
      <c r="BH194" s="227">
        <f>IF(N194="sníž. přenesená",J194,0)</f>
        <v>0</v>
      </c>
      <c r="BI194" s="227">
        <f>IF(N194="nulová",J194,0)</f>
        <v>0</v>
      </c>
      <c r="BJ194" s="20" t="s">
        <v>84</v>
      </c>
      <c r="BK194" s="227">
        <f>ROUND(I194*H194,2)</f>
        <v>0</v>
      </c>
      <c r="BL194" s="20" t="s">
        <v>245</v>
      </c>
      <c r="BM194" s="226" t="s">
        <v>302</v>
      </c>
    </row>
    <row r="195" s="2" customFormat="1">
      <c r="A195" s="41"/>
      <c r="B195" s="42"/>
      <c r="C195" s="43"/>
      <c r="D195" s="251" t="s">
        <v>186</v>
      </c>
      <c r="E195" s="43"/>
      <c r="F195" s="252" t="s">
        <v>303</v>
      </c>
      <c r="G195" s="43"/>
      <c r="H195" s="43"/>
      <c r="I195" s="253"/>
      <c r="J195" s="43"/>
      <c r="K195" s="43"/>
      <c r="L195" s="47"/>
      <c r="M195" s="254"/>
      <c r="N195" s="255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186</v>
      </c>
      <c r="AU195" s="20" t="s">
        <v>84</v>
      </c>
    </row>
    <row r="196" s="13" customFormat="1">
      <c r="A196" s="13"/>
      <c r="B196" s="228"/>
      <c r="C196" s="229"/>
      <c r="D196" s="230" t="s">
        <v>154</v>
      </c>
      <c r="E196" s="231" t="s">
        <v>19</v>
      </c>
      <c r="F196" s="232" t="s">
        <v>938</v>
      </c>
      <c r="G196" s="229"/>
      <c r="H196" s="233">
        <v>11.512000000000001</v>
      </c>
      <c r="I196" s="234"/>
      <c r="J196" s="229"/>
      <c r="K196" s="229"/>
      <c r="L196" s="235"/>
      <c r="M196" s="236"/>
      <c r="N196" s="237"/>
      <c r="O196" s="237"/>
      <c r="P196" s="237"/>
      <c r="Q196" s="237"/>
      <c r="R196" s="237"/>
      <c r="S196" s="237"/>
      <c r="T196" s="238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9" t="s">
        <v>154</v>
      </c>
      <c r="AU196" s="239" t="s">
        <v>84</v>
      </c>
      <c r="AV196" s="13" t="s">
        <v>84</v>
      </c>
      <c r="AW196" s="13" t="s">
        <v>33</v>
      </c>
      <c r="AX196" s="13" t="s">
        <v>72</v>
      </c>
      <c r="AY196" s="239" t="s">
        <v>142</v>
      </c>
    </row>
    <row r="197" s="13" customFormat="1">
      <c r="A197" s="13"/>
      <c r="B197" s="228"/>
      <c r="C197" s="229"/>
      <c r="D197" s="230" t="s">
        <v>154</v>
      </c>
      <c r="E197" s="231" t="s">
        <v>19</v>
      </c>
      <c r="F197" s="232" t="s">
        <v>939</v>
      </c>
      <c r="G197" s="229"/>
      <c r="H197" s="233">
        <v>4.9720000000000004</v>
      </c>
      <c r="I197" s="234"/>
      <c r="J197" s="229"/>
      <c r="K197" s="229"/>
      <c r="L197" s="235"/>
      <c r="M197" s="236"/>
      <c r="N197" s="237"/>
      <c r="O197" s="237"/>
      <c r="P197" s="237"/>
      <c r="Q197" s="237"/>
      <c r="R197" s="237"/>
      <c r="S197" s="237"/>
      <c r="T197" s="238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9" t="s">
        <v>154</v>
      </c>
      <c r="AU197" s="239" t="s">
        <v>84</v>
      </c>
      <c r="AV197" s="13" t="s">
        <v>84</v>
      </c>
      <c r="AW197" s="13" t="s">
        <v>33</v>
      </c>
      <c r="AX197" s="13" t="s">
        <v>72</v>
      </c>
      <c r="AY197" s="239" t="s">
        <v>142</v>
      </c>
    </row>
    <row r="198" s="14" customFormat="1">
      <c r="A198" s="14"/>
      <c r="B198" s="240"/>
      <c r="C198" s="241"/>
      <c r="D198" s="230" t="s">
        <v>154</v>
      </c>
      <c r="E198" s="242" t="s">
        <v>19</v>
      </c>
      <c r="F198" s="243" t="s">
        <v>164</v>
      </c>
      <c r="G198" s="241"/>
      <c r="H198" s="244">
        <v>16.484000000000002</v>
      </c>
      <c r="I198" s="245"/>
      <c r="J198" s="241"/>
      <c r="K198" s="241"/>
      <c r="L198" s="246"/>
      <c r="M198" s="247"/>
      <c r="N198" s="248"/>
      <c r="O198" s="248"/>
      <c r="P198" s="248"/>
      <c r="Q198" s="248"/>
      <c r="R198" s="248"/>
      <c r="S198" s="248"/>
      <c r="T198" s="249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0" t="s">
        <v>154</v>
      </c>
      <c r="AU198" s="250" t="s">
        <v>84</v>
      </c>
      <c r="AV198" s="14" t="s">
        <v>152</v>
      </c>
      <c r="AW198" s="14" t="s">
        <v>33</v>
      </c>
      <c r="AX198" s="14" t="s">
        <v>79</v>
      </c>
      <c r="AY198" s="250" t="s">
        <v>142</v>
      </c>
    </row>
    <row r="199" s="2" customFormat="1" ht="16.5" customHeight="1">
      <c r="A199" s="41"/>
      <c r="B199" s="42"/>
      <c r="C199" s="266" t="s">
        <v>306</v>
      </c>
      <c r="D199" s="266" t="s">
        <v>307</v>
      </c>
      <c r="E199" s="267" t="s">
        <v>308</v>
      </c>
      <c r="F199" s="268" t="s">
        <v>309</v>
      </c>
      <c r="G199" s="269" t="s">
        <v>301</v>
      </c>
      <c r="H199" s="270">
        <v>12.663</v>
      </c>
      <c r="I199" s="271"/>
      <c r="J199" s="272">
        <f>ROUND(I199*H199,2)</f>
        <v>0</v>
      </c>
      <c r="K199" s="268" t="s">
        <v>184</v>
      </c>
      <c r="L199" s="273"/>
      <c r="M199" s="274" t="s">
        <v>19</v>
      </c>
      <c r="N199" s="275" t="s">
        <v>44</v>
      </c>
      <c r="O199" s="87"/>
      <c r="P199" s="224">
        <f>O199*H199</f>
        <v>0</v>
      </c>
      <c r="Q199" s="224">
        <v>0.55000000000000004</v>
      </c>
      <c r="R199" s="224">
        <f>Q199*H199</f>
        <v>6.9646500000000007</v>
      </c>
      <c r="S199" s="224">
        <v>0</v>
      </c>
      <c r="T199" s="225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26" t="s">
        <v>310</v>
      </c>
      <c r="AT199" s="226" t="s">
        <v>307</v>
      </c>
      <c r="AU199" s="226" t="s">
        <v>84</v>
      </c>
      <c r="AY199" s="20" t="s">
        <v>142</v>
      </c>
      <c r="BE199" s="227">
        <f>IF(N199="základní",J199,0)</f>
        <v>0</v>
      </c>
      <c r="BF199" s="227">
        <f>IF(N199="snížená",J199,0)</f>
        <v>0</v>
      </c>
      <c r="BG199" s="227">
        <f>IF(N199="zákl. přenesená",J199,0)</f>
        <v>0</v>
      </c>
      <c r="BH199" s="227">
        <f>IF(N199="sníž. přenesená",J199,0)</f>
        <v>0</v>
      </c>
      <c r="BI199" s="227">
        <f>IF(N199="nulová",J199,0)</f>
        <v>0</v>
      </c>
      <c r="BJ199" s="20" t="s">
        <v>84</v>
      </c>
      <c r="BK199" s="227">
        <f>ROUND(I199*H199,2)</f>
        <v>0</v>
      </c>
      <c r="BL199" s="20" t="s">
        <v>245</v>
      </c>
      <c r="BM199" s="226" t="s">
        <v>311</v>
      </c>
    </row>
    <row r="200" s="13" customFormat="1">
      <c r="A200" s="13"/>
      <c r="B200" s="228"/>
      <c r="C200" s="229"/>
      <c r="D200" s="230" t="s">
        <v>154</v>
      </c>
      <c r="E200" s="229"/>
      <c r="F200" s="232" t="s">
        <v>940</v>
      </c>
      <c r="G200" s="229"/>
      <c r="H200" s="233">
        <v>12.663</v>
      </c>
      <c r="I200" s="234"/>
      <c r="J200" s="229"/>
      <c r="K200" s="229"/>
      <c r="L200" s="235"/>
      <c r="M200" s="236"/>
      <c r="N200" s="237"/>
      <c r="O200" s="237"/>
      <c r="P200" s="237"/>
      <c r="Q200" s="237"/>
      <c r="R200" s="237"/>
      <c r="S200" s="237"/>
      <c r="T200" s="238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9" t="s">
        <v>154</v>
      </c>
      <c r="AU200" s="239" t="s">
        <v>84</v>
      </c>
      <c r="AV200" s="13" t="s">
        <v>84</v>
      </c>
      <c r="AW200" s="13" t="s">
        <v>4</v>
      </c>
      <c r="AX200" s="13" t="s">
        <v>79</v>
      </c>
      <c r="AY200" s="239" t="s">
        <v>142</v>
      </c>
    </row>
    <row r="201" s="2" customFormat="1" ht="16.5" customHeight="1">
      <c r="A201" s="41"/>
      <c r="B201" s="42"/>
      <c r="C201" s="266" t="s">
        <v>313</v>
      </c>
      <c r="D201" s="266" t="s">
        <v>307</v>
      </c>
      <c r="E201" s="267" t="s">
        <v>314</v>
      </c>
      <c r="F201" s="268" t="s">
        <v>315</v>
      </c>
      <c r="G201" s="269" t="s">
        <v>301</v>
      </c>
      <c r="H201" s="270">
        <v>5.4690000000000003</v>
      </c>
      <c r="I201" s="271"/>
      <c r="J201" s="272">
        <f>ROUND(I201*H201,2)</f>
        <v>0</v>
      </c>
      <c r="K201" s="268" t="s">
        <v>184</v>
      </c>
      <c r="L201" s="273"/>
      <c r="M201" s="274" t="s">
        <v>19</v>
      </c>
      <c r="N201" s="275" t="s">
        <v>44</v>
      </c>
      <c r="O201" s="87"/>
      <c r="P201" s="224">
        <f>O201*H201</f>
        <v>0</v>
      </c>
      <c r="Q201" s="224">
        <v>0.55000000000000004</v>
      </c>
      <c r="R201" s="224">
        <f>Q201*H201</f>
        <v>3.0079500000000006</v>
      </c>
      <c r="S201" s="224">
        <v>0</v>
      </c>
      <c r="T201" s="225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26" t="s">
        <v>310</v>
      </c>
      <c r="AT201" s="226" t="s">
        <v>307</v>
      </c>
      <c r="AU201" s="226" t="s">
        <v>84</v>
      </c>
      <c r="AY201" s="20" t="s">
        <v>142</v>
      </c>
      <c r="BE201" s="227">
        <f>IF(N201="základní",J201,0)</f>
        <v>0</v>
      </c>
      <c r="BF201" s="227">
        <f>IF(N201="snížená",J201,0)</f>
        <v>0</v>
      </c>
      <c r="BG201" s="227">
        <f>IF(N201="zákl. přenesená",J201,0)</f>
        <v>0</v>
      </c>
      <c r="BH201" s="227">
        <f>IF(N201="sníž. přenesená",J201,0)</f>
        <v>0</v>
      </c>
      <c r="BI201" s="227">
        <f>IF(N201="nulová",J201,0)</f>
        <v>0</v>
      </c>
      <c r="BJ201" s="20" t="s">
        <v>84</v>
      </c>
      <c r="BK201" s="227">
        <f>ROUND(I201*H201,2)</f>
        <v>0</v>
      </c>
      <c r="BL201" s="20" t="s">
        <v>245</v>
      </c>
      <c r="BM201" s="226" t="s">
        <v>316</v>
      </c>
    </row>
    <row r="202" s="13" customFormat="1">
      <c r="A202" s="13"/>
      <c r="B202" s="228"/>
      <c r="C202" s="229"/>
      <c r="D202" s="230" t="s">
        <v>154</v>
      </c>
      <c r="E202" s="229"/>
      <c r="F202" s="232" t="s">
        <v>941</v>
      </c>
      <c r="G202" s="229"/>
      <c r="H202" s="233">
        <v>5.4690000000000003</v>
      </c>
      <c r="I202" s="234"/>
      <c r="J202" s="229"/>
      <c r="K202" s="229"/>
      <c r="L202" s="235"/>
      <c r="M202" s="236"/>
      <c r="N202" s="237"/>
      <c r="O202" s="237"/>
      <c r="P202" s="237"/>
      <c r="Q202" s="237"/>
      <c r="R202" s="237"/>
      <c r="S202" s="237"/>
      <c r="T202" s="238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9" t="s">
        <v>154</v>
      </c>
      <c r="AU202" s="239" t="s">
        <v>84</v>
      </c>
      <c r="AV202" s="13" t="s">
        <v>84</v>
      </c>
      <c r="AW202" s="13" t="s">
        <v>4</v>
      </c>
      <c r="AX202" s="13" t="s">
        <v>79</v>
      </c>
      <c r="AY202" s="239" t="s">
        <v>142</v>
      </c>
    </row>
    <row r="203" s="2" customFormat="1" ht="24.15" customHeight="1">
      <c r="A203" s="41"/>
      <c r="B203" s="42"/>
      <c r="C203" s="215" t="s">
        <v>318</v>
      </c>
      <c r="D203" s="215" t="s">
        <v>147</v>
      </c>
      <c r="E203" s="216" t="s">
        <v>319</v>
      </c>
      <c r="F203" s="217" t="s">
        <v>320</v>
      </c>
      <c r="G203" s="218" t="s">
        <v>256</v>
      </c>
      <c r="H203" s="219">
        <v>10.359</v>
      </c>
      <c r="I203" s="220"/>
      <c r="J203" s="221">
        <f>ROUND(I203*H203,2)</f>
        <v>0</v>
      </c>
      <c r="K203" s="217" t="s">
        <v>184</v>
      </c>
      <c r="L203" s="47"/>
      <c r="M203" s="222" t="s">
        <v>19</v>
      </c>
      <c r="N203" s="223" t="s">
        <v>44</v>
      </c>
      <c r="O203" s="87"/>
      <c r="P203" s="224">
        <f>O203*H203</f>
        <v>0</v>
      </c>
      <c r="Q203" s="224">
        <v>0</v>
      </c>
      <c r="R203" s="224">
        <f>Q203*H203</f>
        <v>0</v>
      </c>
      <c r="S203" s="224">
        <v>0</v>
      </c>
      <c r="T203" s="225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26" t="s">
        <v>245</v>
      </c>
      <c r="AT203" s="226" t="s">
        <v>147</v>
      </c>
      <c r="AU203" s="226" t="s">
        <v>84</v>
      </c>
      <c r="AY203" s="20" t="s">
        <v>142</v>
      </c>
      <c r="BE203" s="227">
        <f>IF(N203="základní",J203,0)</f>
        <v>0</v>
      </c>
      <c r="BF203" s="227">
        <f>IF(N203="snížená",J203,0)</f>
        <v>0</v>
      </c>
      <c r="BG203" s="227">
        <f>IF(N203="zákl. přenesená",J203,0)</f>
        <v>0</v>
      </c>
      <c r="BH203" s="227">
        <f>IF(N203="sníž. přenesená",J203,0)</f>
        <v>0</v>
      </c>
      <c r="BI203" s="227">
        <f>IF(N203="nulová",J203,0)</f>
        <v>0</v>
      </c>
      <c r="BJ203" s="20" t="s">
        <v>84</v>
      </c>
      <c r="BK203" s="227">
        <f>ROUND(I203*H203,2)</f>
        <v>0</v>
      </c>
      <c r="BL203" s="20" t="s">
        <v>245</v>
      </c>
      <c r="BM203" s="226" t="s">
        <v>321</v>
      </c>
    </row>
    <row r="204" s="2" customFormat="1">
      <c r="A204" s="41"/>
      <c r="B204" s="42"/>
      <c r="C204" s="43"/>
      <c r="D204" s="251" t="s">
        <v>186</v>
      </c>
      <c r="E204" s="43"/>
      <c r="F204" s="252" t="s">
        <v>322</v>
      </c>
      <c r="G204" s="43"/>
      <c r="H204" s="43"/>
      <c r="I204" s="253"/>
      <c r="J204" s="43"/>
      <c r="K204" s="43"/>
      <c r="L204" s="47"/>
      <c r="M204" s="254"/>
      <c r="N204" s="255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186</v>
      </c>
      <c r="AU204" s="20" t="s">
        <v>84</v>
      </c>
    </row>
    <row r="205" s="12" customFormat="1" ht="22.8" customHeight="1">
      <c r="A205" s="12"/>
      <c r="B205" s="199"/>
      <c r="C205" s="200"/>
      <c r="D205" s="201" t="s">
        <v>71</v>
      </c>
      <c r="E205" s="213" t="s">
        <v>323</v>
      </c>
      <c r="F205" s="213" t="s">
        <v>324</v>
      </c>
      <c r="G205" s="200"/>
      <c r="H205" s="200"/>
      <c r="I205" s="203"/>
      <c r="J205" s="214">
        <f>BK205</f>
        <v>0</v>
      </c>
      <c r="K205" s="200"/>
      <c r="L205" s="205"/>
      <c r="M205" s="206"/>
      <c r="N205" s="207"/>
      <c r="O205" s="207"/>
      <c r="P205" s="208">
        <f>SUM(P206:P237)</f>
        <v>0</v>
      </c>
      <c r="Q205" s="207"/>
      <c r="R205" s="208">
        <f>SUM(R206:R237)</f>
        <v>0.99850130000000004</v>
      </c>
      <c r="S205" s="207"/>
      <c r="T205" s="209">
        <f>SUM(T206:T237)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10" t="s">
        <v>84</v>
      </c>
      <c r="AT205" s="211" t="s">
        <v>71</v>
      </c>
      <c r="AU205" s="211" t="s">
        <v>79</v>
      </c>
      <c r="AY205" s="210" t="s">
        <v>142</v>
      </c>
      <c r="BK205" s="212">
        <f>SUM(BK206:BK237)</f>
        <v>0</v>
      </c>
    </row>
    <row r="206" s="2" customFormat="1" ht="24.15" customHeight="1">
      <c r="A206" s="41"/>
      <c r="B206" s="42"/>
      <c r="C206" s="215" t="s">
        <v>325</v>
      </c>
      <c r="D206" s="215" t="s">
        <v>147</v>
      </c>
      <c r="E206" s="216" t="s">
        <v>326</v>
      </c>
      <c r="F206" s="217" t="s">
        <v>327</v>
      </c>
      <c r="G206" s="218" t="s">
        <v>167</v>
      </c>
      <c r="H206" s="219">
        <v>90.900000000000006</v>
      </c>
      <c r="I206" s="220"/>
      <c r="J206" s="221">
        <f>ROUND(I206*H206,2)</f>
        <v>0</v>
      </c>
      <c r="K206" s="217" t="s">
        <v>184</v>
      </c>
      <c r="L206" s="47"/>
      <c r="M206" s="222" t="s">
        <v>19</v>
      </c>
      <c r="N206" s="223" t="s">
        <v>44</v>
      </c>
      <c r="O206" s="87"/>
      <c r="P206" s="224">
        <f>O206*H206</f>
        <v>0</v>
      </c>
      <c r="Q206" s="224">
        <v>0.0019400000000000001</v>
      </c>
      <c r="R206" s="224">
        <f>Q206*H206</f>
        <v>0.17634600000000003</v>
      </c>
      <c r="S206" s="224">
        <v>0</v>
      </c>
      <c r="T206" s="225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26" t="s">
        <v>245</v>
      </c>
      <c r="AT206" s="226" t="s">
        <v>147</v>
      </c>
      <c r="AU206" s="226" t="s">
        <v>84</v>
      </c>
      <c r="AY206" s="20" t="s">
        <v>142</v>
      </c>
      <c r="BE206" s="227">
        <f>IF(N206="základní",J206,0)</f>
        <v>0</v>
      </c>
      <c r="BF206" s="227">
        <f>IF(N206="snížená",J206,0)</f>
        <v>0</v>
      </c>
      <c r="BG206" s="227">
        <f>IF(N206="zákl. přenesená",J206,0)</f>
        <v>0</v>
      </c>
      <c r="BH206" s="227">
        <f>IF(N206="sníž. přenesená",J206,0)</f>
        <v>0</v>
      </c>
      <c r="BI206" s="227">
        <f>IF(N206="nulová",J206,0)</f>
        <v>0</v>
      </c>
      <c r="BJ206" s="20" t="s">
        <v>84</v>
      </c>
      <c r="BK206" s="227">
        <f>ROUND(I206*H206,2)</f>
        <v>0</v>
      </c>
      <c r="BL206" s="20" t="s">
        <v>245</v>
      </c>
      <c r="BM206" s="226" t="s">
        <v>328</v>
      </c>
    </row>
    <row r="207" s="2" customFormat="1">
      <c r="A207" s="41"/>
      <c r="B207" s="42"/>
      <c r="C207" s="43"/>
      <c r="D207" s="251" t="s">
        <v>186</v>
      </c>
      <c r="E207" s="43"/>
      <c r="F207" s="252" t="s">
        <v>329</v>
      </c>
      <c r="G207" s="43"/>
      <c r="H207" s="43"/>
      <c r="I207" s="253"/>
      <c r="J207" s="43"/>
      <c r="K207" s="43"/>
      <c r="L207" s="47"/>
      <c r="M207" s="254"/>
      <c r="N207" s="255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186</v>
      </c>
      <c r="AU207" s="20" t="s">
        <v>84</v>
      </c>
    </row>
    <row r="208" s="15" customFormat="1">
      <c r="A208" s="15"/>
      <c r="B208" s="256"/>
      <c r="C208" s="257"/>
      <c r="D208" s="230" t="s">
        <v>154</v>
      </c>
      <c r="E208" s="258" t="s">
        <v>19</v>
      </c>
      <c r="F208" s="259" t="s">
        <v>330</v>
      </c>
      <c r="G208" s="257"/>
      <c r="H208" s="258" t="s">
        <v>19</v>
      </c>
      <c r="I208" s="260"/>
      <c r="J208" s="257"/>
      <c r="K208" s="257"/>
      <c r="L208" s="261"/>
      <c r="M208" s="262"/>
      <c r="N208" s="263"/>
      <c r="O208" s="263"/>
      <c r="P208" s="263"/>
      <c r="Q208" s="263"/>
      <c r="R208" s="263"/>
      <c r="S208" s="263"/>
      <c r="T208" s="264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65" t="s">
        <v>154</v>
      </c>
      <c r="AU208" s="265" t="s">
        <v>84</v>
      </c>
      <c r="AV208" s="15" t="s">
        <v>79</v>
      </c>
      <c r="AW208" s="15" t="s">
        <v>33</v>
      </c>
      <c r="AX208" s="15" t="s">
        <v>72</v>
      </c>
      <c r="AY208" s="265" t="s">
        <v>142</v>
      </c>
    </row>
    <row r="209" s="13" customFormat="1">
      <c r="A209" s="13"/>
      <c r="B209" s="228"/>
      <c r="C209" s="229"/>
      <c r="D209" s="230" t="s">
        <v>154</v>
      </c>
      <c r="E209" s="231" t="s">
        <v>19</v>
      </c>
      <c r="F209" s="232" t="s">
        <v>942</v>
      </c>
      <c r="G209" s="229"/>
      <c r="H209" s="233">
        <v>90.900000000000006</v>
      </c>
      <c r="I209" s="234"/>
      <c r="J209" s="229"/>
      <c r="K209" s="229"/>
      <c r="L209" s="235"/>
      <c r="M209" s="236"/>
      <c r="N209" s="237"/>
      <c r="O209" s="237"/>
      <c r="P209" s="237"/>
      <c r="Q209" s="237"/>
      <c r="R209" s="237"/>
      <c r="S209" s="237"/>
      <c r="T209" s="238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9" t="s">
        <v>154</v>
      </c>
      <c r="AU209" s="239" t="s">
        <v>84</v>
      </c>
      <c r="AV209" s="13" t="s">
        <v>84</v>
      </c>
      <c r="AW209" s="13" t="s">
        <v>33</v>
      </c>
      <c r="AX209" s="13" t="s">
        <v>72</v>
      </c>
      <c r="AY209" s="239" t="s">
        <v>142</v>
      </c>
    </row>
    <row r="210" s="14" customFormat="1">
      <c r="A210" s="14"/>
      <c r="B210" s="240"/>
      <c r="C210" s="241"/>
      <c r="D210" s="230" t="s">
        <v>154</v>
      </c>
      <c r="E210" s="242" t="s">
        <v>19</v>
      </c>
      <c r="F210" s="243" t="s">
        <v>164</v>
      </c>
      <c r="G210" s="241"/>
      <c r="H210" s="244">
        <v>90.900000000000006</v>
      </c>
      <c r="I210" s="245"/>
      <c r="J210" s="241"/>
      <c r="K210" s="241"/>
      <c r="L210" s="246"/>
      <c r="M210" s="247"/>
      <c r="N210" s="248"/>
      <c r="O210" s="248"/>
      <c r="P210" s="248"/>
      <c r="Q210" s="248"/>
      <c r="R210" s="248"/>
      <c r="S210" s="248"/>
      <c r="T210" s="249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0" t="s">
        <v>154</v>
      </c>
      <c r="AU210" s="250" t="s">
        <v>84</v>
      </c>
      <c r="AV210" s="14" t="s">
        <v>152</v>
      </c>
      <c r="AW210" s="14" t="s">
        <v>33</v>
      </c>
      <c r="AX210" s="14" t="s">
        <v>79</v>
      </c>
      <c r="AY210" s="250" t="s">
        <v>142</v>
      </c>
    </row>
    <row r="211" s="2" customFormat="1" ht="24.15" customHeight="1">
      <c r="A211" s="41"/>
      <c r="B211" s="42"/>
      <c r="C211" s="215" t="s">
        <v>332</v>
      </c>
      <c r="D211" s="215" t="s">
        <v>147</v>
      </c>
      <c r="E211" s="216" t="s">
        <v>333</v>
      </c>
      <c r="F211" s="217" t="s">
        <v>334</v>
      </c>
      <c r="G211" s="218" t="s">
        <v>167</v>
      </c>
      <c r="H211" s="219">
        <v>18.399999999999999</v>
      </c>
      <c r="I211" s="220"/>
      <c r="J211" s="221">
        <f>ROUND(I211*H211,2)</f>
        <v>0</v>
      </c>
      <c r="K211" s="217" t="s">
        <v>184</v>
      </c>
      <c r="L211" s="47"/>
      <c r="M211" s="222" t="s">
        <v>19</v>
      </c>
      <c r="N211" s="223" t="s">
        <v>44</v>
      </c>
      <c r="O211" s="87"/>
      <c r="P211" s="224">
        <f>O211*H211</f>
        <v>0</v>
      </c>
      <c r="Q211" s="224">
        <v>0.0035000000000000001</v>
      </c>
      <c r="R211" s="224">
        <f>Q211*H211</f>
        <v>0.064399999999999999</v>
      </c>
      <c r="S211" s="224">
        <v>0</v>
      </c>
      <c r="T211" s="225">
        <f>S211*H211</f>
        <v>0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26" t="s">
        <v>245</v>
      </c>
      <c r="AT211" s="226" t="s">
        <v>147</v>
      </c>
      <c r="AU211" s="226" t="s">
        <v>84</v>
      </c>
      <c r="AY211" s="20" t="s">
        <v>142</v>
      </c>
      <c r="BE211" s="227">
        <f>IF(N211="základní",J211,0)</f>
        <v>0</v>
      </c>
      <c r="BF211" s="227">
        <f>IF(N211="snížená",J211,0)</f>
        <v>0</v>
      </c>
      <c r="BG211" s="227">
        <f>IF(N211="zákl. přenesená",J211,0)</f>
        <v>0</v>
      </c>
      <c r="BH211" s="227">
        <f>IF(N211="sníž. přenesená",J211,0)</f>
        <v>0</v>
      </c>
      <c r="BI211" s="227">
        <f>IF(N211="nulová",J211,0)</f>
        <v>0</v>
      </c>
      <c r="BJ211" s="20" t="s">
        <v>84</v>
      </c>
      <c r="BK211" s="227">
        <f>ROUND(I211*H211,2)</f>
        <v>0</v>
      </c>
      <c r="BL211" s="20" t="s">
        <v>245</v>
      </c>
      <c r="BM211" s="226" t="s">
        <v>335</v>
      </c>
    </row>
    <row r="212" s="2" customFormat="1">
      <c r="A212" s="41"/>
      <c r="B212" s="42"/>
      <c r="C212" s="43"/>
      <c r="D212" s="251" t="s">
        <v>186</v>
      </c>
      <c r="E212" s="43"/>
      <c r="F212" s="252" t="s">
        <v>336</v>
      </c>
      <c r="G212" s="43"/>
      <c r="H212" s="43"/>
      <c r="I212" s="253"/>
      <c r="J212" s="43"/>
      <c r="K212" s="43"/>
      <c r="L212" s="47"/>
      <c r="M212" s="254"/>
      <c r="N212" s="255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186</v>
      </c>
      <c r="AU212" s="20" t="s">
        <v>84</v>
      </c>
    </row>
    <row r="213" s="13" customFormat="1">
      <c r="A213" s="13"/>
      <c r="B213" s="228"/>
      <c r="C213" s="229"/>
      <c r="D213" s="230" t="s">
        <v>154</v>
      </c>
      <c r="E213" s="231" t="s">
        <v>19</v>
      </c>
      <c r="F213" s="232" t="s">
        <v>337</v>
      </c>
      <c r="G213" s="229"/>
      <c r="H213" s="233">
        <v>11.800000000000001</v>
      </c>
      <c r="I213" s="234"/>
      <c r="J213" s="229"/>
      <c r="K213" s="229"/>
      <c r="L213" s="235"/>
      <c r="M213" s="236"/>
      <c r="N213" s="237"/>
      <c r="O213" s="237"/>
      <c r="P213" s="237"/>
      <c r="Q213" s="237"/>
      <c r="R213" s="237"/>
      <c r="S213" s="237"/>
      <c r="T213" s="238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9" t="s">
        <v>154</v>
      </c>
      <c r="AU213" s="239" t="s">
        <v>84</v>
      </c>
      <c r="AV213" s="13" t="s">
        <v>84</v>
      </c>
      <c r="AW213" s="13" t="s">
        <v>33</v>
      </c>
      <c r="AX213" s="13" t="s">
        <v>72</v>
      </c>
      <c r="AY213" s="239" t="s">
        <v>142</v>
      </c>
    </row>
    <row r="214" s="13" customFormat="1">
      <c r="A214" s="13"/>
      <c r="B214" s="228"/>
      <c r="C214" s="229"/>
      <c r="D214" s="230" t="s">
        <v>154</v>
      </c>
      <c r="E214" s="231" t="s">
        <v>19</v>
      </c>
      <c r="F214" s="232" t="s">
        <v>244</v>
      </c>
      <c r="G214" s="229"/>
      <c r="H214" s="233">
        <v>6.5999999999999996</v>
      </c>
      <c r="I214" s="234"/>
      <c r="J214" s="229"/>
      <c r="K214" s="229"/>
      <c r="L214" s="235"/>
      <c r="M214" s="236"/>
      <c r="N214" s="237"/>
      <c r="O214" s="237"/>
      <c r="P214" s="237"/>
      <c r="Q214" s="237"/>
      <c r="R214" s="237"/>
      <c r="S214" s="237"/>
      <c r="T214" s="238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9" t="s">
        <v>154</v>
      </c>
      <c r="AU214" s="239" t="s">
        <v>84</v>
      </c>
      <c r="AV214" s="13" t="s">
        <v>84</v>
      </c>
      <c r="AW214" s="13" t="s">
        <v>33</v>
      </c>
      <c r="AX214" s="13" t="s">
        <v>72</v>
      </c>
      <c r="AY214" s="239" t="s">
        <v>142</v>
      </c>
    </row>
    <row r="215" s="14" customFormat="1">
      <c r="A215" s="14"/>
      <c r="B215" s="240"/>
      <c r="C215" s="241"/>
      <c r="D215" s="230" t="s">
        <v>154</v>
      </c>
      <c r="E215" s="242" t="s">
        <v>19</v>
      </c>
      <c r="F215" s="243" t="s">
        <v>164</v>
      </c>
      <c r="G215" s="241"/>
      <c r="H215" s="244">
        <v>18.399999999999999</v>
      </c>
      <c r="I215" s="245"/>
      <c r="J215" s="241"/>
      <c r="K215" s="241"/>
      <c r="L215" s="246"/>
      <c r="M215" s="247"/>
      <c r="N215" s="248"/>
      <c r="O215" s="248"/>
      <c r="P215" s="248"/>
      <c r="Q215" s="248"/>
      <c r="R215" s="248"/>
      <c r="S215" s="248"/>
      <c r="T215" s="249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0" t="s">
        <v>154</v>
      </c>
      <c r="AU215" s="250" t="s">
        <v>84</v>
      </c>
      <c r="AV215" s="14" t="s">
        <v>152</v>
      </c>
      <c r="AW215" s="14" t="s">
        <v>33</v>
      </c>
      <c r="AX215" s="14" t="s">
        <v>79</v>
      </c>
      <c r="AY215" s="250" t="s">
        <v>142</v>
      </c>
    </row>
    <row r="216" s="2" customFormat="1" ht="24.15" customHeight="1">
      <c r="A216" s="41"/>
      <c r="B216" s="42"/>
      <c r="C216" s="215" t="s">
        <v>338</v>
      </c>
      <c r="D216" s="215" t="s">
        <v>147</v>
      </c>
      <c r="E216" s="216" t="s">
        <v>339</v>
      </c>
      <c r="F216" s="217" t="s">
        <v>340</v>
      </c>
      <c r="G216" s="218" t="s">
        <v>167</v>
      </c>
      <c r="H216" s="219">
        <v>58.100000000000001</v>
      </c>
      <c r="I216" s="220"/>
      <c r="J216" s="221">
        <f>ROUND(I216*H216,2)</f>
        <v>0</v>
      </c>
      <c r="K216" s="217" t="s">
        <v>184</v>
      </c>
      <c r="L216" s="47"/>
      <c r="M216" s="222" t="s">
        <v>19</v>
      </c>
      <c r="N216" s="223" t="s">
        <v>44</v>
      </c>
      <c r="O216" s="87"/>
      <c r="P216" s="224">
        <f>O216*H216</f>
        <v>0</v>
      </c>
      <c r="Q216" s="224">
        <v>0.0035000000000000001</v>
      </c>
      <c r="R216" s="224">
        <f>Q216*H216</f>
        <v>0.20335</v>
      </c>
      <c r="S216" s="224">
        <v>0</v>
      </c>
      <c r="T216" s="225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26" t="s">
        <v>245</v>
      </c>
      <c r="AT216" s="226" t="s">
        <v>147</v>
      </c>
      <c r="AU216" s="226" t="s">
        <v>84</v>
      </c>
      <c r="AY216" s="20" t="s">
        <v>142</v>
      </c>
      <c r="BE216" s="227">
        <f>IF(N216="základní",J216,0)</f>
        <v>0</v>
      </c>
      <c r="BF216" s="227">
        <f>IF(N216="snížená",J216,0)</f>
        <v>0</v>
      </c>
      <c r="BG216" s="227">
        <f>IF(N216="zákl. přenesená",J216,0)</f>
        <v>0</v>
      </c>
      <c r="BH216" s="227">
        <f>IF(N216="sníž. přenesená",J216,0)</f>
        <v>0</v>
      </c>
      <c r="BI216" s="227">
        <f>IF(N216="nulová",J216,0)</f>
        <v>0</v>
      </c>
      <c r="BJ216" s="20" t="s">
        <v>84</v>
      </c>
      <c r="BK216" s="227">
        <f>ROUND(I216*H216,2)</f>
        <v>0</v>
      </c>
      <c r="BL216" s="20" t="s">
        <v>245</v>
      </c>
      <c r="BM216" s="226" t="s">
        <v>341</v>
      </c>
    </row>
    <row r="217" s="2" customFormat="1">
      <c r="A217" s="41"/>
      <c r="B217" s="42"/>
      <c r="C217" s="43"/>
      <c r="D217" s="251" t="s">
        <v>186</v>
      </c>
      <c r="E217" s="43"/>
      <c r="F217" s="252" t="s">
        <v>342</v>
      </c>
      <c r="G217" s="43"/>
      <c r="H217" s="43"/>
      <c r="I217" s="253"/>
      <c r="J217" s="43"/>
      <c r="K217" s="43"/>
      <c r="L217" s="47"/>
      <c r="M217" s="254"/>
      <c r="N217" s="255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20" t="s">
        <v>186</v>
      </c>
      <c r="AU217" s="20" t="s">
        <v>84</v>
      </c>
    </row>
    <row r="218" s="13" customFormat="1">
      <c r="A218" s="13"/>
      <c r="B218" s="228"/>
      <c r="C218" s="229"/>
      <c r="D218" s="230" t="s">
        <v>154</v>
      </c>
      <c r="E218" s="231" t="s">
        <v>19</v>
      </c>
      <c r="F218" s="232" t="s">
        <v>943</v>
      </c>
      <c r="G218" s="229"/>
      <c r="H218" s="233">
        <v>58.100000000000001</v>
      </c>
      <c r="I218" s="234"/>
      <c r="J218" s="229"/>
      <c r="K218" s="229"/>
      <c r="L218" s="235"/>
      <c r="M218" s="236"/>
      <c r="N218" s="237"/>
      <c r="O218" s="237"/>
      <c r="P218" s="237"/>
      <c r="Q218" s="237"/>
      <c r="R218" s="237"/>
      <c r="S218" s="237"/>
      <c r="T218" s="238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9" t="s">
        <v>154</v>
      </c>
      <c r="AU218" s="239" t="s">
        <v>84</v>
      </c>
      <c r="AV218" s="13" t="s">
        <v>84</v>
      </c>
      <c r="AW218" s="13" t="s">
        <v>33</v>
      </c>
      <c r="AX218" s="13" t="s">
        <v>72</v>
      </c>
      <c r="AY218" s="239" t="s">
        <v>142</v>
      </c>
    </row>
    <row r="219" s="14" customFormat="1">
      <c r="A219" s="14"/>
      <c r="B219" s="240"/>
      <c r="C219" s="241"/>
      <c r="D219" s="230" t="s">
        <v>154</v>
      </c>
      <c r="E219" s="242" t="s">
        <v>19</v>
      </c>
      <c r="F219" s="243" t="s">
        <v>164</v>
      </c>
      <c r="G219" s="241"/>
      <c r="H219" s="244">
        <v>58.100000000000001</v>
      </c>
      <c r="I219" s="245"/>
      <c r="J219" s="241"/>
      <c r="K219" s="241"/>
      <c r="L219" s="246"/>
      <c r="M219" s="247"/>
      <c r="N219" s="248"/>
      <c r="O219" s="248"/>
      <c r="P219" s="248"/>
      <c r="Q219" s="248"/>
      <c r="R219" s="248"/>
      <c r="S219" s="248"/>
      <c r="T219" s="249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0" t="s">
        <v>154</v>
      </c>
      <c r="AU219" s="250" t="s">
        <v>84</v>
      </c>
      <c r="AV219" s="14" t="s">
        <v>152</v>
      </c>
      <c r="AW219" s="14" t="s">
        <v>33</v>
      </c>
      <c r="AX219" s="14" t="s">
        <v>79</v>
      </c>
      <c r="AY219" s="250" t="s">
        <v>142</v>
      </c>
    </row>
    <row r="220" s="2" customFormat="1" ht="24.15" customHeight="1">
      <c r="A220" s="41"/>
      <c r="B220" s="42"/>
      <c r="C220" s="215" t="s">
        <v>310</v>
      </c>
      <c r="D220" s="215" t="s">
        <v>147</v>
      </c>
      <c r="E220" s="216" t="s">
        <v>344</v>
      </c>
      <c r="F220" s="217" t="s">
        <v>345</v>
      </c>
      <c r="G220" s="218" t="s">
        <v>150</v>
      </c>
      <c r="H220" s="219">
        <v>6.2169999999999996</v>
      </c>
      <c r="I220" s="220"/>
      <c r="J220" s="221">
        <f>ROUND(I220*H220,2)</f>
        <v>0</v>
      </c>
      <c r="K220" s="217" t="s">
        <v>184</v>
      </c>
      <c r="L220" s="47"/>
      <c r="M220" s="222" t="s">
        <v>19</v>
      </c>
      <c r="N220" s="223" t="s">
        <v>44</v>
      </c>
      <c r="O220" s="87"/>
      <c r="P220" s="224">
        <f>O220*H220</f>
        <v>0</v>
      </c>
      <c r="Q220" s="224">
        <v>0.0109</v>
      </c>
      <c r="R220" s="224">
        <f>Q220*H220</f>
        <v>0.067765300000000001</v>
      </c>
      <c r="S220" s="224">
        <v>0</v>
      </c>
      <c r="T220" s="225">
        <f>S220*H220</f>
        <v>0</v>
      </c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R220" s="226" t="s">
        <v>245</v>
      </c>
      <c r="AT220" s="226" t="s">
        <v>147</v>
      </c>
      <c r="AU220" s="226" t="s">
        <v>84</v>
      </c>
      <c r="AY220" s="20" t="s">
        <v>142</v>
      </c>
      <c r="BE220" s="227">
        <f>IF(N220="základní",J220,0)</f>
        <v>0</v>
      </c>
      <c r="BF220" s="227">
        <f>IF(N220="snížená",J220,0)</f>
        <v>0</v>
      </c>
      <c r="BG220" s="227">
        <f>IF(N220="zákl. přenesená",J220,0)</f>
        <v>0</v>
      </c>
      <c r="BH220" s="227">
        <f>IF(N220="sníž. přenesená",J220,0)</f>
        <v>0</v>
      </c>
      <c r="BI220" s="227">
        <f>IF(N220="nulová",J220,0)</f>
        <v>0</v>
      </c>
      <c r="BJ220" s="20" t="s">
        <v>84</v>
      </c>
      <c r="BK220" s="227">
        <f>ROUND(I220*H220,2)</f>
        <v>0</v>
      </c>
      <c r="BL220" s="20" t="s">
        <v>245</v>
      </c>
      <c r="BM220" s="226" t="s">
        <v>944</v>
      </c>
    </row>
    <row r="221" s="2" customFormat="1">
      <c r="A221" s="41"/>
      <c r="B221" s="42"/>
      <c r="C221" s="43"/>
      <c r="D221" s="251" t="s">
        <v>186</v>
      </c>
      <c r="E221" s="43"/>
      <c r="F221" s="252" t="s">
        <v>347</v>
      </c>
      <c r="G221" s="43"/>
      <c r="H221" s="43"/>
      <c r="I221" s="253"/>
      <c r="J221" s="43"/>
      <c r="K221" s="43"/>
      <c r="L221" s="47"/>
      <c r="M221" s="254"/>
      <c r="N221" s="255"/>
      <c r="O221" s="87"/>
      <c r="P221" s="87"/>
      <c r="Q221" s="87"/>
      <c r="R221" s="87"/>
      <c r="S221" s="87"/>
      <c r="T221" s="88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T221" s="20" t="s">
        <v>186</v>
      </c>
      <c r="AU221" s="20" t="s">
        <v>84</v>
      </c>
    </row>
    <row r="222" s="13" customFormat="1">
      <c r="A222" s="13"/>
      <c r="B222" s="228"/>
      <c r="C222" s="229"/>
      <c r="D222" s="230" t="s">
        <v>154</v>
      </c>
      <c r="E222" s="231" t="s">
        <v>19</v>
      </c>
      <c r="F222" s="232" t="s">
        <v>934</v>
      </c>
      <c r="G222" s="229"/>
      <c r="H222" s="233">
        <v>6.2169999999999996</v>
      </c>
      <c r="I222" s="234"/>
      <c r="J222" s="229"/>
      <c r="K222" s="229"/>
      <c r="L222" s="235"/>
      <c r="M222" s="236"/>
      <c r="N222" s="237"/>
      <c r="O222" s="237"/>
      <c r="P222" s="237"/>
      <c r="Q222" s="237"/>
      <c r="R222" s="237"/>
      <c r="S222" s="237"/>
      <c r="T222" s="238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9" t="s">
        <v>154</v>
      </c>
      <c r="AU222" s="239" t="s">
        <v>84</v>
      </c>
      <c r="AV222" s="13" t="s">
        <v>84</v>
      </c>
      <c r="AW222" s="13" t="s">
        <v>33</v>
      </c>
      <c r="AX222" s="13" t="s">
        <v>72</v>
      </c>
      <c r="AY222" s="239" t="s">
        <v>142</v>
      </c>
    </row>
    <row r="223" s="14" customFormat="1">
      <c r="A223" s="14"/>
      <c r="B223" s="240"/>
      <c r="C223" s="241"/>
      <c r="D223" s="230" t="s">
        <v>154</v>
      </c>
      <c r="E223" s="242" t="s">
        <v>19</v>
      </c>
      <c r="F223" s="243" t="s">
        <v>164</v>
      </c>
      <c r="G223" s="241"/>
      <c r="H223" s="244">
        <v>6.2169999999999996</v>
      </c>
      <c r="I223" s="245"/>
      <c r="J223" s="241"/>
      <c r="K223" s="241"/>
      <c r="L223" s="246"/>
      <c r="M223" s="247"/>
      <c r="N223" s="248"/>
      <c r="O223" s="248"/>
      <c r="P223" s="248"/>
      <c r="Q223" s="248"/>
      <c r="R223" s="248"/>
      <c r="S223" s="248"/>
      <c r="T223" s="249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0" t="s">
        <v>154</v>
      </c>
      <c r="AU223" s="250" t="s">
        <v>84</v>
      </c>
      <c r="AV223" s="14" t="s">
        <v>152</v>
      </c>
      <c r="AW223" s="14" t="s">
        <v>33</v>
      </c>
      <c r="AX223" s="14" t="s">
        <v>79</v>
      </c>
      <c r="AY223" s="250" t="s">
        <v>142</v>
      </c>
    </row>
    <row r="224" s="2" customFormat="1" ht="21.75" customHeight="1">
      <c r="A224" s="41"/>
      <c r="B224" s="42"/>
      <c r="C224" s="215" t="s">
        <v>348</v>
      </c>
      <c r="D224" s="215" t="s">
        <v>147</v>
      </c>
      <c r="E224" s="216" t="s">
        <v>349</v>
      </c>
      <c r="F224" s="217" t="s">
        <v>350</v>
      </c>
      <c r="G224" s="218" t="s">
        <v>167</v>
      </c>
      <c r="H224" s="219">
        <v>143</v>
      </c>
      <c r="I224" s="220"/>
      <c r="J224" s="221">
        <f>ROUND(I224*H224,2)</f>
        <v>0</v>
      </c>
      <c r="K224" s="217" t="s">
        <v>184</v>
      </c>
      <c r="L224" s="47"/>
      <c r="M224" s="222" t="s">
        <v>19</v>
      </c>
      <c r="N224" s="223" t="s">
        <v>44</v>
      </c>
      <c r="O224" s="87"/>
      <c r="P224" s="224">
        <f>O224*H224</f>
        <v>0</v>
      </c>
      <c r="Q224" s="224">
        <v>0.0027399999999999998</v>
      </c>
      <c r="R224" s="224">
        <f>Q224*H224</f>
        <v>0.39181999999999995</v>
      </c>
      <c r="S224" s="224">
        <v>0</v>
      </c>
      <c r="T224" s="225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26" t="s">
        <v>245</v>
      </c>
      <c r="AT224" s="226" t="s">
        <v>147</v>
      </c>
      <c r="AU224" s="226" t="s">
        <v>84</v>
      </c>
      <c r="AY224" s="20" t="s">
        <v>142</v>
      </c>
      <c r="BE224" s="227">
        <f>IF(N224="základní",J224,0)</f>
        <v>0</v>
      </c>
      <c r="BF224" s="227">
        <f>IF(N224="snížená",J224,0)</f>
        <v>0</v>
      </c>
      <c r="BG224" s="227">
        <f>IF(N224="zákl. přenesená",J224,0)</f>
        <v>0</v>
      </c>
      <c r="BH224" s="227">
        <f>IF(N224="sníž. přenesená",J224,0)</f>
        <v>0</v>
      </c>
      <c r="BI224" s="227">
        <f>IF(N224="nulová",J224,0)</f>
        <v>0</v>
      </c>
      <c r="BJ224" s="20" t="s">
        <v>84</v>
      </c>
      <c r="BK224" s="227">
        <f>ROUND(I224*H224,2)</f>
        <v>0</v>
      </c>
      <c r="BL224" s="20" t="s">
        <v>245</v>
      </c>
      <c r="BM224" s="226" t="s">
        <v>351</v>
      </c>
    </row>
    <row r="225" s="2" customFormat="1">
      <c r="A225" s="41"/>
      <c r="B225" s="42"/>
      <c r="C225" s="43"/>
      <c r="D225" s="251" t="s">
        <v>186</v>
      </c>
      <c r="E225" s="43"/>
      <c r="F225" s="252" t="s">
        <v>352</v>
      </c>
      <c r="G225" s="43"/>
      <c r="H225" s="43"/>
      <c r="I225" s="253"/>
      <c r="J225" s="43"/>
      <c r="K225" s="43"/>
      <c r="L225" s="47"/>
      <c r="M225" s="254"/>
      <c r="N225" s="255"/>
      <c r="O225" s="87"/>
      <c r="P225" s="87"/>
      <c r="Q225" s="87"/>
      <c r="R225" s="87"/>
      <c r="S225" s="87"/>
      <c r="T225" s="88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0" t="s">
        <v>186</v>
      </c>
      <c r="AU225" s="20" t="s">
        <v>84</v>
      </c>
    </row>
    <row r="226" s="13" customFormat="1">
      <c r="A226" s="13"/>
      <c r="B226" s="228"/>
      <c r="C226" s="229"/>
      <c r="D226" s="230" t="s">
        <v>154</v>
      </c>
      <c r="E226" s="231" t="s">
        <v>19</v>
      </c>
      <c r="F226" s="232" t="s">
        <v>930</v>
      </c>
      <c r="G226" s="229"/>
      <c r="H226" s="233">
        <v>143</v>
      </c>
      <c r="I226" s="234"/>
      <c r="J226" s="229"/>
      <c r="K226" s="229"/>
      <c r="L226" s="235"/>
      <c r="M226" s="236"/>
      <c r="N226" s="237"/>
      <c r="O226" s="237"/>
      <c r="P226" s="237"/>
      <c r="Q226" s="237"/>
      <c r="R226" s="237"/>
      <c r="S226" s="237"/>
      <c r="T226" s="238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9" t="s">
        <v>154</v>
      </c>
      <c r="AU226" s="239" t="s">
        <v>84</v>
      </c>
      <c r="AV226" s="13" t="s">
        <v>84</v>
      </c>
      <c r="AW226" s="13" t="s">
        <v>33</v>
      </c>
      <c r="AX226" s="13" t="s">
        <v>72</v>
      </c>
      <c r="AY226" s="239" t="s">
        <v>142</v>
      </c>
    </row>
    <row r="227" s="14" customFormat="1">
      <c r="A227" s="14"/>
      <c r="B227" s="240"/>
      <c r="C227" s="241"/>
      <c r="D227" s="230" t="s">
        <v>154</v>
      </c>
      <c r="E227" s="242" t="s">
        <v>19</v>
      </c>
      <c r="F227" s="243" t="s">
        <v>164</v>
      </c>
      <c r="G227" s="241"/>
      <c r="H227" s="244">
        <v>143</v>
      </c>
      <c r="I227" s="245"/>
      <c r="J227" s="241"/>
      <c r="K227" s="241"/>
      <c r="L227" s="246"/>
      <c r="M227" s="247"/>
      <c r="N227" s="248"/>
      <c r="O227" s="248"/>
      <c r="P227" s="248"/>
      <c r="Q227" s="248"/>
      <c r="R227" s="248"/>
      <c r="S227" s="248"/>
      <c r="T227" s="249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0" t="s">
        <v>154</v>
      </c>
      <c r="AU227" s="250" t="s">
        <v>84</v>
      </c>
      <c r="AV227" s="14" t="s">
        <v>152</v>
      </c>
      <c r="AW227" s="14" t="s">
        <v>33</v>
      </c>
      <c r="AX227" s="14" t="s">
        <v>79</v>
      </c>
      <c r="AY227" s="250" t="s">
        <v>142</v>
      </c>
    </row>
    <row r="228" s="2" customFormat="1" ht="21.75" customHeight="1">
      <c r="A228" s="41"/>
      <c r="B228" s="42"/>
      <c r="C228" s="215" t="s">
        <v>353</v>
      </c>
      <c r="D228" s="215" t="s">
        <v>147</v>
      </c>
      <c r="E228" s="216" t="s">
        <v>354</v>
      </c>
      <c r="F228" s="217" t="s">
        <v>355</v>
      </c>
      <c r="G228" s="218" t="s">
        <v>174</v>
      </c>
      <c r="H228" s="219">
        <v>2</v>
      </c>
      <c r="I228" s="220"/>
      <c r="J228" s="221">
        <f>ROUND(I228*H228,2)</f>
        <v>0</v>
      </c>
      <c r="K228" s="217" t="s">
        <v>184</v>
      </c>
      <c r="L228" s="47"/>
      <c r="M228" s="222" t="s">
        <v>19</v>
      </c>
      <c r="N228" s="223" t="s">
        <v>44</v>
      </c>
      <c r="O228" s="87"/>
      <c r="P228" s="224">
        <f>O228*H228</f>
        <v>0</v>
      </c>
      <c r="Q228" s="224">
        <v>0.00080999999999999996</v>
      </c>
      <c r="R228" s="224">
        <f>Q228*H228</f>
        <v>0.0016199999999999999</v>
      </c>
      <c r="S228" s="224">
        <v>0</v>
      </c>
      <c r="T228" s="225">
        <f>S228*H228</f>
        <v>0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R228" s="226" t="s">
        <v>245</v>
      </c>
      <c r="AT228" s="226" t="s">
        <v>147</v>
      </c>
      <c r="AU228" s="226" t="s">
        <v>84</v>
      </c>
      <c r="AY228" s="20" t="s">
        <v>142</v>
      </c>
      <c r="BE228" s="227">
        <f>IF(N228="základní",J228,0)</f>
        <v>0</v>
      </c>
      <c r="BF228" s="227">
        <f>IF(N228="snížená",J228,0)</f>
        <v>0</v>
      </c>
      <c r="BG228" s="227">
        <f>IF(N228="zákl. přenesená",J228,0)</f>
        <v>0</v>
      </c>
      <c r="BH228" s="227">
        <f>IF(N228="sníž. přenesená",J228,0)</f>
        <v>0</v>
      </c>
      <c r="BI228" s="227">
        <f>IF(N228="nulová",J228,0)</f>
        <v>0</v>
      </c>
      <c r="BJ228" s="20" t="s">
        <v>84</v>
      </c>
      <c r="BK228" s="227">
        <f>ROUND(I228*H228,2)</f>
        <v>0</v>
      </c>
      <c r="BL228" s="20" t="s">
        <v>245</v>
      </c>
      <c r="BM228" s="226" t="s">
        <v>356</v>
      </c>
    </row>
    <row r="229" s="2" customFormat="1">
      <c r="A229" s="41"/>
      <c r="B229" s="42"/>
      <c r="C229" s="43"/>
      <c r="D229" s="251" t="s">
        <v>186</v>
      </c>
      <c r="E229" s="43"/>
      <c r="F229" s="252" t="s">
        <v>357</v>
      </c>
      <c r="G229" s="43"/>
      <c r="H229" s="43"/>
      <c r="I229" s="253"/>
      <c r="J229" s="43"/>
      <c r="K229" s="43"/>
      <c r="L229" s="47"/>
      <c r="M229" s="254"/>
      <c r="N229" s="255"/>
      <c r="O229" s="87"/>
      <c r="P229" s="87"/>
      <c r="Q229" s="87"/>
      <c r="R229" s="87"/>
      <c r="S229" s="87"/>
      <c r="T229" s="88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T229" s="20" t="s">
        <v>186</v>
      </c>
      <c r="AU229" s="20" t="s">
        <v>84</v>
      </c>
    </row>
    <row r="230" s="2" customFormat="1" ht="24.15" customHeight="1">
      <c r="A230" s="41"/>
      <c r="B230" s="42"/>
      <c r="C230" s="215" t="s">
        <v>358</v>
      </c>
      <c r="D230" s="215" t="s">
        <v>147</v>
      </c>
      <c r="E230" s="216" t="s">
        <v>359</v>
      </c>
      <c r="F230" s="217" t="s">
        <v>360</v>
      </c>
      <c r="G230" s="218" t="s">
        <v>174</v>
      </c>
      <c r="H230" s="219">
        <v>10</v>
      </c>
      <c r="I230" s="220"/>
      <c r="J230" s="221">
        <f>ROUND(I230*H230,2)</f>
        <v>0</v>
      </c>
      <c r="K230" s="217" t="s">
        <v>184</v>
      </c>
      <c r="L230" s="47"/>
      <c r="M230" s="222" t="s">
        <v>19</v>
      </c>
      <c r="N230" s="223" t="s">
        <v>44</v>
      </c>
      <c r="O230" s="87"/>
      <c r="P230" s="224">
        <f>O230*H230</f>
        <v>0</v>
      </c>
      <c r="Q230" s="224">
        <v>0.00044000000000000002</v>
      </c>
      <c r="R230" s="224">
        <f>Q230*H230</f>
        <v>0.0044000000000000003</v>
      </c>
      <c r="S230" s="224">
        <v>0</v>
      </c>
      <c r="T230" s="225">
        <f>S230*H230</f>
        <v>0</v>
      </c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R230" s="226" t="s">
        <v>245</v>
      </c>
      <c r="AT230" s="226" t="s">
        <v>147</v>
      </c>
      <c r="AU230" s="226" t="s">
        <v>84</v>
      </c>
      <c r="AY230" s="20" t="s">
        <v>142</v>
      </c>
      <c r="BE230" s="227">
        <f>IF(N230="základní",J230,0)</f>
        <v>0</v>
      </c>
      <c r="BF230" s="227">
        <f>IF(N230="snížená",J230,0)</f>
        <v>0</v>
      </c>
      <c r="BG230" s="227">
        <f>IF(N230="zákl. přenesená",J230,0)</f>
        <v>0</v>
      </c>
      <c r="BH230" s="227">
        <f>IF(N230="sníž. přenesená",J230,0)</f>
        <v>0</v>
      </c>
      <c r="BI230" s="227">
        <f>IF(N230="nulová",J230,0)</f>
        <v>0</v>
      </c>
      <c r="BJ230" s="20" t="s">
        <v>84</v>
      </c>
      <c r="BK230" s="227">
        <f>ROUND(I230*H230,2)</f>
        <v>0</v>
      </c>
      <c r="BL230" s="20" t="s">
        <v>245</v>
      </c>
      <c r="BM230" s="226" t="s">
        <v>361</v>
      </c>
    </row>
    <row r="231" s="2" customFormat="1">
      <c r="A231" s="41"/>
      <c r="B231" s="42"/>
      <c r="C231" s="43"/>
      <c r="D231" s="251" t="s">
        <v>186</v>
      </c>
      <c r="E231" s="43"/>
      <c r="F231" s="252" t="s">
        <v>362</v>
      </c>
      <c r="G231" s="43"/>
      <c r="H231" s="43"/>
      <c r="I231" s="253"/>
      <c r="J231" s="43"/>
      <c r="K231" s="43"/>
      <c r="L231" s="47"/>
      <c r="M231" s="254"/>
      <c r="N231" s="255"/>
      <c r="O231" s="87"/>
      <c r="P231" s="87"/>
      <c r="Q231" s="87"/>
      <c r="R231" s="87"/>
      <c r="S231" s="87"/>
      <c r="T231" s="88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T231" s="20" t="s">
        <v>186</v>
      </c>
      <c r="AU231" s="20" t="s">
        <v>84</v>
      </c>
    </row>
    <row r="232" s="2" customFormat="1" ht="24.15" customHeight="1">
      <c r="A232" s="41"/>
      <c r="B232" s="42"/>
      <c r="C232" s="215" t="s">
        <v>363</v>
      </c>
      <c r="D232" s="215" t="s">
        <v>147</v>
      </c>
      <c r="E232" s="216" t="s">
        <v>364</v>
      </c>
      <c r="F232" s="217" t="s">
        <v>365</v>
      </c>
      <c r="G232" s="218" t="s">
        <v>167</v>
      </c>
      <c r="H232" s="219">
        <v>80</v>
      </c>
      <c r="I232" s="220"/>
      <c r="J232" s="221">
        <f>ROUND(I232*H232,2)</f>
        <v>0</v>
      </c>
      <c r="K232" s="217" t="s">
        <v>184</v>
      </c>
      <c r="L232" s="47"/>
      <c r="M232" s="222" t="s">
        <v>19</v>
      </c>
      <c r="N232" s="223" t="s">
        <v>44</v>
      </c>
      <c r="O232" s="87"/>
      <c r="P232" s="224">
        <f>O232*H232</f>
        <v>0</v>
      </c>
      <c r="Q232" s="224">
        <v>0.0011100000000000001</v>
      </c>
      <c r="R232" s="224">
        <f>Q232*H232</f>
        <v>0.088800000000000004</v>
      </c>
      <c r="S232" s="224">
        <v>0</v>
      </c>
      <c r="T232" s="225">
        <f>S232*H232</f>
        <v>0</v>
      </c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R232" s="226" t="s">
        <v>245</v>
      </c>
      <c r="AT232" s="226" t="s">
        <v>147</v>
      </c>
      <c r="AU232" s="226" t="s">
        <v>84</v>
      </c>
      <c r="AY232" s="20" t="s">
        <v>142</v>
      </c>
      <c r="BE232" s="227">
        <f>IF(N232="základní",J232,0)</f>
        <v>0</v>
      </c>
      <c r="BF232" s="227">
        <f>IF(N232="snížená",J232,0)</f>
        <v>0</v>
      </c>
      <c r="BG232" s="227">
        <f>IF(N232="zákl. přenesená",J232,0)</f>
        <v>0</v>
      </c>
      <c r="BH232" s="227">
        <f>IF(N232="sníž. přenesená",J232,0)</f>
        <v>0</v>
      </c>
      <c r="BI232" s="227">
        <f>IF(N232="nulová",J232,0)</f>
        <v>0</v>
      </c>
      <c r="BJ232" s="20" t="s">
        <v>84</v>
      </c>
      <c r="BK232" s="227">
        <f>ROUND(I232*H232,2)</f>
        <v>0</v>
      </c>
      <c r="BL232" s="20" t="s">
        <v>245</v>
      </c>
      <c r="BM232" s="226" t="s">
        <v>366</v>
      </c>
    </row>
    <row r="233" s="2" customFormat="1">
      <c r="A233" s="41"/>
      <c r="B233" s="42"/>
      <c r="C233" s="43"/>
      <c r="D233" s="251" t="s">
        <v>186</v>
      </c>
      <c r="E233" s="43"/>
      <c r="F233" s="252" t="s">
        <v>367</v>
      </c>
      <c r="G233" s="43"/>
      <c r="H233" s="43"/>
      <c r="I233" s="253"/>
      <c r="J233" s="43"/>
      <c r="K233" s="43"/>
      <c r="L233" s="47"/>
      <c r="M233" s="254"/>
      <c r="N233" s="255"/>
      <c r="O233" s="87"/>
      <c r="P233" s="87"/>
      <c r="Q233" s="87"/>
      <c r="R233" s="87"/>
      <c r="S233" s="87"/>
      <c r="T233" s="88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T233" s="20" t="s">
        <v>186</v>
      </c>
      <c r="AU233" s="20" t="s">
        <v>84</v>
      </c>
    </row>
    <row r="234" s="13" customFormat="1">
      <c r="A234" s="13"/>
      <c r="B234" s="228"/>
      <c r="C234" s="229"/>
      <c r="D234" s="230" t="s">
        <v>154</v>
      </c>
      <c r="E234" s="231" t="s">
        <v>19</v>
      </c>
      <c r="F234" s="232" t="s">
        <v>931</v>
      </c>
      <c r="G234" s="229"/>
      <c r="H234" s="233">
        <v>80</v>
      </c>
      <c r="I234" s="234"/>
      <c r="J234" s="229"/>
      <c r="K234" s="229"/>
      <c r="L234" s="235"/>
      <c r="M234" s="236"/>
      <c r="N234" s="237"/>
      <c r="O234" s="237"/>
      <c r="P234" s="237"/>
      <c r="Q234" s="237"/>
      <c r="R234" s="237"/>
      <c r="S234" s="237"/>
      <c r="T234" s="238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9" t="s">
        <v>154</v>
      </c>
      <c r="AU234" s="239" t="s">
        <v>84</v>
      </c>
      <c r="AV234" s="13" t="s">
        <v>84</v>
      </c>
      <c r="AW234" s="13" t="s">
        <v>33</v>
      </c>
      <c r="AX234" s="13" t="s">
        <v>72</v>
      </c>
      <c r="AY234" s="239" t="s">
        <v>142</v>
      </c>
    </row>
    <row r="235" s="14" customFormat="1">
      <c r="A235" s="14"/>
      <c r="B235" s="240"/>
      <c r="C235" s="241"/>
      <c r="D235" s="230" t="s">
        <v>154</v>
      </c>
      <c r="E235" s="242" t="s">
        <v>19</v>
      </c>
      <c r="F235" s="243" t="s">
        <v>164</v>
      </c>
      <c r="G235" s="241"/>
      <c r="H235" s="244">
        <v>80</v>
      </c>
      <c r="I235" s="245"/>
      <c r="J235" s="241"/>
      <c r="K235" s="241"/>
      <c r="L235" s="246"/>
      <c r="M235" s="247"/>
      <c r="N235" s="248"/>
      <c r="O235" s="248"/>
      <c r="P235" s="248"/>
      <c r="Q235" s="248"/>
      <c r="R235" s="248"/>
      <c r="S235" s="248"/>
      <c r="T235" s="249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0" t="s">
        <v>154</v>
      </c>
      <c r="AU235" s="250" t="s">
        <v>84</v>
      </c>
      <c r="AV235" s="14" t="s">
        <v>152</v>
      </c>
      <c r="AW235" s="14" t="s">
        <v>33</v>
      </c>
      <c r="AX235" s="14" t="s">
        <v>79</v>
      </c>
      <c r="AY235" s="250" t="s">
        <v>142</v>
      </c>
    </row>
    <row r="236" s="2" customFormat="1" ht="33" customHeight="1">
      <c r="A236" s="41"/>
      <c r="B236" s="42"/>
      <c r="C236" s="215" t="s">
        <v>368</v>
      </c>
      <c r="D236" s="215" t="s">
        <v>147</v>
      </c>
      <c r="E236" s="216" t="s">
        <v>369</v>
      </c>
      <c r="F236" s="217" t="s">
        <v>370</v>
      </c>
      <c r="G236" s="218" t="s">
        <v>256</v>
      </c>
      <c r="H236" s="219">
        <v>0.999</v>
      </c>
      <c r="I236" s="220"/>
      <c r="J236" s="221">
        <f>ROUND(I236*H236,2)</f>
        <v>0</v>
      </c>
      <c r="K236" s="217" t="s">
        <v>184</v>
      </c>
      <c r="L236" s="47"/>
      <c r="M236" s="222" t="s">
        <v>19</v>
      </c>
      <c r="N236" s="223" t="s">
        <v>44</v>
      </c>
      <c r="O236" s="87"/>
      <c r="P236" s="224">
        <f>O236*H236</f>
        <v>0</v>
      </c>
      <c r="Q236" s="224">
        <v>0</v>
      </c>
      <c r="R236" s="224">
        <f>Q236*H236</f>
        <v>0</v>
      </c>
      <c r="S236" s="224">
        <v>0</v>
      </c>
      <c r="T236" s="225">
        <f>S236*H236</f>
        <v>0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R236" s="226" t="s">
        <v>245</v>
      </c>
      <c r="AT236" s="226" t="s">
        <v>147</v>
      </c>
      <c r="AU236" s="226" t="s">
        <v>84</v>
      </c>
      <c r="AY236" s="20" t="s">
        <v>142</v>
      </c>
      <c r="BE236" s="227">
        <f>IF(N236="základní",J236,0)</f>
        <v>0</v>
      </c>
      <c r="BF236" s="227">
        <f>IF(N236="snížená",J236,0)</f>
        <v>0</v>
      </c>
      <c r="BG236" s="227">
        <f>IF(N236="zákl. přenesená",J236,0)</f>
        <v>0</v>
      </c>
      <c r="BH236" s="227">
        <f>IF(N236="sníž. přenesená",J236,0)</f>
        <v>0</v>
      </c>
      <c r="BI236" s="227">
        <f>IF(N236="nulová",J236,0)</f>
        <v>0</v>
      </c>
      <c r="BJ236" s="20" t="s">
        <v>84</v>
      </c>
      <c r="BK236" s="227">
        <f>ROUND(I236*H236,2)</f>
        <v>0</v>
      </c>
      <c r="BL236" s="20" t="s">
        <v>245</v>
      </c>
      <c r="BM236" s="226" t="s">
        <v>371</v>
      </c>
    </row>
    <row r="237" s="2" customFormat="1">
      <c r="A237" s="41"/>
      <c r="B237" s="42"/>
      <c r="C237" s="43"/>
      <c r="D237" s="251" t="s">
        <v>186</v>
      </c>
      <c r="E237" s="43"/>
      <c r="F237" s="252" t="s">
        <v>372</v>
      </c>
      <c r="G237" s="43"/>
      <c r="H237" s="43"/>
      <c r="I237" s="253"/>
      <c r="J237" s="43"/>
      <c r="K237" s="43"/>
      <c r="L237" s="47"/>
      <c r="M237" s="254"/>
      <c r="N237" s="255"/>
      <c r="O237" s="87"/>
      <c r="P237" s="87"/>
      <c r="Q237" s="87"/>
      <c r="R237" s="87"/>
      <c r="S237" s="87"/>
      <c r="T237" s="88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T237" s="20" t="s">
        <v>186</v>
      </c>
      <c r="AU237" s="20" t="s">
        <v>84</v>
      </c>
    </row>
    <row r="238" s="12" customFormat="1" ht="22.8" customHeight="1">
      <c r="A238" s="12"/>
      <c r="B238" s="199"/>
      <c r="C238" s="200"/>
      <c r="D238" s="201" t="s">
        <v>71</v>
      </c>
      <c r="E238" s="213" t="s">
        <v>373</v>
      </c>
      <c r="F238" s="213" t="s">
        <v>374</v>
      </c>
      <c r="G238" s="200"/>
      <c r="H238" s="200"/>
      <c r="I238" s="203"/>
      <c r="J238" s="214">
        <f>BK238</f>
        <v>0</v>
      </c>
      <c r="K238" s="200"/>
      <c r="L238" s="205"/>
      <c r="M238" s="206"/>
      <c r="N238" s="207"/>
      <c r="O238" s="207"/>
      <c r="P238" s="208">
        <f>SUM(P239:P341)</f>
        <v>0</v>
      </c>
      <c r="Q238" s="207"/>
      <c r="R238" s="208">
        <f>SUM(R239:R341)</f>
        <v>22.581366710000001</v>
      </c>
      <c r="S238" s="207"/>
      <c r="T238" s="209">
        <f>SUM(T239:T341)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10" t="s">
        <v>84</v>
      </c>
      <c r="AT238" s="211" t="s">
        <v>71</v>
      </c>
      <c r="AU238" s="211" t="s">
        <v>79</v>
      </c>
      <c r="AY238" s="210" t="s">
        <v>142</v>
      </c>
      <c r="BK238" s="212">
        <f>SUM(BK239:BK341)</f>
        <v>0</v>
      </c>
    </row>
    <row r="239" s="2" customFormat="1" ht="76.35" customHeight="1">
      <c r="A239" s="41"/>
      <c r="B239" s="42"/>
      <c r="C239" s="215" t="s">
        <v>375</v>
      </c>
      <c r="D239" s="215" t="s">
        <v>147</v>
      </c>
      <c r="E239" s="216" t="s">
        <v>376</v>
      </c>
      <c r="F239" s="217" t="s">
        <v>377</v>
      </c>
      <c r="G239" s="218" t="s">
        <v>150</v>
      </c>
      <c r="H239" s="219">
        <v>460.47899999999998</v>
      </c>
      <c r="I239" s="220"/>
      <c r="J239" s="221">
        <f>ROUND(I239*H239,2)</f>
        <v>0</v>
      </c>
      <c r="K239" s="217" t="s">
        <v>184</v>
      </c>
      <c r="L239" s="47"/>
      <c r="M239" s="222" t="s">
        <v>19</v>
      </c>
      <c r="N239" s="223" t="s">
        <v>44</v>
      </c>
      <c r="O239" s="87"/>
      <c r="P239" s="224">
        <f>O239*H239</f>
        <v>0</v>
      </c>
      <c r="Q239" s="224">
        <v>0.044740000000000002</v>
      </c>
      <c r="R239" s="224">
        <f>Q239*H239</f>
        <v>20.601830459999999</v>
      </c>
      <c r="S239" s="224">
        <v>0</v>
      </c>
      <c r="T239" s="225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26" t="s">
        <v>245</v>
      </c>
      <c r="AT239" s="226" t="s">
        <v>147</v>
      </c>
      <c r="AU239" s="226" t="s">
        <v>84</v>
      </c>
      <c r="AY239" s="20" t="s">
        <v>142</v>
      </c>
      <c r="BE239" s="227">
        <f>IF(N239="základní",J239,0)</f>
        <v>0</v>
      </c>
      <c r="BF239" s="227">
        <f>IF(N239="snížená",J239,0)</f>
        <v>0</v>
      </c>
      <c r="BG239" s="227">
        <f>IF(N239="zákl. přenesená",J239,0)</f>
        <v>0</v>
      </c>
      <c r="BH239" s="227">
        <f>IF(N239="sníž. přenesená",J239,0)</f>
        <v>0</v>
      </c>
      <c r="BI239" s="227">
        <f>IF(N239="nulová",J239,0)</f>
        <v>0</v>
      </c>
      <c r="BJ239" s="20" t="s">
        <v>84</v>
      </c>
      <c r="BK239" s="227">
        <f>ROUND(I239*H239,2)</f>
        <v>0</v>
      </c>
      <c r="BL239" s="20" t="s">
        <v>245</v>
      </c>
      <c r="BM239" s="226" t="s">
        <v>378</v>
      </c>
    </row>
    <row r="240" s="2" customFormat="1">
      <c r="A240" s="41"/>
      <c r="B240" s="42"/>
      <c r="C240" s="43"/>
      <c r="D240" s="251" t="s">
        <v>186</v>
      </c>
      <c r="E240" s="43"/>
      <c r="F240" s="252" t="s">
        <v>379</v>
      </c>
      <c r="G240" s="43"/>
      <c r="H240" s="43"/>
      <c r="I240" s="253"/>
      <c r="J240" s="43"/>
      <c r="K240" s="43"/>
      <c r="L240" s="47"/>
      <c r="M240" s="254"/>
      <c r="N240" s="255"/>
      <c r="O240" s="87"/>
      <c r="P240" s="87"/>
      <c r="Q240" s="87"/>
      <c r="R240" s="87"/>
      <c r="S240" s="87"/>
      <c r="T240" s="88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20" t="s">
        <v>186</v>
      </c>
      <c r="AU240" s="20" t="s">
        <v>84</v>
      </c>
    </row>
    <row r="241" s="15" customFormat="1">
      <c r="A241" s="15"/>
      <c r="B241" s="256"/>
      <c r="C241" s="257"/>
      <c r="D241" s="230" t="s">
        <v>154</v>
      </c>
      <c r="E241" s="258" t="s">
        <v>19</v>
      </c>
      <c r="F241" s="259" t="s">
        <v>188</v>
      </c>
      <c r="G241" s="257"/>
      <c r="H241" s="258" t="s">
        <v>19</v>
      </c>
      <c r="I241" s="260"/>
      <c r="J241" s="257"/>
      <c r="K241" s="257"/>
      <c r="L241" s="261"/>
      <c r="M241" s="262"/>
      <c r="N241" s="263"/>
      <c r="O241" s="263"/>
      <c r="P241" s="263"/>
      <c r="Q241" s="263"/>
      <c r="R241" s="263"/>
      <c r="S241" s="263"/>
      <c r="T241" s="264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65" t="s">
        <v>154</v>
      </c>
      <c r="AU241" s="265" t="s">
        <v>84</v>
      </c>
      <c r="AV241" s="15" t="s">
        <v>79</v>
      </c>
      <c r="AW241" s="15" t="s">
        <v>33</v>
      </c>
      <c r="AX241" s="15" t="s">
        <v>72</v>
      </c>
      <c r="AY241" s="265" t="s">
        <v>142</v>
      </c>
    </row>
    <row r="242" s="13" customFormat="1">
      <c r="A242" s="13"/>
      <c r="B242" s="228"/>
      <c r="C242" s="229"/>
      <c r="D242" s="230" t="s">
        <v>154</v>
      </c>
      <c r="E242" s="231" t="s">
        <v>19</v>
      </c>
      <c r="F242" s="232" t="s">
        <v>927</v>
      </c>
      <c r="G242" s="229"/>
      <c r="H242" s="233">
        <v>460.47899999999998</v>
      </c>
      <c r="I242" s="234"/>
      <c r="J242" s="229"/>
      <c r="K242" s="229"/>
      <c r="L242" s="235"/>
      <c r="M242" s="236"/>
      <c r="N242" s="237"/>
      <c r="O242" s="237"/>
      <c r="P242" s="237"/>
      <c r="Q242" s="237"/>
      <c r="R242" s="237"/>
      <c r="S242" s="237"/>
      <c r="T242" s="238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9" t="s">
        <v>154</v>
      </c>
      <c r="AU242" s="239" t="s">
        <v>84</v>
      </c>
      <c r="AV242" s="13" t="s">
        <v>84</v>
      </c>
      <c r="AW242" s="13" t="s">
        <v>33</v>
      </c>
      <c r="AX242" s="13" t="s">
        <v>72</v>
      </c>
      <c r="AY242" s="239" t="s">
        <v>142</v>
      </c>
    </row>
    <row r="243" s="14" customFormat="1">
      <c r="A243" s="14"/>
      <c r="B243" s="240"/>
      <c r="C243" s="241"/>
      <c r="D243" s="230" t="s">
        <v>154</v>
      </c>
      <c r="E243" s="242" t="s">
        <v>19</v>
      </c>
      <c r="F243" s="243" t="s">
        <v>164</v>
      </c>
      <c r="G243" s="241"/>
      <c r="H243" s="244">
        <v>460.47899999999998</v>
      </c>
      <c r="I243" s="245"/>
      <c r="J243" s="241"/>
      <c r="K243" s="241"/>
      <c r="L243" s="246"/>
      <c r="M243" s="247"/>
      <c r="N243" s="248"/>
      <c r="O243" s="248"/>
      <c r="P243" s="248"/>
      <c r="Q243" s="248"/>
      <c r="R243" s="248"/>
      <c r="S243" s="248"/>
      <c r="T243" s="249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0" t="s">
        <v>154</v>
      </c>
      <c r="AU243" s="250" t="s">
        <v>84</v>
      </c>
      <c r="AV243" s="14" t="s">
        <v>152</v>
      </c>
      <c r="AW243" s="14" t="s">
        <v>33</v>
      </c>
      <c r="AX243" s="14" t="s">
        <v>79</v>
      </c>
      <c r="AY243" s="250" t="s">
        <v>142</v>
      </c>
    </row>
    <row r="244" s="2" customFormat="1" ht="24.15" customHeight="1">
      <c r="A244" s="41"/>
      <c r="B244" s="42"/>
      <c r="C244" s="215" t="s">
        <v>380</v>
      </c>
      <c r="D244" s="215" t="s">
        <v>147</v>
      </c>
      <c r="E244" s="216" t="s">
        <v>381</v>
      </c>
      <c r="F244" s="217" t="s">
        <v>382</v>
      </c>
      <c r="G244" s="218" t="s">
        <v>167</v>
      </c>
      <c r="H244" s="219">
        <v>90.900000000000006</v>
      </c>
      <c r="I244" s="220"/>
      <c r="J244" s="221">
        <f>ROUND(I244*H244,2)</f>
        <v>0</v>
      </c>
      <c r="K244" s="217" t="s">
        <v>184</v>
      </c>
      <c r="L244" s="47"/>
      <c r="M244" s="222" t="s">
        <v>19</v>
      </c>
      <c r="N244" s="223" t="s">
        <v>44</v>
      </c>
      <c r="O244" s="87"/>
      <c r="P244" s="224">
        <f>O244*H244</f>
        <v>0</v>
      </c>
      <c r="Q244" s="224">
        <v>0.00036000000000000002</v>
      </c>
      <c r="R244" s="224">
        <f>Q244*H244</f>
        <v>0.032724000000000003</v>
      </c>
      <c r="S244" s="224">
        <v>0</v>
      </c>
      <c r="T244" s="225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26" t="s">
        <v>245</v>
      </c>
      <c r="AT244" s="226" t="s">
        <v>147</v>
      </c>
      <c r="AU244" s="226" t="s">
        <v>84</v>
      </c>
      <c r="AY244" s="20" t="s">
        <v>142</v>
      </c>
      <c r="BE244" s="227">
        <f>IF(N244="základní",J244,0)</f>
        <v>0</v>
      </c>
      <c r="BF244" s="227">
        <f>IF(N244="snížená",J244,0)</f>
        <v>0</v>
      </c>
      <c r="BG244" s="227">
        <f>IF(N244="zákl. přenesená",J244,0)</f>
        <v>0</v>
      </c>
      <c r="BH244" s="227">
        <f>IF(N244="sníž. přenesená",J244,0)</f>
        <v>0</v>
      </c>
      <c r="BI244" s="227">
        <f>IF(N244="nulová",J244,0)</f>
        <v>0</v>
      </c>
      <c r="BJ244" s="20" t="s">
        <v>84</v>
      </c>
      <c r="BK244" s="227">
        <f>ROUND(I244*H244,2)</f>
        <v>0</v>
      </c>
      <c r="BL244" s="20" t="s">
        <v>245</v>
      </c>
      <c r="BM244" s="226" t="s">
        <v>383</v>
      </c>
    </row>
    <row r="245" s="2" customFormat="1">
      <c r="A245" s="41"/>
      <c r="B245" s="42"/>
      <c r="C245" s="43"/>
      <c r="D245" s="251" t="s">
        <v>186</v>
      </c>
      <c r="E245" s="43"/>
      <c r="F245" s="252" t="s">
        <v>384</v>
      </c>
      <c r="G245" s="43"/>
      <c r="H245" s="43"/>
      <c r="I245" s="253"/>
      <c r="J245" s="43"/>
      <c r="K245" s="43"/>
      <c r="L245" s="47"/>
      <c r="M245" s="254"/>
      <c r="N245" s="255"/>
      <c r="O245" s="87"/>
      <c r="P245" s="87"/>
      <c r="Q245" s="87"/>
      <c r="R245" s="87"/>
      <c r="S245" s="87"/>
      <c r="T245" s="88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T245" s="20" t="s">
        <v>186</v>
      </c>
      <c r="AU245" s="20" t="s">
        <v>84</v>
      </c>
    </row>
    <row r="246" s="13" customFormat="1">
      <c r="A246" s="13"/>
      <c r="B246" s="228"/>
      <c r="C246" s="229"/>
      <c r="D246" s="230" t="s">
        <v>154</v>
      </c>
      <c r="E246" s="231" t="s">
        <v>19</v>
      </c>
      <c r="F246" s="232" t="s">
        <v>942</v>
      </c>
      <c r="G246" s="229"/>
      <c r="H246" s="233">
        <v>90.900000000000006</v>
      </c>
      <c r="I246" s="234"/>
      <c r="J246" s="229"/>
      <c r="K246" s="229"/>
      <c r="L246" s="235"/>
      <c r="M246" s="236"/>
      <c r="N246" s="237"/>
      <c r="O246" s="237"/>
      <c r="P246" s="237"/>
      <c r="Q246" s="237"/>
      <c r="R246" s="237"/>
      <c r="S246" s="237"/>
      <c r="T246" s="238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9" t="s">
        <v>154</v>
      </c>
      <c r="AU246" s="239" t="s">
        <v>84</v>
      </c>
      <c r="AV246" s="13" t="s">
        <v>84</v>
      </c>
      <c r="AW246" s="13" t="s">
        <v>33</v>
      </c>
      <c r="AX246" s="13" t="s">
        <v>72</v>
      </c>
      <c r="AY246" s="239" t="s">
        <v>142</v>
      </c>
    </row>
    <row r="247" s="14" customFormat="1">
      <c r="A247" s="14"/>
      <c r="B247" s="240"/>
      <c r="C247" s="241"/>
      <c r="D247" s="230" t="s">
        <v>154</v>
      </c>
      <c r="E247" s="242" t="s">
        <v>19</v>
      </c>
      <c r="F247" s="243" t="s">
        <v>164</v>
      </c>
      <c r="G247" s="241"/>
      <c r="H247" s="244">
        <v>90.900000000000006</v>
      </c>
      <c r="I247" s="245"/>
      <c r="J247" s="241"/>
      <c r="K247" s="241"/>
      <c r="L247" s="246"/>
      <c r="M247" s="247"/>
      <c r="N247" s="248"/>
      <c r="O247" s="248"/>
      <c r="P247" s="248"/>
      <c r="Q247" s="248"/>
      <c r="R247" s="248"/>
      <c r="S247" s="248"/>
      <c r="T247" s="249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0" t="s">
        <v>154</v>
      </c>
      <c r="AU247" s="250" t="s">
        <v>84</v>
      </c>
      <c r="AV247" s="14" t="s">
        <v>152</v>
      </c>
      <c r="AW247" s="14" t="s">
        <v>33</v>
      </c>
      <c r="AX247" s="14" t="s">
        <v>79</v>
      </c>
      <c r="AY247" s="250" t="s">
        <v>142</v>
      </c>
    </row>
    <row r="248" s="2" customFormat="1" ht="24.15" customHeight="1">
      <c r="A248" s="41"/>
      <c r="B248" s="42"/>
      <c r="C248" s="215" t="s">
        <v>385</v>
      </c>
      <c r="D248" s="215" t="s">
        <v>147</v>
      </c>
      <c r="E248" s="216" t="s">
        <v>386</v>
      </c>
      <c r="F248" s="217" t="s">
        <v>387</v>
      </c>
      <c r="G248" s="218" t="s">
        <v>167</v>
      </c>
      <c r="H248" s="219">
        <v>16.199999999999999</v>
      </c>
      <c r="I248" s="220"/>
      <c r="J248" s="221">
        <f>ROUND(I248*H248,2)</f>
        <v>0</v>
      </c>
      <c r="K248" s="217" t="s">
        <v>184</v>
      </c>
      <c r="L248" s="47"/>
      <c r="M248" s="222" t="s">
        <v>19</v>
      </c>
      <c r="N248" s="223" t="s">
        <v>44</v>
      </c>
      <c r="O248" s="87"/>
      <c r="P248" s="224">
        <f>O248*H248</f>
        <v>0</v>
      </c>
      <c r="Q248" s="224">
        <v>0.013220000000000001</v>
      </c>
      <c r="R248" s="224">
        <f>Q248*H248</f>
        <v>0.21416399999999999</v>
      </c>
      <c r="S248" s="224">
        <v>0</v>
      </c>
      <c r="T248" s="225">
        <f>S248*H248</f>
        <v>0</v>
      </c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R248" s="226" t="s">
        <v>245</v>
      </c>
      <c r="AT248" s="226" t="s">
        <v>147</v>
      </c>
      <c r="AU248" s="226" t="s">
        <v>84</v>
      </c>
      <c r="AY248" s="20" t="s">
        <v>142</v>
      </c>
      <c r="BE248" s="227">
        <f>IF(N248="základní",J248,0)</f>
        <v>0</v>
      </c>
      <c r="BF248" s="227">
        <f>IF(N248="snížená",J248,0)</f>
        <v>0</v>
      </c>
      <c r="BG248" s="227">
        <f>IF(N248="zákl. přenesená",J248,0)</f>
        <v>0</v>
      </c>
      <c r="BH248" s="227">
        <f>IF(N248="sníž. přenesená",J248,0)</f>
        <v>0</v>
      </c>
      <c r="BI248" s="227">
        <f>IF(N248="nulová",J248,0)</f>
        <v>0</v>
      </c>
      <c r="BJ248" s="20" t="s">
        <v>84</v>
      </c>
      <c r="BK248" s="227">
        <f>ROUND(I248*H248,2)</f>
        <v>0</v>
      </c>
      <c r="BL248" s="20" t="s">
        <v>245</v>
      </c>
      <c r="BM248" s="226" t="s">
        <v>388</v>
      </c>
    </row>
    <row r="249" s="2" customFormat="1">
      <c r="A249" s="41"/>
      <c r="B249" s="42"/>
      <c r="C249" s="43"/>
      <c r="D249" s="251" t="s">
        <v>186</v>
      </c>
      <c r="E249" s="43"/>
      <c r="F249" s="252" t="s">
        <v>389</v>
      </c>
      <c r="G249" s="43"/>
      <c r="H249" s="43"/>
      <c r="I249" s="253"/>
      <c r="J249" s="43"/>
      <c r="K249" s="43"/>
      <c r="L249" s="47"/>
      <c r="M249" s="254"/>
      <c r="N249" s="255"/>
      <c r="O249" s="87"/>
      <c r="P249" s="87"/>
      <c r="Q249" s="87"/>
      <c r="R249" s="87"/>
      <c r="S249" s="87"/>
      <c r="T249" s="88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T249" s="20" t="s">
        <v>186</v>
      </c>
      <c r="AU249" s="20" t="s">
        <v>84</v>
      </c>
    </row>
    <row r="250" s="13" customFormat="1">
      <c r="A250" s="13"/>
      <c r="B250" s="228"/>
      <c r="C250" s="229"/>
      <c r="D250" s="230" t="s">
        <v>154</v>
      </c>
      <c r="E250" s="231" t="s">
        <v>19</v>
      </c>
      <c r="F250" s="232" t="s">
        <v>390</v>
      </c>
      <c r="G250" s="229"/>
      <c r="H250" s="233">
        <v>16.199999999999999</v>
      </c>
      <c r="I250" s="234"/>
      <c r="J250" s="229"/>
      <c r="K250" s="229"/>
      <c r="L250" s="235"/>
      <c r="M250" s="236"/>
      <c r="N250" s="237"/>
      <c r="O250" s="237"/>
      <c r="P250" s="237"/>
      <c r="Q250" s="237"/>
      <c r="R250" s="237"/>
      <c r="S250" s="237"/>
      <c r="T250" s="238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9" t="s">
        <v>154</v>
      </c>
      <c r="AU250" s="239" t="s">
        <v>84</v>
      </c>
      <c r="AV250" s="13" t="s">
        <v>84</v>
      </c>
      <c r="AW250" s="13" t="s">
        <v>33</v>
      </c>
      <c r="AX250" s="13" t="s">
        <v>72</v>
      </c>
      <c r="AY250" s="239" t="s">
        <v>142</v>
      </c>
    </row>
    <row r="251" s="14" customFormat="1">
      <c r="A251" s="14"/>
      <c r="B251" s="240"/>
      <c r="C251" s="241"/>
      <c r="D251" s="230" t="s">
        <v>154</v>
      </c>
      <c r="E251" s="242" t="s">
        <v>19</v>
      </c>
      <c r="F251" s="243" t="s">
        <v>164</v>
      </c>
      <c r="G251" s="241"/>
      <c r="H251" s="244">
        <v>16.199999999999999</v>
      </c>
      <c r="I251" s="245"/>
      <c r="J251" s="241"/>
      <c r="K251" s="241"/>
      <c r="L251" s="246"/>
      <c r="M251" s="247"/>
      <c r="N251" s="248"/>
      <c r="O251" s="248"/>
      <c r="P251" s="248"/>
      <c r="Q251" s="248"/>
      <c r="R251" s="248"/>
      <c r="S251" s="248"/>
      <c r="T251" s="249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0" t="s">
        <v>154</v>
      </c>
      <c r="AU251" s="250" t="s">
        <v>84</v>
      </c>
      <c r="AV251" s="14" t="s">
        <v>152</v>
      </c>
      <c r="AW251" s="14" t="s">
        <v>33</v>
      </c>
      <c r="AX251" s="14" t="s">
        <v>79</v>
      </c>
      <c r="AY251" s="250" t="s">
        <v>142</v>
      </c>
    </row>
    <row r="252" s="2" customFormat="1" ht="24.15" customHeight="1">
      <c r="A252" s="41"/>
      <c r="B252" s="42"/>
      <c r="C252" s="215" t="s">
        <v>391</v>
      </c>
      <c r="D252" s="215" t="s">
        <v>147</v>
      </c>
      <c r="E252" s="216" t="s">
        <v>392</v>
      </c>
      <c r="F252" s="217" t="s">
        <v>393</v>
      </c>
      <c r="G252" s="218" t="s">
        <v>167</v>
      </c>
      <c r="H252" s="219">
        <v>32.649999999999999</v>
      </c>
      <c r="I252" s="220"/>
      <c r="J252" s="221">
        <f>ROUND(I252*H252,2)</f>
        <v>0</v>
      </c>
      <c r="K252" s="217" t="s">
        <v>184</v>
      </c>
      <c r="L252" s="47"/>
      <c r="M252" s="222" t="s">
        <v>19</v>
      </c>
      <c r="N252" s="223" t="s">
        <v>44</v>
      </c>
      <c r="O252" s="87"/>
      <c r="P252" s="224">
        <f>O252*H252</f>
        <v>0</v>
      </c>
      <c r="Q252" s="224">
        <v>0.012250000000000001</v>
      </c>
      <c r="R252" s="224">
        <f>Q252*H252</f>
        <v>0.3999625</v>
      </c>
      <c r="S252" s="224">
        <v>0</v>
      </c>
      <c r="T252" s="225">
        <f>S252*H252</f>
        <v>0</v>
      </c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R252" s="226" t="s">
        <v>245</v>
      </c>
      <c r="AT252" s="226" t="s">
        <v>147</v>
      </c>
      <c r="AU252" s="226" t="s">
        <v>84</v>
      </c>
      <c r="AY252" s="20" t="s">
        <v>142</v>
      </c>
      <c r="BE252" s="227">
        <f>IF(N252="základní",J252,0)</f>
        <v>0</v>
      </c>
      <c r="BF252" s="227">
        <f>IF(N252="snížená",J252,0)</f>
        <v>0</v>
      </c>
      <c r="BG252" s="227">
        <f>IF(N252="zákl. přenesená",J252,0)</f>
        <v>0</v>
      </c>
      <c r="BH252" s="227">
        <f>IF(N252="sníž. přenesená",J252,0)</f>
        <v>0</v>
      </c>
      <c r="BI252" s="227">
        <f>IF(N252="nulová",J252,0)</f>
        <v>0</v>
      </c>
      <c r="BJ252" s="20" t="s">
        <v>84</v>
      </c>
      <c r="BK252" s="227">
        <f>ROUND(I252*H252,2)</f>
        <v>0</v>
      </c>
      <c r="BL252" s="20" t="s">
        <v>245</v>
      </c>
      <c r="BM252" s="226" t="s">
        <v>394</v>
      </c>
    </row>
    <row r="253" s="2" customFormat="1">
      <c r="A253" s="41"/>
      <c r="B253" s="42"/>
      <c r="C253" s="43"/>
      <c r="D253" s="251" t="s">
        <v>186</v>
      </c>
      <c r="E253" s="43"/>
      <c r="F253" s="252" t="s">
        <v>395</v>
      </c>
      <c r="G253" s="43"/>
      <c r="H253" s="43"/>
      <c r="I253" s="253"/>
      <c r="J253" s="43"/>
      <c r="K253" s="43"/>
      <c r="L253" s="47"/>
      <c r="M253" s="254"/>
      <c r="N253" s="255"/>
      <c r="O253" s="87"/>
      <c r="P253" s="87"/>
      <c r="Q253" s="87"/>
      <c r="R253" s="87"/>
      <c r="S253" s="87"/>
      <c r="T253" s="88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T253" s="20" t="s">
        <v>186</v>
      </c>
      <c r="AU253" s="20" t="s">
        <v>84</v>
      </c>
    </row>
    <row r="254" s="2" customFormat="1" ht="24.15" customHeight="1">
      <c r="A254" s="41"/>
      <c r="B254" s="42"/>
      <c r="C254" s="215" t="s">
        <v>396</v>
      </c>
      <c r="D254" s="215" t="s">
        <v>147</v>
      </c>
      <c r="E254" s="216" t="s">
        <v>397</v>
      </c>
      <c r="F254" s="217" t="s">
        <v>398</v>
      </c>
      <c r="G254" s="218" t="s">
        <v>167</v>
      </c>
      <c r="H254" s="219">
        <v>12.1</v>
      </c>
      <c r="I254" s="220"/>
      <c r="J254" s="221">
        <f>ROUND(I254*H254,2)</f>
        <v>0</v>
      </c>
      <c r="K254" s="217" t="s">
        <v>184</v>
      </c>
      <c r="L254" s="47"/>
      <c r="M254" s="222" t="s">
        <v>19</v>
      </c>
      <c r="N254" s="223" t="s">
        <v>44</v>
      </c>
      <c r="O254" s="87"/>
      <c r="P254" s="224">
        <f>O254*H254</f>
        <v>0</v>
      </c>
      <c r="Q254" s="224">
        <v>0.023060000000000001</v>
      </c>
      <c r="R254" s="224">
        <f>Q254*H254</f>
        <v>0.279026</v>
      </c>
      <c r="S254" s="224">
        <v>0</v>
      </c>
      <c r="T254" s="225">
        <f>S254*H254</f>
        <v>0</v>
      </c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R254" s="226" t="s">
        <v>245</v>
      </c>
      <c r="AT254" s="226" t="s">
        <v>147</v>
      </c>
      <c r="AU254" s="226" t="s">
        <v>84</v>
      </c>
      <c r="AY254" s="20" t="s">
        <v>142</v>
      </c>
      <c r="BE254" s="227">
        <f>IF(N254="základní",J254,0)</f>
        <v>0</v>
      </c>
      <c r="BF254" s="227">
        <f>IF(N254="snížená",J254,0)</f>
        <v>0</v>
      </c>
      <c r="BG254" s="227">
        <f>IF(N254="zákl. přenesená",J254,0)</f>
        <v>0</v>
      </c>
      <c r="BH254" s="227">
        <f>IF(N254="sníž. přenesená",J254,0)</f>
        <v>0</v>
      </c>
      <c r="BI254" s="227">
        <f>IF(N254="nulová",J254,0)</f>
        <v>0</v>
      </c>
      <c r="BJ254" s="20" t="s">
        <v>84</v>
      </c>
      <c r="BK254" s="227">
        <f>ROUND(I254*H254,2)</f>
        <v>0</v>
      </c>
      <c r="BL254" s="20" t="s">
        <v>245</v>
      </c>
      <c r="BM254" s="226" t="s">
        <v>399</v>
      </c>
    </row>
    <row r="255" s="2" customFormat="1">
      <c r="A255" s="41"/>
      <c r="B255" s="42"/>
      <c r="C255" s="43"/>
      <c r="D255" s="251" t="s">
        <v>186</v>
      </c>
      <c r="E255" s="43"/>
      <c r="F255" s="252" t="s">
        <v>400</v>
      </c>
      <c r="G255" s="43"/>
      <c r="H255" s="43"/>
      <c r="I255" s="253"/>
      <c r="J255" s="43"/>
      <c r="K255" s="43"/>
      <c r="L255" s="47"/>
      <c r="M255" s="254"/>
      <c r="N255" s="255"/>
      <c r="O255" s="87"/>
      <c r="P255" s="87"/>
      <c r="Q255" s="87"/>
      <c r="R255" s="87"/>
      <c r="S255" s="87"/>
      <c r="T255" s="88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T255" s="20" t="s">
        <v>186</v>
      </c>
      <c r="AU255" s="20" t="s">
        <v>84</v>
      </c>
    </row>
    <row r="256" s="13" customFormat="1">
      <c r="A256" s="13"/>
      <c r="B256" s="228"/>
      <c r="C256" s="229"/>
      <c r="D256" s="230" t="s">
        <v>154</v>
      </c>
      <c r="E256" s="231" t="s">
        <v>19</v>
      </c>
      <c r="F256" s="232" t="s">
        <v>401</v>
      </c>
      <c r="G256" s="229"/>
      <c r="H256" s="233">
        <v>12.1</v>
      </c>
      <c r="I256" s="234"/>
      <c r="J256" s="229"/>
      <c r="K256" s="229"/>
      <c r="L256" s="235"/>
      <c r="M256" s="236"/>
      <c r="N256" s="237"/>
      <c r="O256" s="237"/>
      <c r="P256" s="237"/>
      <c r="Q256" s="237"/>
      <c r="R256" s="237"/>
      <c r="S256" s="237"/>
      <c r="T256" s="238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9" t="s">
        <v>154</v>
      </c>
      <c r="AU256" s="239" t="s">
        <v>84</v>
      </c>
      <c r="AV256" s="13" t="s">
        <v>84</v>
      </c>
      <c r="AW256" s="13" t="s">
        <v>33</v>
      </c>
      <c r="AX256" s="13" t="s">
        <v>72</v>
      </c>
      <c r="AY256" s="239" t="s">
        <v>142</v>
      </c>
    </row>
    <row r="257" s="14" customFormat="1">
      <c r="A257" s="14"/>
      <c r="B257" s="240"/>
      <c r="C257" s="241"/>
      <c r="D257" s="230" t="s">
        <v>154</v>
      </c>
      <c r="E257" s="242" t="s">
        <v>19</v>
      </c>
      <c r="F257" s="243" t="s">
        <v>164</v>
      </c>
      <c r="G257" s="241"/>
      <c r="H257" s="244">
        <v>12.1</v>
      </c>
      <c r="I257" s="245"/>
      <c r="J257" s="241"/>
      <c r="K257" s="241"/>
      <c r="L257" s="246"/>
      <c r="M257" s="247"/>
      <c r="N257" s="248"/>
      <c r="O257" s="248"/>
      <c r="P257" s="248"/>
      <c r="Q257" s="248"/>
      <c r="R257" s="248"/>
      <c r="S257" s="248"/>
      <c r="T257" s="249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0" t="s">
        <v>154</v>
      </c>
      <c r="AU257" s="250" t="s">
        <v>84</v>
      </c>
      <c r="AV257" s="14" t="s">
        <v>152</v>
      </c>
      <c r="AW257" s="14" t="s">
        <v>33</v>
      </c>
      <c r="AX257" s="14" t="s">
        <v>79</v>
      </c>
      <c r="AY257" s="250" t="s">
        <v>142</v>
      </c>
    </row>
    <row r="258" s="2" customFormat="1" ht="24.15" customHeight="1">
      <c r="A258" s="41"/>
      <c r="B258" s="42"/>
      <c r="C258" s="215" t="s">
        <v>402</v>
      </c>
      <c r="D258" s="215" t="s">
        <v>147</v>
      </c>
      <c r="E258" s="216" t="s">
        <v>403</v>
      </c>
      <c r="F258" s="217" t="s">
        <v>404</v>
      </c>
      <c r="G258" s="218" t="s">
        <v>174</v>
      </c>
      <c r="H258" s="219">
        <v>6</v>
      </c>
      <c r="I258" s="220"/>
      <c r="J258" s="221">
        <f>ROUND(I258*H258,2)</f>
        <v>0</v>
      </c>
      <c r="K258" s="217" t="s">
        <v>184</v>
      </c>
      <c r="L258" s="47"/>
      <c r="M258" s="222" t="s">
        <v>19</v>
      </c>
      <c r="N258" s="223" t="s">
        <v>44</v>
      </c>
      <c r="O258" s="87"/>
      <c r="P258" s="224">
        <f>O258*H258</f>
        <v>0</v>
      </c>
      <c r="Q258" s="224">
        <v>0.00216</v>
      </c>
      <c r="R258" s="224">
        <f>Q258*H258</f>
        <v>0.012959999999999999</v>
      </c>
      <c r="S258" s="224">
        <v>0</v>
      </c>
      <c r="T258" s="225">
        <f>S258*H258</f>
        <v>0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26" t="s">
        <v>245</v>
      </c>
      <c r="AT258" s="226" t="s">
        <v>147</v>
      </c>
      <c r="AU258" s="226" t="s">
        <v>84</v>
      </c>
      <c r="AY258" s="20" t="s">
        <v>142</v>
      </c>
      <c r="BE258" s="227">
        <f>IF(N258="základní",J258,0)</f>
        <v>0</v>
      </c>
      <c r="BF258" s="227">
        <f>IF(N258="snížená",J258,0)</f>
        <v>0</v>
      </c>
      <c r="BG258" s="227">
        <f>IF(N258="zákl. přenesená",J258,0)</f>
        <v>0</v>
      </c>
      <c r="BH258" s="227">
        <f>IF(N258="sníž. přenesená",J258,0)</f>
        <v>0</v>
      </c>
      <c r="BI258" s="227">
        <f>IF(N258="nulová",J258,0)</f>
        <v>0</v>
      </c>
      <c r="BJ258" s="20" t="s">
        <v>84</v>
      </c>
      <c r="BK258" s="227">
        <f>ROUND(I258*H258,2)</f>
        <v>0</v>
      </c>
      <c r="BL258" s="20" t="s">
        <v>245</v>
      </c>
      <c r="BM258" s="226" t="s">
        <v>405</v>
      </c>
    </row>
    <row r="259" s="2" customFormat="1">
      <c r="A259" s="41"/>
      <c r="B259" s="42"/>
      <c r="C259" s="43"/>
      <c r="D259" s="251" t="s">
        <v>186</v>
      </c>
      <c r="E259" s="43"/>
      <c r="F259" s="252" t="s">
        <v>406</v>
      </c>
      <c r="G259" s="43"/>
      <c r="H259" s="43"/>
      <c r="I259" s="253"/>
      <c r="J259" s="43"/>
      <c r="K259" s="43"/>
      <c r="L259" s="47"/>
      <c r="M259" s="254"/>
      <c r="N259" s="255"/>
      <c r="O259" s="87"/>
      <c r="P259" s="87"/>
      <c r="Q259" s="87"/>
      <c r="R259" s="87"/>
      <c r="S259" s="87"/>
      <c r="T259" s="88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T259" s="20" t="s">
        <v>186</v>
      </c>
      <c r="AU259" s="20" t="s">
        <v>84</v>
      </c>
    </row>
    <row r="260" s="13" customFormat="1">
      <c r="A260" s="13"/>
      <c r="B260" s="228"/>
      <c r="C260" s="229"/>
      <c r="D260" s="230" t="s">
        <v>154</v>
      </c>
      <c r="E260" s="231" t="s">
        <v>19</v>
      </c>
      <c r="F260" s="232" t="s">
        <v>945</v>
      </c>
      <c r="G260" s="229"/>
      <c r="H260" s="233">
        <v>6</v>
      </c>
      <c r="I260" s="234"/>
      <c r="J260" s="229"/>
      <c r="K260" s="229"/>
      <c r="L260" s="235"/>
      <c r="M260" s="236"/>
      <c r="N260" s="237"/>
      <c r="O260" s="237"/>
      <c r="P260" s="237"/>
      <c r="Q260" s="237"/>
      <c r="R260" s="237"/>
      <c r="S260" s="237"/>
      <c r="T260" s="238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9" t="s">
        <v>154</v>
      </c>
      <c r="AU260" s="239" t="s">
        <v>84</v>
      </c>
      <c r="AV260" s="13" t="s">
        <v>84</v>
      </c>
      <c r="AW260" s="13" t="s">
        <v>33</v>
      </c>
      <c r="AX260" s="13" t="s">
        <v>72</v>
      </c>
      <c r="AY260" s="239" t="s">
        <v>142</v>
      </c>
    </row>
    <row r="261" s="14" customFormat="1">
      <c r="A261" s="14"/>
      <c r="B261" s="240"/>
      <c r="C261" s="241"/>
      <c r="D261" s="230" t="s">
        <v>154</v>
      </c>
      <c r="E261" s="242" t="s">
        <v>19</v>
      </c>
      <c r="F261" s="243" t="s">
        <v>164</v>
      </c>
      <c r="G261" s="241"/>
      <c r="H261" s="244">
        <v>6</v>
      </c>
      <c r="I261" s="245"/>
      <c r="J261" s="241"/>
      <c r="K261" s="241"/>
      <c r="L261" s="246"/>
      <c r="M261" s="247"/>
      <c r="N261" s="248"/>
      <c r="O261" s="248"/>
      <c r="P261" s="248"/>
      <c r="Q261" s="248"/>
      <c r="R261" s="248"/>
      <c r="S261" s="248"/>
      <c r="T261" s="249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0" t="s">
        <v>154</v>
      </c>
      <c r="AU261" s="250" t="s">
        <v>84</v>
      </c>
      <c r="AV261" s="14" t="s">
        <v>152</v>
      </c>
      <c r="AW261" s="14" t="s">
        <v>33</v>
      </c>
      <c r="AX261" s="14" t="s">
        <v>79</v>
      </c>
      <c r="AY261" s="250" t="s">
        <v>142</v>
      </c>
    </row>
    <row r="262" s="2" customFormat="1" ht="24.15" customHeight="1">
      <c r="A262" s="41"/>
      <c r="B262" s="42"/>
      <c r="C262" s="215" t="s">
        <v>408</v>
      </c>
      <c r="D262" s="215" t="s">
        <v>147</v>
      </c>
      <c r="E262" s="216" t="s">
        <v>409</v>
      </c>
      <c r="F262" s="217" t="s">
        <v>410</v>
      </c>
      <c r="G262" s="218" t="s">
        <v>174</v>
      </c>
      <c r="H262" s="219">
        <v>6</v>
      </c>
      <c r="I262" s="220"/>
      <c r="J262" s="221">
        <f>ROUND(I262*H262,2)</f>
        <v>0</v>
      </c>
      <c r="K262" s="217" t="s">
        <v>184</v>
      </c>
      <c r="L262" s="47"/>
      <c r="M262" s="222" t="s">
        <v>19</v>
      </c>
      <c r="N262" s="223" t="s">
        <v>44</v>
      </c>
      <c r="O262" s="87"/>
      <c r="P262" s="224">
        <f>O262*H262</f>
        <v>0</v>
      </c>
      <c r="Q262" s="224">
        <v>0.0030799999999999998</v>
      </c>
      <c r="R262" s="224">
        <f>Q262*H262</f>
        <v>0.01848</v>
      </c>
      <c r="S262" s="224">
        <v>0</v>
      </c>
      <c r="T262" s="225">
        <f>S262*H262</f>
        <v>0</v>
      </c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R262" s="226" t="s">
        <v>245</v>
      </c>
      <c r="AT262" s="226" t="s">
        <v>147</v>
      </c>
      <c r="AU262" s="226" t="s">
        <v>84</v>
      </c>
      <c r="AY262" s="20" t="s">
        <v>142</v>
      </c>
      <c r="BE262" s="227">
        <f>IF(N262="základní",J262,0)</f>
        <v>0</v>
      </c>
      <c r="BF262" s="227">
        <f>IF(N262="snížená",J262,0)</f>
        <v>0</v>
      </c>
      <c r="BG262" s="227">
        <f>IF(N262="zákl. přenesená",J262,0)</f>
        <v>0</v>
      </c>
      <c r="BH262" s="227">
        <f>IF(N262="sníž. přenesená",J262,0)</f>
        <v>0</v>
      </c>
      <c r="BI262" s="227">
        <f>IF(N262="nulová",J262,0)</f>
        <v>0</v>
      </c>
      <c r="BJ262" s="20" t="s">
        <v>84</v>
      </c>
      <c r="BK262" s="227">
        <f>ROUND(I262*H262,2)</f>
        <v>0</v>
      </c>
      <c r="BL262" s="20" t="s">
        <v>245</v>
      </c>
      <c r="BM262" s="226" t="s">
        <v>411</v>
      </c>
    </row>
    <row r="263" s="2" customFormat="1">
      <c r="A263" s="41"/>
      <c r="B263" s="42"/>
      <c r="C263" s="43"/>
      <c r="D263" s="251" t="s">
        <v>186</v>
      </c>
      <c r="E263" s="43"/>
      <c r="F263" s="252" t="s">
        <v>412</v>
      </c>
      <c r="G263" s="43"/>
      <c r="H263" s="43"/>
      <c r="I263" s="253"/>
      <c r="J263" s="43"/>
      <c r="K263" s="43"/>
      <c r="L263" s="47"/>
      <c r="M263" s="254"/>
      <c r="N263" s="255"/>
      <c r="O263" s="87"/>
      <c r="P263" s="87"/>
      <c r="Q263" s="87"/>
      <c r="R263" s="87"/>
      <c r="S263" s="87"/>
      <c r="T263" s="88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T263" s="20" t="s">
        <v>186</v>
      </c>
      <c r="AU263" s="20" t="s">
        <v>84</v>
      </c>
    </row>
    <row r="264" s="13" customFormat="1">
      <c r="A264" s="13"/>
      <c r="B264" s="228"/>
      <c r="C264" s="229"/>
      <c r="D264" s="230" t="s">
        <v>154</v>
      </c>
      <c r="E264" s="231" t="s">
        <v>19</v>
      </c>
      <c r="F264" s="232" t="s">
        <v>946</v>
      </c>
      <c r="G264" s="229"/>
      <c r="H264" s="233">
        <v>6</v>
      </c>
      <c r="I264" s="234"/>
      <c r="J264" s="229"/>
      <c r="K264" s="229"/>
      <c r="L264" s="235"/>
      <c r="M264" s="236"/>
      <c r="N264" s="237"/>
      <c r="O264" s="237"/>
      <c r="P264" s="237"/>
      <c r="Q264" s="237"/>
      <c r="R264" s="237"/>
      <c r="S264" s="237"/>
      <c r="T264" s="238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9" t="s">
        <v>154</v>
      </c>
      <c r="AU264" s="239" t="s">
        <v>84</v>
      </c>
      <c r="AV264" s="13" t="s">
        <v>84</v>
      </c>
      <c r="AW264" s="13" t="s">
        <v>33</v>
      </c>
      <c r="AX264" s="13" t="s">
        <v>72</v>
      </c>
      <c r="AY264" s="239" t="s">
        <v>142</v>
      </c>
    </row>
    <row r="265" s="14" customFormat="1">
      <c r="A265" s="14"/>
      <c r="B265" s="240"/>
      <c r="C265" s="241"/>
      <c r="D265" s="230" t="s">
        <v>154</v>
      </c>
      <c r="E265" s="242" t="s">
        <v>19</v>
      </c>
      <c r="F265" s="243" t="s">
        <v>164</v>
      </c>
      <c r="G265" s="241"/>
      <c r="H265" s="244">
        <v>6</v>
      </c>
      <c r="I265" s="245"/>
      <c r="J265" s="241"/>
      <c r="K265" s="241"/>
      <c r="L265" s="246"/>
      <c r="M265" s="247"/>
      <c r="N265" s="248"/>
      <c r="O265" s="248"/>
      <c r="P265" s="248"/>
      <c r="Q265" s="248"/>
      <c r="R265" s="248"/>
      <c r="S265" s="248"/>
      <c r="T265" s="249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0" t="s">
        <v>154</v>
      </c>
      <c r="AU265" s="250" t="s">
        <v>84</v>
      </c>
      <c r="AV265" s="14" t="s">
        <v>152</v>
      </c>
      <c r="AW265" s="14" t="s">
        <v>33</v>
      </c>
      <c r="AX265" s="14" t="s">
        <v>79</v>
      </c>
      <c r="AY265" s="250" t="s">
        <v>142</v>
      </c>
    </row>
    <row r="266" s="2" customFormat="1" ht="24.15" customHeight="1">
      <c r="A266" s="41"/>
      <c r="B266" s="42"/>
      <c r="C266" s="215" t="s">
        <v>414</v>
      </c>
      <c r="D266" s="215" t="s">
        <v>147</v>
      </c>
      <c r="E266" s="216" t="s">
        <v>415</v>
      </c>
      <c r="F266" s="217" t="s">
        <v>416</v>
      </c>
      <c r="G266" s="218" t="s">
        <v>167</v>
      </c>
      <c r="H266" s="219">
        <v>12</v>
      </c>
      <c r="I266" s="220"/>
      <c r="J266" s="221">
        <f>ROUND(I266*H266,2)</f>
        <v>0</v>
      </c>
      <c r="K266" s="217" t="s">
        <v>184</v>
      </c>
      <c r="L266" s="47"/>
      <c r="M266" s="222" t="s">
        <v>19</v>
      </c>
      <c r="N266" s="223" t="s">
        <v>44</v>
      </c>
      <c r="O266" s="87"/>
      <c r="P266" s="224">
        <f>O266*H266</f>
        <v>0</v>
      </c>
      <c r="Q266" s="224">
        <v>0.0011100000000000001</v>
      </c>
      <c r="R266" s="224">
        <f>Q266*H266</f>
        <v>0.013320000000000002</v>
      </c>
      <c r="S266" s="224">
        <v>0</v>
      </c>
      <c r="T266" s="225">
        <f>S266*H266</f>
        <v>0</v>
      </c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R266" s="226" t="s">
        <v>245</v>
      </c>
      <c r="AT266" s="226" t="s">
        <v>147</v>
      </c>
      <c r="AU266" s="226" t="s">
        <v>84</v>
      </c>
      <c r="AY266" s="20" t="s">
        <v>142</v>
      </c>
      <c r="BE266" s="227">
        <f>IF(N266="základní",J266,0)</f>
        <v>0</v>
      </c>
      <c r="BF266" s="227">
        <f>IF(N266="snížená",J266,0)</f>
        <v>0</v>
      </c>
      <c r="BG266" s="227">
        <f>IF(N266="zákl. přenesená",J266,0)</f>
        <v>0</v>
      </c>
      <c r="BH266" s="227">
        <f>IF(N266="sníž. přenesená",J266,0)</f>
        <v>0</v>
      </c>
      <c r="BI266" s="227">
        <f>IF(N266="nulová",J266,0)</f>
        <v>0</v>
      </c>
      <c r="BJ266" s="20" t="s">
        <v>84</v>
      </c>
      <c r="BK266" s="227">
        <f>ROUND(I266*H266,2)</f>
        <v>0</v>
      </c>
      <c r="BL266" s="20" t="s">
        <v>245</v>
      </c>
      <c r="BM266" s="226" t="s">
        <v>417</v>
      </c>
    </row>
    <row r="267" s="2" customFormat="1">
      <c r="A267" s="41"/>
      <c r="B267" s="42"/>
      <c r="C267" s="43"/>
      <c r="D267" s="251" t="s">
        <v>186</v>
      </c>
      <c r="E267" s="43"/>
      <c r="F267" s="252" t="s">
        <v>418</v>
      </c>
      <c r="G267" s="43"/>
      <c r="H267" s="43"/>
      <c r="I267" s="253"/>
      <c r="J267" s="43"/>
      <c r="K267" s="43"/>
      <c r="L267" s="47"/>
      <c r="M267" s="254"/>
      <c r="N267" s="255"/>
      <c r="O267" s="87"/>
      <c r="P267" s="87"/>
      <c r="Q267" s="87"/>
      <c r="R267" s="87"/>
      <c r="S267" s="87"/>
      <c r="T267" s="88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T267" s="20" t="s">
        <v>186</v>
      </c>
      <c r="AU267" s="20" t="s">
        <v>84</v>
      </c>
    </row>
    <row r="268" s="13" customFormat="1">
      <c r="A268" s="13"/>
      <c r="B268" s="228"/>
      <c r="C268" s="229"/>
      <c r="D268" s="230" t="s">
        <v>154</v>
      </c>
      <c r="E268" s="231" t="s">
        <v>19</v>
      </c>
      <c r="F268" s="232" t="s">
        <v>419</v>
      </c>
      <c r="G268" s="229"/>
      <c r="H268" s="233">
        <v>12</v>
      </c>
      <c r="I268" s="234"/>
      <c r="J268" s="229"/>
      <c r="K268" s="229"/>
      <c r="L268" s="235"/>
      <c r="M268" s="236"/>
      <c r="N268" s="237"/>
      <c r="O268" s="237"/>
      <c r="P268" s="237"/>
      <c r="Q268" s="237"/>
      <c r="R268" s="237"/>
      <c r="S268" s="237"/>
      <c r="T268" s="238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9" t="s">
        <v>154</v>
      </c>
      <c r="AU268" s="239" t="s">
        <v>84</v>
      </c>
      <c r="AV268" s="13" t="s">
        <v>84</v>
      </c>
      <c r="AW268" s="13" t="s">
        <v>33</v>
      </c>
      <c r="AX268" s="13" t="s">
        <v>72</v>
      </c>
      <c r="AY268" s="239" t="s">
        <v>142</v>
      </c>
    </row>
    <row r="269" s="14" customFormat="1">
      <c r="A269" s="14"/>
      <c r="B269" s="240"/>
      <c r="C269" s="241"/>
      <c r="D269" s="230" t="s">
        <v>154</v>
      </c>
      <c r="E269" s="242" t="s">
        <v>19</v>
      </c>
      <c r="F269" s="243" t="s">
        <v>164</v>
      </c>
      <c r="G269" s="241"/>
      <c r="H269" s="244">
        <v>12</v>
      </c>
      <c r="I269" s="245"/>
      <c r="J269" s="241"/>
      <c r="K269" s="241"/>
      <c r="L269" s="246"/>
      <c r="M269" s="247"/>
      <c r="N269" s="248"/>
      <c r="O269" s="248"/>
      <c r="P269" s="248"/>
      <c r="Q269" s="248"/>
      <c r="R269" s="248"/>
      <c r="S269" s="248"/>
      <c r="T269" s="249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0" t="s">
        <v>154</v>
      </c>
      <c r="AU269" s="250" t="s">
        <v>84</v>
      </c>
      <c r="AV269" s="14" t="s">
        <v>152</v>
      </c>
      <c r="AW269" s="14" t="s">
        <v>33</v>
      </c>
      <c r="AX269" s="14" t="s">
        <v>79</v>
      </c>
      <c r="AY269" s="250" t="s">
        <v>142</v>
      </c>
    </row>
    <row r="270" s="2" customFormat="1" ht="21.75" customHeight="1">
      <c r="A270" s="41"/>
      <c r="B270" s="42"/>
      <c r="C270" s="215" t="s">
        <v>420</v>
      </c>
      <c r="D270" s="215" t="s">
        <v>147</v>
      </c>
      <c r="E270" s="216" t="s">
        <v>421</v>
      </c>
      <c r="F270" s="217" t="s">
        <v>422</v>
      </c>
      <c r="G270" s="218" t="s">
        <v>150</v>
      </c>
      <c r="H270" s="219">
        <v>460.47899999999998</v>
      </c>
      <c r="I270" s="220"/>
      <c r="J270" s="221">
        <f>ROUND(I270*H270,2)</f>
        <v>0</v>
      </c>
      <c r="K270" s="217" t="s">
        <v>184</v>
      </c>
      <c r="L270" s="47"/>
      <c r="M270" s="222" t="s">
        <v>19</v>
      </c>
      <c r="N270" s="223" t="s">
        <v>44</v>
      </c>
      <c r="O270" s="87"/>
      <c r="P270" s="224">
        <f>O270*H270</f>
        <v>0</v>
      </c>
      <c r="Q270" s="224">
        <v>0</v>
      </c>
      <c r="R270" s="224">
        <f>Q270*H270</f>
        <v>0</v>
      </c>
      <c r="S270" s="224">
        <v>0</v>
      </c>
      <c r="T270" s="225">
        <f>S270*H270</f>
        <v>0</v>
      </c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R270" s="226" t="s">
        <v>245</v>
      </c>
      <c r="AT270" s="226" t="s">
        <v>147</v>
      </c>
      <c r="AU270" s="226" t="s">
        <v>84</v>
      </c>
      <c r="AY270" s="20" t="s">
        <v>142</v>
      </c>
      <c r="BE270" s="227">
        <f>IF(N270="základní",J270,0)</f>
        <v>0</v>
      </c>
      <c r="BF270" s="227">
        <f>IF(N270="snížená",J270,0)</f>
        <v>0</v>
      </c>
      <c r="BG270" s="227">
        <f>IF(N270="zákl. přenesená",J270,0)</f>
        <v>0</v>
      </c>
      <c r="BH270" s="227">
        <f>IF(N270="sníž. přenesená",J270,0)</f>
        <v>0</v>
      </c>
      <c r="BI270" s="227">
        <f>IF(N270="nulová",J270,0)</f>
        <v>0</v>
      </c>
      <c r="BJ270" s="20" t="s">
        <v>84</v>
      </c>
      <c r="BK270" s="227">
        <f>ROUND(I270*H270,2)</f>
        <v>0</v>
      </c>
      <c r="BL270" s="20" t="s">
        <v>245</v>
      </c>
      <c r="BM270" s="226" t="s">
        <v>423</v>
      </c>
    </row>
    <row r="271" s="2" customFormat="1">
      <c r="A271" s="41"/>
      <c r="B271" s="42"/>
      <c r="C271" s="43"/>
      <c r="D271" s="251" t="s">
        <v>186</v>
      </c>
      <c r="E271" s="43"/>
      <c r="F271" s="252" t="s">
        <v>424</v>
      </c>
      <c r="G271" s="43"/>
      <c r="H271" s="43"/>
      <c r="I271" s="253"/>
      <c r="J271" s="43"/>
      <c r="K271" s="43"/>
      <c r="L271" s="47"/>
      <c r="M271" s="254"/>
      <c r="N271" s="255"/>
      <c r="O271" s="87"/>
      <c r="P271" s="87"/>
      <c r="Q271" s="87"/>
      <c r="R271" s="87"/>
      <c r="S271" s="87"/>
      <c r="T271" s="88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T271" s="20" t="s">
        <v>186</v>
      </c>
      <c r="AU271" s="20" t="s">
        <v>84</v>
      </c>
    </row>
    <row r="272" s="2" customFormat="1" ht="24.15" customHeight="1">
      <c r="A272" s="41"/>
      <c r="B272" s="42"/>
      <c r="C272" s="215" t="s">
        <v>425</v>
      </c>
      <c r="D272" s="215" t="s">
        <v>147</v>
      </c>
      <c r="E272" s="216" t="s">
        <v>426</v>
      </c>
      <c r="F272" s="217" t="s">
        <v>427</v>
      </c>
      <c r="G272" s="218" t="s">
        <v>174</v>
      </c>
      <c r="H272" s="219">
        <v>1030</v>
      </c>
      <c r="I272" s="220"/>
      <c r="J272" s="221">
        <f>ROUND(I272*H272,2)</f>
        <v>0</v>
      </c>
      <c r="K272" s="217" t="s">
        <v>184</v>
      </c>
      <c r="L272" s="47"/>
      <c r="M272" s="222" t="s">
        <v>19</v>
      </c>
      <c r="N272" s="223" t="s">
        <v>44</v>
      </c>
      <c r="O272" s="87"/>
      <c r="P272" s="224">
        <f>O272*H272</f>
        <v>0</v>
      </c>
      <c r="Q272" s="224">
        <v>0</v>
      </c>
      <c r="R272" s="224">
        <f>Q272*H272</f>
        <v>0</v>
      </c>
      <c r="S272" s="224">
        <v>0</v>
      </c>
      <c r="T272" s="225">
        <f>S272*H272</f>
        <v>0</v>
      </c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R272" s="226" t="s">
        <v>245</v>
      </c>
      <c r="AT272" s="226" t="s">
        <v>147</v>
      </c>
      <c r="AU272" s="226" t="s">
        <v>84</v>
      </c>
      <c r="AY272" s="20" t="s">
        <v>142</v>
      </c>
      <c r="BE272" s="227">
        <f>IF(N272="základní",J272,0)</f>
        <v>0</v>
      </c>
      <c r="BF272" s="227">
        <f>IF(N272="snížená",J272,0)</f>
        <v>0</v>
      </c>
      <c r="BG272" s="227">
        <f>IF(N272="zákl. přenesená",J272,0)</f>
        <v>0</v>
      </c>
      <c r="BH272" s="227">
        <f>IF(N272="sníž. přenesená",J272,0)</f>
        <v>0</v>
      </c>
      <c r="BI272" s="227">
        <f>IF(N272="nulová",J272,0)</f>
        <v>0</v>
      </c>
      <c r="BJ272" s="20" t="s">
        <v>84</v>
      </c>
      <c r="BK272" s="227">
        <f>ROUND(I272*H272,2)</f>
        <v>0</v>
      </c>
      <c r="BL272" s="20" t="s">
        <v>245</v>
      </c>
      <c r="BM272" s="226" t="s">
        <v>428</v>
      </c>
    </row>
    <row r="273" s="2" customFormat="1">
      <c r="A273" s="41"/>
      <c r="B273" s="42"/>
      <c r="C273" s="43"/>
      <c r="D273" s="251" t="s">
        <v>186</v>
      </c>
      <c r="E273" s="43"/>
      <c r="F273" s="252" t="s">
        <v>429</v>
      </c>
      <c r="G273" s="43"/>
      <c r="H273" s="43"/>
      <c r="I273" s="253"/>
      <c r="J273" s="43"/>
      <c r="K273" s="43"/>
      <c r="L273" s="47"/>
      <c r="M273" s="254"/>
      <c r="N273" s="255"/>
      <c r="O273" s="87"/>
      <c r="P273" s="87"/>
      <c r="Q273" s="87"/>
      <c r="R273" s="87"/>
      <c r="S273" s="87"/>
      <c r="T273" s="88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T273" s="20" t="s">
        <v>186</v>
      </c>
      <c r="AU273" s="20" t="s">
        <v>84</v>
      </c>
    </row>
    <row r="274" s="2" customFormat="1" ht="21.75" customHeight="1">
      <c r="A274" s="41"/>
      <c r="B274" s="42"/>
      <c r="C274" s="266" t="s">
        <v>430</v>
      </c>
      <c r="D274" s="266" t="s">
        <v>307</v>
      </c>
      <c r="E274" s="267" t="s">
        <v>431</v>
      </c>
      <c r="F274" s="268" t="s">
        <v>432</v>
      </c>
      <c r="G274" s="269" t="s">
        <v>174</v>
      </c>
      <c r="H274" s="270">
        <v>-1030</v>
      </c>
      <c r="I274" s="271"/>
      <c r="J274" s="272">
        <f>ROUND(I274*H274,2)</f>
        <v>0</v>
      </c>
      <c r="K274" s="268" t="s">
        <v>184</v>
      </c>
      <c r="L274" s="273"/>
      <c r="M274" s="274" t="s">
        <v>19</v>
      </c>
      <c r="N274" s="275" t="s">
        <v>44</v>
      </c>
      <c r="O274" s="87"/>
      <c r="P274" s="224">
        <f>O274*H274</f>
        <v>0</v>
      </c>
      <c r="Q274" s="224">
        <v>0.0043</v>
      </c>
      <c r="R274" s="224">
        <f>Q274*H274</f>
        <v>-4.4290000000000003</v>
      </c>
      <c r="S274" s="224">
        <v>0</v>
      </c>
      <c r="T274" s="225">
        <f>S274*H274</f>
        <v>0</v>
      </c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R274" s="226" t="s">
        <v>310</v>
      </c>
      <c r="AT274" s="226" t="s">
        <v>307</v>
      </c>
      <c r="AU274" s="226" t="s">
        <v>84</v>
      </c>
      <c r="AY274" s="20" t="s">
        <v>142</v>
      </c>
      <c r="BE274" s="227">
        <f>IF(N274="základní",J274,0)</f>
        <v>0</v>
      </c>
      <c r="BF274" s="227">
        <f>IF(N274="snížená",J274,0)</f>
        <v>0</v>
      </c>
      <c r="BG274" s="227">
        <f>IF(N274="zákl. přenesená",J274,0)</f>
        <v>0</v>
      </c>
      <c r="BH274" s="227">
        <f>IF(N274="sníž. přenesená",J274,0)</f>
        <v>0</v>
      </c>
      <c r="BI274" s="227">
        <f>IF(N274="nulová",J274,0)</f>
        <v>0</v>
      </c>
      <c r="BJ274" s="20" t="s">
        <v>84</v>
      </c>
      <c r="BK274" s="227">
        <f>ROUND(I274*H274,2)</f>
        <v>0</v>
      </c>
      <c r="BL274" s="20" t="s">
        <v>245</v>
      </c>
      <c r="BM274" s="226" t="s">
        <v>433</v>
      </c>
    </row>
    <row r="275" s="2" customFormat="1" ht="16.5" customHeight="1">
      <c r="A275" s="41"/>
      <c r="B275" s="42"/>
      <c r="C275" s="266" t="s">
        <v>434</v>
      </c>
      <c r="D275" s="266" t="s">
        <v>307</v>
      </c>
      <c r="E275" s="267" t="s">
        <v>435</v>
      </c>
      <c r="F275" s="268" t="s">
        <v>436</v>
      </c>
      <c r="G275" s="269" t="s">
        <v>174</v>
      </c>
      <c r="H275" s="270">
        <v>76.219999999999999</v>
      </c>
      <c r="I275" s="271"/>
      <c r="J275" s="272">
        <f>ROUND(I275*H275,2)</f>
        <v>0</v>
      </c>
      <c r="K275" s="268" t="s">
        <v>184</v>
      </c>
      <c r="L275" s="273"/>
      <c r="M275" s="274" t="s">
        <v>19</v>
      </c>
      <c r="N275" s="275" t="s">
        <v>44</v>
      </c>
      <c r="O275" s="87"/>
      <c r="P275" s="224">
        <f>O275*H275</f>
        <v>0</v>
      </c>
      <c r="Q275" s="224">
        <v>0.0058999999999999999</v>
      </c>
      <c r="R275" s="224">
        <f>Q275*H275</f>
        <v>0.44969799999999999</v>
      </c>
      <c r="S275" s="224">
        <v>0</v>
      </c>
      <c r="T275" s="225">
        <f>S275*H275</f>
        <v>0</v>
      </c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R275" s="226" t="s">
        <v>310</v>
      </c>
      <c r="AT275" s="226" t="s">
        <v>307</v>
      </c>
      <c r="AU275" s="226" t="s">
        <v>84</v>
      </c>
      <c r="AY275" s="20" t="s">
        <v>142</v>
      </c>
      <c r="BE275" s="227">
        <f>IF(N275="základní",J275,0)</f>
        <v>0</v>
      </c>
      <c r="BF275" s="227">
        <f>IF(N275="snížená",J275,0)</f>
        <v>0</v>
      </c>
      <c r="BG275" s="227">
        <f>IF(N275="zákl. přenesená",J275,0)</f>
        <v>0</v>
      </c>
      <c r="BH275" s="227">
        <f>IF(N275="sníž. přenesená",J275,0)</f>
        <v>0</v>
      </c>
      <c r="BI275" s="227">
        <f>IF(N275="nulová",J275,0)</f>
        <v>0</v>
      </c>
      <c r="BJ275" s="20" t="s">
        <v>84</v>
      </c>
      <c r="BK275" s="227">
        <f>ROUND(I275*H275,2)</f>
        <v>0</v>
      </c>
      <c r="BL275" s="20" t="s">
        <v>245</v>
      </c>
      <c r="BM275" s="226" t="s">
        <v>437</v>
      </c>
    </row>
    <row r="276" s="13" customFormat="1">
      <c r="A276" s="13"/>
      <c r="B276" s="228"/>
      <c r="C276" s="229"/>
      <c r="D276" s="230" t="s">
        <v>154</v>
      </c>
      <c r="E276" s="229"/>
      <c r="F276" s="232" t="s">
        <v>947</v>
      </c>
      <c r="G276" s="229"/>
      <c r="H276" s="233">
        <v>76.219999999999999</v>
      </c>
      <c r="I276" s="234"/>
      <c r="J276" s="229"/>
      <c r="K276" s="229"/>
      <c r="L276" s="235"/>
      <c r="M276" s="236"/>
      <c r="N276" s="237"/>
      <c r="O276" s="237"/>
      <c r="P276" s="237"/>
      <c r="Q276" s="237"/>
      <c r="R276" s="237"/>
      <c r="S276" s="237"/>
      <c r="T276" s="238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9" t="s">
        <v>154</v>
      </c>
      <c r="AU276" s="239" t="s">
        <v>84</v>
      </c>
      <c r="AV276" s="13" t="s">
        <v>84</v>
      </c>
      <c r="AW276" s="13" t="s">
        <v>4</v>
      </c>
      <c r="AX276" s="13" t="s">
        <v>79</v>
      </c>
      <c r="AY276" s="239" t="s">
        <v>142</v>
      </c>
    </row>
    <row r="277" s="2" customFormat="1" ht="16.5" customHeight="1">
      <c r="A277" s="41"/>
      <c r="B277" s="42"/>
      <c r="C277" s="266" t="s">
        <v>439</v>
      </c>
      <c r="D277" s="266" t="s">
        <v>307</v>
      </c>
      <c r="E277" s="267" t="s">
        <v>440</v>
      </c>
      <c r="F277" s="268" t="s">
        <v>441</v>
      </c>
      <c r="G277" s="269" t="s">
        <v>174</v>
      </c>
      <c r="H277" s="270">
        <v>1.03</v>
      </c>
      <c r="I277" s="271"/>
      <c r="J277" s="272">
        <f>ROUND(I277*H277,2)</f>
        <v>0</v>
      </c>
      <c r="K277" s="268" t="s">
        <v>184</v>
      </c>
      <c r="L277" s="273"/>
      <c r="M277" s="274" t="s">
        <v>19</v>
      </c>
      <c r="N277" s="275" t="s">
        <v>44</v>
      </c>
      <c r="O277" s="87"/>
      <c r="P277" s="224">
        <f>O277*H277</f>
        <v>0</v>
      </c>
      <c r="Q277" s="224">
        <v>0.0062500000000000003</v>
      </c>
      <c r="R277" s="224">
        <f>Q277*H277</f>
        <v>0.0064375000000000005</v>
      </c>
      <c r="S277" s="224">
        <v>0</v>
      </c>
      <c r="T277" s="225">
        <f>S277*H277</f>
        <v>0</v>
      </c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R277" s="226" t="s">
        <v>310</v>
      </c>
      <c r="AT277" s="226" t="s">
        <v>307</v>
      </c>
      <c r="AU277" s="226" t="s">
        <v>84</v>
      </c>
      <c r="AY277" s="20" t="s">
        <v>142</v>
      </c>
      <c r="BE277" s="227">
        <f>IF(N277="základní",J277,0)</f>
        <v>0</v>
      </c>
      <c r="BF277" s="227">
        <f>IF(N277="snížená",J277,0)</f>
        <v>0</v>
      </c>
      <c r="BG277" s="227">
        <f>IF(N277="zákl. přenesená",J277,0)</f>
        <v>0</v>
      </c>
      <c r="BH277" s="227">
        <f>IF(N277="sníž. přenesená",J277,0)</f>
        <v>0</v>
      </c>
      <c r="BI277" s="227">
        <f>IF(N277="nulová",J277,0)</f>
        <v>0</v>
      </c>
      <c r="BJ277" s="20" t="s">
        <v>84</v>
      </c>
      <c r="BK277" s="227">
        <f>ROUND(I277*H277,2)</f>
        <v>0</v>
      </c>
      <c r="BL277" s="20" t="s">
        <v>245</v>
      </c>
      <c r="BM277" s="226" t="s">
        <v>442</v>
      </c>
    </row>
    <row r="278" s="13" customFormat="1">
      <c r="A278" s="13"/>
      <c r="B278" s="228"/>
      <c r="C278" s="229"/>
      <c r="D278" s="230" t="s">
        <v>154</v>
      </c>
      <c r="E278" s="229"/>
      <c r="F278" s="232" t="s">
        <v>443</v>
      </c>
      <c r="G278" s="229"/>
      <c r="H278" s="233">
        <v>1.03</v>
      </c>
      <c r="I278" s="234"/>
      <c r="J278" s="229"/>
      <c r="K278" s="229"/>
      <c r="L278" s="235"/>
      <c r="M278" s="236"/>
      <c r="N278" s="237"/>
      <c r="O278" s="237"/>
      <c r="P278" s="237"/>
      <c r="Q278" s="237"/>
      <c r="R278" s="237"/>
      <c r="S278" s="237"/>
      <c r="T278" s="238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9" t="s">
        <v>154</v>
      </c>
      <c r="AU278" s="239" t="s">
        <v>84</v>
      </c>
      <c r="AV278" s="13" t="s">
        <v>84</v>
      </c>
      <c r="AW278" s="13" t="s">
        <v>4</v>
      </c>
      <c r="AX278" s="13" t="s">
        <v>79</v>
      </c>
      <c r="AY278" s="239" t="s">
        <v>142</v>
      </c>
    </row>
    <row r="279" s="2" customFormat="1" ht="21.75" customHeight="1">
      <c r="A279" s="41"/>
      <c r="B279" s="42"/>
      <c r="C279" s="266" t="s">
        <v>444</v>
      </c>
      <c r="D279" s="266" t="s">
        <v>307</v>
      </c>
      <c r="E279" s="267" t="s">
        <v>445</v>
      </c>
      <c r="F279" s="268" t="s">
        <v>446</v>
      </c>
      <c r="G279" s="269" t="s">
        <v>174</v>
      </c>
      <c r="H279" s="270">
        <v>947.60000000000002</v>
      </c>
      <c r="I279" s="271"/>
      <c r="J279" s="272">
        <f>ROUND(I279*H279,2)</f>
        <v>0</v>
      </c>
      <c r="K279" s="268" t="s">
        <v>184</v>
      </c>
      <c r="L279" s="273"/>
      <c r="M279" s="274" t="s">
        <v>19</v>
      </c>
      <c r="N279" s="275" t="s">
        <v>44</v>
      </c>
      <c r="O279" s="87"/>
      <c r="P279" s="224">
        <f>O279*H279</f>
        <v>0</v>
      </c>
      <c r="Q279" s="224">
        <v>0.0047000000000000002</v>
      </c>
      <c r="R279" s="224">
        <f>Q279*H279</f>
        <v>4.4537200000000006</v>
      </c>
      <c r="S279" s="224">
        <v>0</v>
      </c>
      <c r="T279" s="225">
        <f>S279*H279</f>
        <v>0</v>
      </c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R279" s="226" t="s">
        <v>310</v>
      </c>
      <c r="AT279" s="226" t="s">
        <v>307</v>
      </c>
      <c r="AU279" s="226" t="s">
        <v>84</v>
      </c>
      <c r="AY279" s="20" t="s">
        <v>142</v>
      </c>
      <c r="BE279" s="227">
        <f>IF(N279="základní",J279,0)</f>
        <v>0</v>
      </c>
      <c r="BF279" s="227">
        <f>IF(N279="snížená",J279,0)</f>
        <v>0</v>
      </c>
      <c r="BG279" s="227">
        <f>IF(N279="zákl. přenesená",J279,0)</f>
        <v>0</v>
      </c>
      <c r="BH279" s="227">
        <f>IF(N279="sníž. přenesená",J279,0)</f>
        <v>0</v>
      </c>
      <c r="BI279" s="227">
        <f>IF(N279="nulová",J279,0)</f>
        <v>0</v>
      </c>
      <c r="BJ279" s="20" t="s">
        <v>84</v>
      </c>
      <c r="BK279" s="227">
        <f>ROUND(I279*H279,2)</f>
        <v>0</v>
      </c>
      <c r="BL279" s="20" t="s">
        <v>245</v>
      </c>
      <c r="BM279" s="226" t="s">
        <v>447</v>
      </c>
    </row>
    <row r="280" s="13" customFormat="1">
      <c r="A280" s="13"/>
      <c r="B280" s="228"/>
      <c r="C280" s="229"/>
      <c r="D280" s="230" t="s">
        <v>154</v>
      </c>
      <c r="E280" s="229"/>
      <c r="F280" s="232" t="s">
        <v>948</v>
      </c>
      <c r="G280" s="229"/>
      <c r="H280" s="233">
        <v>947.60000000000002</v>
      </c>
      <c r="I280" s="234"/>
      <c r="J280" s="229"/>
      <c r="K280" s="229"/>
      <c r="L280" s="235"/>
      <c r="M280" s="236"/>
      <c r="N280" s="237"/>
      <c r="O280" s="237"/>
      <c r="P280" s="237"/>
      <c r="Q280" s="237"/>
      <c r="R280" s="237"/>
      <c r="S280" s="237"/>
      <c r="T280" s="238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9" t="s">
        <v>154</v>
      </c>
      <c r="AU280" s="239" t="s">
        <v>84</v>
      </c>
      <c r="AV280" s="13" t="s">
        <v>84</v>
      </c>
      <c r="AW280" s="13" t="s">
        <v>4</v>
      </c>
      <c r="AX280" s="13" t="s">
        <v>79</v>
      </c>
      <c r="AY280" s="239" t="s">
        <v>142</v>
      </c>
    </row>
    <row r="281" s="2" customFormat="1" ht="21.75" customHeight="1">
      <c r="A281" s="41"/>
      <c r="B281" s="42"/>
      <c r="C281" s="266" t="s">
        <v>449</v>
      </c>
      <c r="D281" s="266" t="s">
        <v>307</v>
      </c>
      <c r="E281" s="267" t="s">
        <v>450</v>
      </c>
      <c r="F281" s="268" t="s">
        <v>451</v>
      </c>
      <c r="G281" s="269" t="s">
        <v>174</v>
      </c>
      <c r="H281" s="270">
        <v>22.66</v>
      </c>
      <c r="I281" s="271"/>
      <c r="J281" s="272">
        <f>ROUND(I281*H281,2)</f>
        <v>0</v>
      </c>
      <c r="K281" s="268" t="s">
        <v>184</v>
      </c>
      <c r="L281" s="273"/>
      <c r="M281" s="274" t="s">
        <v>19</v>
      </c>
      <c r="N281" s="275" t="s">
        <v>44</v>
      </c>
      <c r="O281" s="87"/>
      <c r="P281" s="224">
        <f>O281*H281</f>
        <v>0</v>
      </c>
      <c r="Q281" s="224">
        <v>0.0082000000000000007</v>
      </c>
      <c r="R281" s="224">
        <f>Q281*H281</f>
        <v>0.18581200000000001</v>
      </c>
      <c r="S281" s="224">
        <v>0</v>
      </c>
      <c r="T281" s="225">
        <f>S281*H281</f>
        <v>0</v>
      </c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R281" s="226" t="s">
        <v>310</v>
      </c>
      <c r="AT281" s="226" t="s">
        <v>307</v>
      </c>
      <c r="AU281" s="226" t="s">
        <v>84</v>
      </c>
      <c r="AY281" s="20" t="s">
        <v>142</v>
      </c>
      <c r="BE281" s="227">
        <f>IF(N281="základní",J281,0)</f>
        <v>0</v>
      </c>
      <c r="BF281" s="227">
        <f>IF(N281="snížená",J281,0)</f>
        <v>0</v>
      </c>
      <c r="BG281" s="227">
        <f>IF(N281="zákl. přenesená",J281,0)</f>
        <v>0</v>
      </c>
      <c r="BH281" s="227">
        <f>IF(N281="sníž. přenesená",J281,0)</f>
        <v>0</v>
      </c>
      <c r="BI281" s="227">
        <f>IF(N281="nulová",J281,0)</f>
        <v>0</v>
      </c>
      <c r="BJ281" s="20" t="s">
        <v>84</v>
      </c>
      <c r="BK281" s="227">
        <f>ROUND(I281*H281,2)</f>
        <v>0</v>
      </c>
      <c r="BL281" s="20" t="s">
        <v>245</v>
      </c>
      <c r="BM281" s="226" t="s">
        <v>452</v>
      </c>
    </row>
    <row r="282" s="13" customFormat="1">
      <c r="A282" s="13"/>
      <c r="B282" s="228"/>
      <c r="C282" s="229"/>
      <c r="D282" s="230" t="s">
        <v>154</v>
      </c>
      <c r="E282" s="229"/>
      <c r="F282" s="232" t="s">
        <v>453</v>
      </c>
      <c r="G282" s="229"/>
      <c r="H282" s="233">
        <v>22.66</v>
      </c>
      <c r="I282" s="234"/>
      <c r="J282" s="229"/>
      <c r="K282" s="229"/>
      <c r="L282" s="235"/>
      <c r="M282" s="236"/>
      <c r="N282" s="237"/>
      <c r="O282" s="237"/>
      <c r="P282" s="237"/>
      <c r="Q282" s="237"/>
      <c r="R282" s="237"/>
      <c r="S282" s="237"/>
      <c r="T282" s="238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9" t="s">
        <v>154</v>
      </c>
      <c r="AU282" s="239" t="s">
        <v>84</v>
      </c>
      <c r="AV282" s="13" t="s">
        <v>84</v>
      </c>
      <c r="AW282" s="13" t="s">
        <v>4</v>
      </c>
      <c r="AX282" s="13" t="s">
        <v>79</v>
      </c>
      <c r="AY282" s="239" t="s">
        <v>142</v>
      </c>
    </row>
    <row r="283" s="2" customFormat="1" ht="21.75" customHeight="1">
      <c r="A283" s="41"/>
      <c r="B283" s="42"/>
      <c r="C283" s="266" t="s">
        <v>454</v>
      </c>
      <c r="D283" s="266" t="s">
        <v>307</v>
      </c>
      <c r="E283" s="267" t="s">
        <v>455</v>
      </c>
      <c r="F283" s="268" t="s">
        <v>456</v>
      </c>
      <c r="G283" s="269" t="s">
        <v>174</v>
      </c>
      <c r="H283" s="270">
        <v>6.1799999999999997</v>
      </c>
      <c r="I283" s="271"/>
      <c r="J283" s="272">
        <f>ROUND(I283*H283,2)</f>
        <v>0</v>
      </c>
      <c r="K283" s="268" t="s">
        <v>184</v>
      </c>
      <c r="L283" s="273"/>
      <c r="M283" s="274" t="s">
        <v>19</v>
      </c>
      <c r="N283" s="275" t="s">
        <v>44</v>
      </c>
      <c r="O283" s="87"/>
      <c r="P283" s="224">
        <f>O283*H283</f>
        <v>0</v>
      </c>
      <c r="Q283" s="224">
        <v>0.00084000000000000003</v>
      </c>
      <c r="R283" s="224">
        <f>Q283*H283</f>
        <v>0.0051912</v>
      </c>
      <c r="S283" s="224">
        <v>0</v>
      </c>
      <c r="T283" s="225">
        <f>S283*H283</f>
        <v>0</v>
      </c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R283" s="226" t="s">
        <v>310</v>
      </c>
      <c r="AT283" s="226" t="s">
        <v>307</v>
      </c>
      <c r="AU283" s="226" t="s">
        <v>84</v>
      </c>
      <c r="AY283" s="20" t="s">
        <v>142</v>
      </c>
      <c r="BE283" s="227">
        <f>IF(N283="základní",J283,0)</f>
        <v>0</v>
      </c>
      <c r="BF283" s="227">
        <f>IF(N283="snížená",J283,0)</f>
        <v>0</v>
      </c>
      <c r="BG283" s="227">
        <f>IF(N283="zákl. přenesená",J283,0)</f>
        <v>0</v>
      </c>
      <c r="BH283" s="227">
        <f>IF(N283="sníž. přenesená",J283,0)</f>
        <v>0</v>
      </c>
      <c r="BI283" s="227">
        <f>IF(N283="nulová",J283,0)</f>
        <v>0</v>
      </c>
      <c r="BJ283" s="20" t="s">
        <v>84</v>
      </c>
      <c r="BK283" s="227">
        <f>ROUND(I283*H283,2)</f>
        <v>0</v>
      </c>
      <c r="BL283" s="20" t="s">
        <v>245</v>
      </c>
      <c r="BM283" s="226" t="s">
        <v>457</v>
      </c>
    </row>
    <row r="284" s="13" customFormat="1">
      <c r="A284" s="13"/>
      <c r="B284" s="228"/>
      <c r="C284" s="229"/>
      <c r="D284" s="230" t="s">
        <v>154</v>
      </c>
      <c r="E284" s="229"/>
      <c r="F284" s="232" t="s">
        <v>949</v>
      </c>
      <c r="G284" s="229"/>
      <c r="H284" s="233">
        <v>6.1799999999999997</v>
      </c>
      <c r="I284" s="234"/>
      <c r="J284" s="229"/>
      <c r="K284" s="229"/>
      <c r="L284" s="235"/>
      <c r="M284" s="236"/>
      <c r="N284" s="237"/>
      <c r="O284" s="237"/>
      <c r="P284" s="237"/>
      <c r="Q284" s="237"/>
      <c r="R284" s="237"/>
      <c r="S284" s="237"/>
      <c r="T284" s="238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9" t="s">
        <v>154</v>
      </c>
      <c r="AU284" s="239" t="s">
        <v>84</v>
      </c>
      <c r="AV284" s="13" t="s">
        <v>84</v>
      </c>
      <c r="AW284" s="13" t="s">
        <v>4</v>
      </c>
      <c r="AX284" s="13" t="s">
        <v>79</v>
      </c>
      <c r="AY284" s="239" t="s">
        <v>142</v>
      </c>
    </row>
    <row r="285" s="2" customFormat="1" ht="16.5" customHeight="1">
      <c r="A285" s="41"/>
      <c r="B285" s="42"/>
      <c r="C285" s="266" t="s">
        <v>459</v>
      </c>
      <c r="D285" s="266" t="s">
        <v>307</v>
      </c>
      <c r="E285" s="267" t="s">
        <v>460</v>
      </c>
      <c r="F285" s="268" t="s">
        <v>461</v>
      </c>
      <c r="G285" s="269" t="s">
        <v>174</v>
      </c>
      <c r="H285" s="270">
        <v>7.21</v>
      </c>
      <c r="I285" s="271"/>
      <c r="J285" s="272">
        <f>ROUND(I285*H285,2)</f>
        <v>0</v>
      </c>
      <c r="K285" s="268" t="s">
        <v>184</v>
      </c>
      <c r="L285" s="273"/>
      <c r="M285" s="274" t="s">
        <v>19</v>
      </c>
      <c r="N285" s="275" t="s">
        <v>44</v>
      </c>
      <c r="O285" s="87"/>
      <c r="P285" s="224">
        <f>O285*H285</f>
        <v>0</v>
      </c>
      <c r="Q285" s="224">
        <v>0.0041999999999999997</v>
      </c>
      <c r="R285" s="224">
        <f>Q285*H285</f>
        <v>0.030281999999999996</v>
      </c>
      <c r="S285" s="224">
        <v>0</v>
      </c>
      <c r="T285" s="225">
        <f>S285*H285</f>
        <v>0</v>
      </c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R285" s="226" t="s">
        <v>310</v>
      </c>
      <c r="AT285" s="226" t="s">
        <v>307</v>
      </c>
      <c r="AU285" s="226" t="s">
        <v>84</v>
      </c>
      <c r="AY285" s="20" t="s">
        <v>142</v>
      </c>
      <c r="BE285" s="227">
        <f>IF(N285="základní",J285,0)</f>
        <v>0</v>
      </c>
      <c r="BF285" s="227">
        <f>IF(N285="snížená",J285,0)</f>
        <v>0</v>
      </c>
      <c r="BG285" s="227">
        <f>IF(N285="zákl. přenesená",J285,0)</f>
        <v>0</v>
      </c>
      <c r="BH285" s="227">
        <f>IF(N285="sníž. přenesená",J285,0)</f>
        <v>0</v>
      </c>
      <c r="BI285" s="227">
        <f>IF(N285="nulová",J285,0)</f>
        <v>0</v>
      </c>
      <c r="BJ285" s="20" t="s">
        <v>84</v>
      </c>
      <c r="BK285" s="227">
        <f>ROUND(I285*H285,2)</f>
        <v>0</v>
      </c>
      <c r="BL285" s="20" t="s">
        <v>245</v>
      </c>
      <c r="BM285" s="226" t="s">
        <v>462</v>
      </c>
    </row>
    <row r="286" s="13" customFormat="1">
      <c r="A286" s="13"/>
      <c r="B286" s="228"/>
      <c r="C286" s="229"/>
      <c r="D286" s="230" t="s">
        <v>154</v>
      </c>
      <c r="E286" s="229"/>
      <c r="F286" s="232" t="s">
        <v>950</v>
      </c>
      <c r="G286" s="229"/>
      <c r="H286" s="233">
        <v>7.21</v>
      </c>
      <c r="I286" s="234"/>
      <c r="J286" s="229"/>
      <c r="K286" s="229"/>
      <c r="L286" s="235"/>
      <c r="M286" s="236"/>
      <c r="N286" s="237"/>
      <c r="O286" s="237"/>
      <c r="P286" s="237"/>
      <c r="Q286" s="237"/>
      <c r="R286" s="237"/>
      <c r="S286" s="237"/>
      <c r="T286" s="238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9" t="s">
        <v>154</v>
      </c>
      <c r="AU286" s="239" t="s">
        <v>84</v>
      </c>
      <c r="AV286" s="13" t="s">
        <v>84</v>
      </c>
      <c r="AW286" s="13" t="s">
        <v>4</v>
      </c>
      <c r="AX286" s="13" t="s">
        <v>79</v>
      </c>
      <c r="AY286" s="239" t="s">
        <v>142</v>
      </c>
    </row>
    <row r="287" s="2" customFormat="1" ht="16.5" customHeight="1">
      <c r="A287" s="41"/>
      <c r="B287" s="42"/>
      <c r="C287" s="215" t="s">
        <v>464</v>
      </c>
      <c r="D287" s="215" t="s">
        <v>147</v>
      </c>
      <c r="E287" s="216" t="s">
        <v>465</v>
      </c>
      <c r="F287" s="217" t="s">
        <v>466</v>
      </c>
      <c r="G287" s="218" t="s">
        <v>174</v>
      </c>
      <c r="H287" s="219">
        <v>1</v>
      </c>
      <c r="I287" s="220"/>
      <c r="J287" s="221">
        <f>ROUND(I287*H287,2)</f>
        <v>0</v>
      </c>
      <c r="K287" s="217" t="s">
        <v>184</v>
      </c>
      <c r="L287" s="47"/>
      <c r="M287" s="222" t="s">
        <v>19</v>
      </c>
      <c r="N287" s="223" t="s">
        <v>44</v>
      </c>
      <c r="O287" s="87"/>
      <c r="P287" s="224">
        <f>O287*H287</f>
        <v>0</v>
      </c>
      <c r="Q287" s="224">
        <v>4.0000000000000003E-05</v>
      </c>
      <c r="R287" s="224">
        <f>Q287*H287</f>
        <v>4.0000000000000003E-05</v>
      </c>
      <c r="S287" s="224">
        <v>0</v>
      </c>
      <c r="T287" s="225">
        <f>S287*H287</f>
        <v>0</v>
      </c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R287" s="226" t="s">
        <v>245</v>
      </c>
      <c r="AT287" s="226" t="s">
        <v>147</v>
      </c>
      <c r="AU287" s="226" t="s">
        <v>84</v>
      </c>
      <c r="AY287" s="20" t="s">
        <v>142</v>
      </c>
      <c r="BE287" s="227">
        <f>IF(N287="základní",J287,0)</f>
        <v>0</v>
      </c>
      <c r="BF287" s="227">
        <f>IF(N287="snížená",J287,0)</f>
        <v>0</v>
      </c>
      <c r="BG287" s="227">
        <f>IF(N287="zákl. přenesená",J287,0)</f>
        <v>0</v>
      </c>
      <c r="BH287" s="227">
        <f>IF(N287="sníž. přenesená",J287,0)</f>
        <v>0</v>
      </c>
      <c r="BI287" s="227">
        <f>IF(N287="nulová",J287,0)</f>
        <v>0</v>
      </c>
      <c r="BJ287" s="20" t="s">
        <v>84</v>
      </c>
      <c r="BK287" s="227">
        <f>ROUND(I287*H287,2)</f>
        <v>0</v>
      </c>
      <c r="BL287" s="20" t="s">
        <v>245</v>
      </c>
      <c r="BM287" s="226" t="s">
        <v>467</v>
      </c>
    </row>
    <row r="288" s="2" customFormat="1">
      <c r="A288" s="41"/>
      <c r="B288" s="42"/>
      <c r="C288" s="43"/>
      <c r="D288" s="251" t="s">
        <v>186</v>
      </c>
      <c r="E288" s="43"/>
      <c r="F288" s="252" t="s">
        <v>468</v>
      </c>
      <c r="G288" s="43"/>
      <c r="H288" s="43"/>
      <c r="I288" s="253"/>
      <c r="J288" s="43"/>
      <c r="K288" s="43"/>
      <c r="L288" s="47"/>
      <c r="M288" s="254"/>
      <c r="N288" s="255"/>
      <c r="O288" s="87"/>
      <c r="P288" s="87"/>
      <c r="Q288" s="87"/>
      <c r="R288" s="87"/>
      <c r="S288" s="87"/>
      <c r="T288" s="88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T288" s="20" t="s">
        <v>186</v>
      </c>
      <c r="AU288" s="20" t="s">
        <v>84</v>
      </c>
    </row>
    <row r="289" s="2" customFormat="1" ht="16.5" customHeight="1">
      <c r="A289" s="41"/>
      <c r="B289" s="42"/>
      <c r="C289" s="266" t="s">
        <v>469</v>
      </c>
      <c r="D289" s="266" t="s">
        <v>307</v>
      </c>
      <c r="E289" s="267" t="s">
        <v>470</v>
      </c>
      <c r="F289" s="268" t="s">
        <v>471</v>
      </c>
      <c r="G289" s="269" t="s">
        <v>174</v>
      </c>
      <c r="H289" s="270">
        <v>1</v>
      </c>
      <c r="I289" s="271"/>
      <c r="J289" s="272">
        <f>ROUND(I289*H289,2)</f>
        <v>0</v>
      </c>
      <c r="K289" s="268" t="s">
        <v>184</v>
      </c>
      <c r="L289" s="273"/>
      <c r="M289" s="274" t="s">
        <v>19</v>
      </c>
      <c r="N289" s="275" t="s">
        <v>44</v>
      </c>
      <c r="O289" s="87"/>
      <c r="P289" s="224">
        <f>O289*H289</f>
        <v>0</v>
      </c>
      <c r="Q289" s="224">
        <v>0.00010000000000000001</v>
      </c>
      <c r="R289" s="224">
        <f>Q289*H289</f>
        <v>0.00010000000000000001</v>
      </c>
      <c r="S289" s="224">
        <v>0</v>
      </c>
      <c r="T289" s="225">
        <f>S289*H289</f>
        <v>0</v>
      </c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R289" s="226" t="s">
        <v>310</v>
      </c>
      <c r="AT289" s="226" t="s">
        <v>307</v>
      </c>
      <c r="AU289" s="226" t="s">
        <v>84</v>
      </c>
      <c r="AY289" s="20" t="s">
        <v>142</v>
      </c>
      <c r="BE289" s="227">
        <f>IF(N289="základní",J289,0)</f>
        <v>0</v>
      </c>
      <c r="BF289" s="227">
        <f>IF(N289="snížená",J289,0)</f>
        <v>0</v>
      </c>
      <c r="BG289" s="227">
        <f>IF(N289="zákl. přenesená",J289,0)</f>
        <v>0</v>
      </c>
      <c r="BH289" s="227">
        <f>IF(N289="sníž. přenesená",J289,0)</f>
        <v>0</v>
      </c>
      <c r="BI289" s="227">
        <f>IF(N289="nulová",J289,0)</f>
        <v>0</v>
      </c>
      <c r="BJ289" s="20" t="s">
        <v>84</v>
      </c>
      <c r="BK289" s="227">
        <f>ROUND(I289*H289,2)</f>
        <v>0</v>
      </c>
      <c r="BL289" s="20" t="s">
        <v>245</v>
      </c>
      <c r="BM289" s="226" t="s">
        <v>472</v>
      </c>
    </row>
    <row r="290" s="2" customFormat="1" ht="16.5" customHeight="1">
      <c r="A290" s="41"/>
      <c r="B290" s="42"/>
      <c r="C290" s="215" t="s">
        <v>473</v>
      </c>
      <c r="D290" s="215" t="s">
        <v>147</v>
      </c>
      <c r="E290" s="216" t="s">
        <v>474</v>
      </c>
      <c r="F290" s="217" t="s">
        <v>475</v>
      </c>
      <c r="G290" s="218" t="s">
        <v>174</v>
      </c>
      <c r="H290" s="219">
        <v>1</v>
      </c>
      <c r="I290" s="220"/>
      <c r="J290" s="221">
        <f>ROUND(I290*H290,2)</f>
        <v>0</v>
      </c>
      <c r="K290" s="217" t="s">
        <v>184</v>
      </c>
      <c r="L290" s="47"/>
      <c r="M290" s="222" t="s">
        <v>19</v>
      </c>
      <c r="N290" s="223" t="s">
        <v>44</v>
      </c>
      <c r="O290" s="87"/>
      <c r="P290" s="224">
        <f>O290*H290</f>
        <v>0</v>
      </c>
      <c r="Q290" s="224">
        <v>0</v>
      </c>
      <c r="R290" s="224">
        <f>Q290*H290</f>
        <v>0</v>
      </c>
      <c r="S290" s="224">
        <v>0</v>
      </c>
      <c r="T290" s="225">
        <f>S290*H290</f>
        <v>0</v>
      </c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R290" s="226" t="s">
        <v>245</v>
      </c>
      <c r="AT290" s="226" t="s">
        <v>147</v>
      </c>
      <c r="AU290" s="226" t="s">
        <v>84</v>
      </c>
      <c r="AY290" s="20" t="s">
        <v>142</v>
      </c>
      <c r="BE290" s="227">
        <f>IF(N290="základní",J290,0)</f>
        <v>0</v>
      </c>
      <c r="BF290" s="227">
        <f>IF(N290="snížená",J290,0)</f>
        <v>0</v>
      </c>
      <c r="BG290" s="227">
        <f>IF(N290="zákl. přenesená",J290,0)</f>
        <v>0</v>
      </c>
      <c r="BH290" s="227">
        <f>IF(N290="sníž. přenesená",J290,0)</f>
        <v>0</v>
      </c>
      <c r="BI290" s="227">
        <f>IF(N290="nulová",J290,0)</f>
        <v>0</v>
      </c>
      <c r="BJ290" s="20" t="s">
        <v>84</v>
      </c>
      <c r="BK290" s="227">
        <f>ROUND(I290*H290,2)</f>
        <v>0</v>
      </c>
      <c r="BL290" s="20" t="s">
        <v>245</v>
      </c>
      <c r="BM290" s="226" t="s">
        <v>476</v>
      </c>
    </row>
    <row r="291" s="2" customFormat="1">
      <c r="A291" s="41"/>
      <c r="B291" s="42"/>
      <c r="C291" s="43"/>
      <c r="D291" s="251" t="s">
        <v>186</v>
      </c>
      <c r="E291" s="43"/>
      <c r="F291" s="252" t="s">
        <v>477</v>
      </c>
      <c r="G291" s="43"/>
      <c r="H291" s="43"/>
      <c r="I291" s="253"/>
      <c r="J291" s="43"/>
      <c r="K291" s="43"/>
      <c r="L291" s="47"/>
      <c r="M291" s="254"/>
      <c r="N291" s="255"/>
      <c r="O291" s="87"/>
      <c r="P291" s="87"/>
      <c r="Q291" s="87"/>
      <c r="R291" s="87"/>
      <c r="S291" s="87"/>
      <c r="T291" s="88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T291" s="20" t="s">
        <v>186</v>
      </c>
      <c r="AU291" s="20" t="s">
        <v>84</v>
      </c>
    </row>
    <row r="292" s="2" customFormat="1" ht="16.5" customHeight="1">
      <c r="A292" s="41"/>
      <c r="B292" s="42"/>
      <c r="C292" s="266" t="s">
        <v>478</v>
      </c>
      <c r="D292" s="266" t="s">
        <v>307</v>
      </c>
      <c r="E292" s="267" t="s">
        <v>479</v>
      </c>
      <c r="F292" s="268" t="s">
        <v>480</v>
      </c>
      <c r="G292" s="269" t="s">
        <v>174</v>
      </c>
      <c r="H292" s="270">
        <v>1</v>
      </c>
      <c r="I292" s="271"/>
      <c r="J292" s="272">
        <f>ROUND(I292*H292,2)</f>
        <v>0</v>
      </c>
      <c r="K292" s="268" t="s">
        <v>184</v>
      </c>
      <c r="L292" s="273"/>
      <c r="M292" s="274" t="s">
        <v>19</v>
      </c>
      <c r="N292" s="275" t="s">
        <v>44</v>
      </c>
      <c r="O292" s="87"/>
      <c r="P292" s="224">
        <f>O292*H292</f>
        <v>0</v>
      </c>
      <c r="Q292" s="224">
        <v>0.00020000000000000001</v>
      </c>
      <c r="R292" s="224">
        <f>Q292*H292</f>
        <v>0.00020000000000000001</v>
      </c>
      <c r="S292" s="224">
        <v>0</v>
      </c>
      <c r="T292" s="225">
        <f>S292*H292</f>
        <v>0</v>
      </c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R292" s="226" t="s">
        <v>310</v>
      </c>
      <c r="AT292" s="226" t="s">
        <v>307</v>
      </c>
      <c r="AU292" s="226" t="s">
        <v>84</v>
      </c>
      <c r="AY292" s="20" t="s">
        <v>142</v>
      </c>
      <c r="BE292" s="227">
        <f>IF(N292="základní",J292,0)</f>
        <v>0</v>
      </c>
      <c r="BF292" s="227">
        <f>IF(N292="snížená",J292,0)</f>
        <v>0</v>
      </c>
      <c r="BG292" s="227">
        <f>IF(N292="zákl. přenesená",J292,0)</f>
        <v>0</v>
      </c>
      <c r="BH292" s="227">
        <f>IF(N292="sníž. přenesená",J292,0)</f>
        <v>0</v>
      </c>
      <c r="BI292" s="227">
        <f>IF(N292="nulová",J292,0)</f>
        <v>0</v>
      </c>
      <c r="BJ292" s="20" t="s">
        <v>84</v>
      </c>
      <c r="BK292" s="227">
        <f>ROUND(I292*H292,2)</f>
        <v>0</v>
      </c>
      <c r="BL292" s="20" t="s">
        <v>245</v>
      </c>
      <c r="BM292" s="226" t="s">
        <v>481</v>
      </c>
    </row>
    <row r="293" s="2" customFormat="1" ht="16.5" customHeight="1">
      <c r="A293" s="41"/>
      <c r="B293" s="42"/>
      <c r="C293" s="215" t="s">
        <v>482</v>
      </c>
      <c r="D293" s="215" t="s">
        <v>147</v>
      </c>
      <c r="E293" s="216" t="s">
        <v>483</v>
      </c>
      <c r="F293" s="217" t="s">
        <v>484</v>
      </c>
      <c r="G293" s="218" t="s">
        <v>174</v>
      </c>
      <c r="H293" s="219">
        <v>6</v>
      </c>
      <c r="I293" s="220"/>
      <c r="J293" s="221">
        <f>ROUND(I293*H293,2)</f>
        <v>0</v>
      </c>
      <c r="K293" s="217" t="s">
        <v>184</v>
      </c>
      <c r="L293" s="47"/>
      <c r="M293" s="222" t="s">
        <v>19</v>
      </c>
      <c r="N293" s="223" t="s">
        <v>44</v>
      </c>
      <c r="O293" s="87"/>
      <c r="P293" s="224">
        <f>O293*H293</f>
        <v>0</v>
      </c>
      <c r="Q293" s="224">
        <v>0</v>
      </c>
      <c r="R293" s="224">
        <f>Q293*H293</f>
        <v>0</v>
      </c>
      <c r="S293" s="224">
        <v>0</v>
      </c>
      <c r="T293" s="225">
        <f>S293*H293</f>
        <v>0</v>
      </c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R293" s="226" t="s">
        <v>245</v>
      </c>
      <c r="AT293" s="226" t="s">
        <v>147</v>
      </c>
      <c r="AU293" s="226" t="s">
        <v>84</v>
      </c>
      <c r="AY293" s="20" t="s">
        <v>142</v>
      </c>
      <c r="BE293" s="227">
        <f>IF(N293="základní",J293,0)</f>
        <v>0</v>
      </c>
      <c r="BF293" s="227">
        <f>IF(N293="snížená",J293,0)</f>
        <v>0</v>
      </c>
      <c r="BG293" s="227">
        <f>IF(N293="zákl. přenesená",J293,0)</f>
        <v>0</v>
      </c>
      <c r="BH293" s="227">
        <f>IF(N293="sníž. přenesená",J293,0)</f>
        <v>0</v>
      </c>
      <c r="BI293" s="227">
        <f>IF(N293="nulová",J293,0)</f>
        <v>0</v>
      </c>
      <c r="BJ293" s="20" t="s">
        <v>84</v>
      </c>
      <c r="BK293" s="227">
        <f>ROUND(I293*H293,2)</f>
        <v>0</v>
      </c>
      <c r="BL293" s="20" t="s">
        <v>245</v>
      </c>
      <c r="BM293" s="226" t="s">
        <v>485</v>
      </c>
    </row>
    <row r="294" s="2" customFormat="1">
      <c r="A294" s="41"/>
      <c r="B294" s="42"/>
      <c r="C294" s="43"/>
      <c r="D294" s="251" t="s">
        <v>186</v>
      </c>
      <c r="E294" s="43"/>
      <c r="F294" s="252" t="s">
        <v>486</v>
      </c>
      <c r="G294" s="43"/>
      <c r="H294" s="43"/>
      <c r="I294" s="253"/>
      <c r="J294" s="43"/>
      <c r="K294" s="43"/>
      <c r="L294" s="47"/>
      <c r="M294" s="254"/>
      <c r="N294" s="255"/>
      <c r="O294" s="87"/>
      <c r="P294" s="87"/>
      <c r="Q294" s="87"/>
      <c r="R294" s="87"/>
      <c r="S294" s="87"/>
      <c r="T294" s="88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T294" s="20" t="s">
        <v>186</v>
      </c>
      <c r="AU294" s="20" t="s">
        <v>84</v>
      </c>
    </row>
    <row r="295" s="2" customFormat="1" ht="16.5" customHeight="1">
      <c r="A295" s="41"/>
      <c r="B295" s="42"/>
      <c r="C295" s="266" t="s">
        <v>487</v>
      </c>
      <c r="D295" s="266" t="s">
        <v>307</v>
      </c>
      <c r="E295" s="267" t="s">
        <v>488</v>
      </c>
      <c r="F295" s="268" t="s">
        <v>489</v>
      </c>
      <c r="G295" s="269" t="s">
        <v>174</v>
      </c>
      <c r="H295" s="270">
        <v>6</v>
      </c>
      <c r="I295" s="271"/>
      <c r="J295" s="272">
        <f>ROUND(I295*H295,2)</f>
        <v>0</v>
      </c>
      <c r="K295" s="268" t="s">
        <v>184</v>
      </c>
      <c r="L295" s="273"/>
      <c r="M295" s="274" t="s">
        <v>19</v>
      </c>
      <c r="N295" s="275" t="s">
        <v>44</v>
      </c>
      <c r="O295" s="87"/>
      <c r="P295" s="224">
        <f>O295*H295</f>
        <v>0</v>
      </c>
      <c r="Q295" s="224">
        <v>0.00036999999999999999</v>
      </c>
      <c r="R295" s="224">
        <f>Q295*H295</f>
        <v>0.0022199999999999998</v>
      </c>
      <c r="S295" s="224">
        <v>0</v>
      </c>
      <c r="T295" s="225">
        <f>S295*H295</f>
        <v>0</v>
      </c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R295" s="226" t="s">
        <v>310</v>
      </c>
      <c r="AT295" s="226" t="s">
        <v>307</v>
      </c>
      <c r="AU295" s="226" t="s">
        <v>84</v>
      </c>
      <c r="AY295" s="20" t="s">
        <v>142</v>
      </c>
      <c r="BE295" s="227">
        <f>IF(N295="základní",J295,0)</f>
        <v>0</v>
      </c>
      <c r="BF295" s="227">
        <f>IF(N295="snížená",J295,0)</f>
        <v>0</v>
      </c>
      <c r="BG295" s="227">
        <f>IF(N295="zákl. přenesená",J295,0)</f>
        <v>0</v>
      </c>
      <c r="BH295" s="227">
        <f>IF(N295="sníž. přenesená",J295,0)</f>
        <v>0</v>
      </c>
      <c r="BI295" s="227">
        <f>IF(N295="nulová",J295,0)</f>
        <v>0</v>
      </c>
      <c r="BJ295" s="20" t="s">
        <v>84</v>
      </c>
      <c r="BK295" s="227">
        <f>ROUND(I295*H295,2)</f>
        <v>0</v>
      </c>
      <c r="BL295" s="20" t="s">
        <v>245</v>
      </c>
      <c r="BM295" s="226" t="s">
        <v>490</v>
      </c>
    </row>
    <row r="296" s="2" customFormat="1" ht="16.5" customHeight="1">
      <c r="A296" s="41"/>
      <c r="B296" s="42"/>
      <c r="C296" s="266" t="s">
        <v>491</v>
      </c>
      <c r="D296" s="266" t="s">
        <v>307</v>
      </c>
      <c r="E296" s="267" t="s">
        <v>492</v>
      </c>
      <c r="F296" s="268" t="s">
        <v>493</v>
      </c>
      <c r="G296" s="269" t="s">
        <v>174</v>
      </c>
      <c r="H296" s="270">
        <v>6</v>
      </c>
      <c r="I296" s="271"/>
      <c r="J296" s="272">
        <f>ROUND(I296*H296,2)</f>
        <v>0</v>
      </c>
      <c r="K296" s="268" t="s">
        <v>184</v>
      </c>
      <c r="L296" s="273"/>
      <c r="M296" s="274" t="s">
        <v>19</v>
      </c>
      <c r="N296" s="275" t="s">
        <v>44</v>
      </c>
      <c r="O296" s="87"/>
      <c r="P296" s="224">
        <f>O296*H296</f>
        <v>0</v>
      </c>
      <c r="Q296" s="224">
        <v>0.00021000000000000001</v>
      </c>
      <c r="R296" s="224">
        <f>Q296*H296</f>
        <v>0.0012600000000000001</v>
      </c>
      <c r="S296" s="224">
        <v>0</v>
      </c>
      <c r="T296" s="225">
        <f>S296*H296</f>
        <v>0</v>
      </c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R296" s="226" t="s">
        <v>310</v>
      </c>
      <c r="AT296" s="226" t="s">
        <v>307</v>
      </c>
      <c r="AU296" s="226" t="s">
        <v>84</v>
      </c>
      <c r="AY296" s="20" t="s">
        <v>142</v>
      </c>
      <c r="BE296" s="227">
        <f>IF(N296="základní",J296,0)</f>
        <v>0</v>
      </c>
      <c r="BF296" s="227">
        <f>IF(N296="snížená",J296,0)</f>
        <v>0</v>
      </c>
      <c r="BG296" s="227">
        <f>IF(N296="zákl. přenesená",J296,0)</f>
        <v>0</v>
      </c>
      <c r="BH296" s="227">
        <f>IF(N296="sníž. přenesená",J296,0)</f>
        <v>0</v>
      </c>
      <c r="BI296" s="227">
        <f>IF(N296="nulová",J296,0)</f>
        <v>0</v>
      </c>
      <c r="BJ296" s="20" t="s">
        <v>84</v>
      </c>
      <c r="BK296" s="227">
        <f>ROUND(I296*H296,2)</f>
        <v>0</v>
      </c>
      <c r="BL296" s="20" t="s">
        <v>245</v>
      </c>
      <c r="BM296" s="226" t="s">
        <v>494</v>
      </c>
    </row>
    <row r="297" s="2" customFormat="1" ht="16.5" customHeight="1">
      <c r="A297" s="41"/>
      <c r="B297" s="42"/>
      <c r="C297" s="266" t="s">
        <v>495</v>
      </c>
      <c r="D297" s="266" t="s">
        <v>307</v>
      </c>
      <c r="E297" s="267" t="s">
        <v>496</v>
      </c>
      <c r="F297" s="268" t="s">
        <v>497</v>
      </c>
      <c r="G297" s="269" t="s">
        <v>174</v>
      </c>
      <c r="H297" s="270">
        <v>6</v>
      </c>
      <c r="I297" s="271"/>
      <c r="J297" s="272">
        <f>ROUND(I297*H297,2)</f>
        <v>0</v>
      </c>
      <c r="K297" s="268" t="s">
        <v>184</v>
      </c>
      <c r="L297" s="273"/>
      <c r="M297" s="274" t="s">
        <v>19</v>
      </c>
      <c r="N297" s="275" t="s">
        <v>44</v>
      </c>
      <c r="O297" s="87"/>
      <c r="P297" s="224">
        <f>O297*H297</f>
        <v>0</v>
      </c>
      <c r="Q297" s="224">
        <v>0.00031</v>
      </c>
      <c r="R297" s="224">
        <f>Q297*H297</f>
        <v>0.0018600000000000001</v>
      </c>
      <c r="S297" s="224">
        <v>0</v>
      </c>
      <c r="T297" s="225">
        <f>S297*H297</f>
        <v>0</v>
      </c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R297" s="226" t="s">
        <v>310</v>
      </c>
      <c r="AT297" s="226" t="s">
        <v>307</v>
      </c>
      <c r="AU297" s="226" t="s">
        <v>84</v>
      </c>
      <c r="AY297" s="20" t="s">
        <v>142</v>
      </c>
      <c r="BE297" s="227">
        <f>IF(N297="základní",J297,0)</f>
        <v>0</v>
      </c>
      <c r="BF297" s="227">
        <f>IF(N297="snížená",J297,0)</f>
        <v>0</v>
      </c>
      <c r="BG297" s="227">
        <f>IF(N297="zákl. přenesená",J297,0)</f>
        <v>0</v>
      </c>
      <c r="BH297" s="227">
        <f>IF(N297="sníž. přenesená",J297,0)</f>
        <v>0</v>
      </c>
      <c r="BI297" s="227">
        <f>IF(N297="nulová",J297,0)</f>
        <v>0</v>
      </c>
      <c r="BJ297" s="20" t="s">
        <v>84</v>
      </c>
      <c r="BK297" s="227">
        <f>ROUND(I297*H297,2)</f>
        <v>0</v>
      </c>
      <c r="BL297" s="20" t="s">
        <v>245</v>
      </c>
      <c r="BM297" s="226" t="s">
        <v>498</v>
      </c>
    </row>
    <row r="298" s="2" customFormat="1" ht="16.5" customHeight="1">
      <c r="A298" s="41"/>
      <c r="B298" s="42"/>
      <c r="C298" s="215" t="s">
        <v>499</v>
      </c>
      <c r="D298" s="215" t="s">
        <v>147</v>
      </c>
      <c r="E298" s="216" t="s">
        <v>500</v>
      </c>
      <c r="F298" s="217" t="s">
        <v>501</v>
      </c>
      <c r="G298" s="218" t="s">
        <v>174</v>
      </c>
      <c r="H298" s="219">
        <v>6</v>
      </c>
      <c r="I298" s="220"/>
      <c r="J298" s="221">
        <f>ROUND(I298*H298,2)</f>
        <v>0</v>
      </c>
      <c r="K298" s="217" t="s">
        <v>184</v>
      </c>
      <c r="L298" s="47"/>
      <c r="M298" s="222" t="s">
        <v>19</v>
      </c>
      <c r="N298" s="223" t="s">
        <v>44</v>
      </c>
      <c r="O298" s="87"/>
      <c r="P298" s="224">
        <f>O298*H298</f>
        <v>0</v>
      </c>
      <c r="Q298" s="224">
        <v>0</v>
      </c>
      <c r="R298" s="224">
        <f>Q298*H298</f>
        <v>0</v>
      </c>
      <c r="S298" s="224">
        <v>0</v>
      </c>
      <c r="T298" s="225">
        <f>S298*H298</f>
        <v>0</v>
      </c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R298" s="226" t="s">
        <v>245</v>
      </c>
      <c r="AT298" s="226" t="s">
        <v>147</v>
      </c>
      <c r="AU298" s="226" t="s">
        <v>84</v>
      </c>
      <c r="AY298" s="20" t="s">
        <v>142</v>
      </c>
      <c r="BE298" s="227">
        <f>IF(N298="základní",J298,0)</f>
        <v>0</v>
      </c>
      <c r="BF298" s="227">
        <f>IF(N298="snížená",J298,0)</f>
        <v>0</v>
      </c>
      <c r="BG298" s="227">
        <f>IF(N298="zákl. přenesená",J298,0)</f>
        <v>0</v>
      </c>
      <c r="BH298" s="227">
        <f>IF(N298="sníž. přenesená",J298,0)</f>
        <v>0</v>
      </c>
      <c r="BI298" s="227">
        <f>IF(N298="nulová",J298,0)</f>
        <v>0</v>
      </c>
      <c r="BJ298" s="20" t="s">
        <v>84</v>
      </c>
      <c r="BK298" s="227">
        <f>ROUND(I298*H298,2)</f>
        <v>0</v>
      </c>
      <c r="BL298" s="20" t="s">
        <v>245</v>
      </c>
      <c r="BM298" s="226" t="s">
        <v>502</v>
      </c>
    </row>
    <row r="299" s="2" customFormat="1">
      <c r="A299" s="41"/>
      <c r="B299" s="42"/>
      <c r="C299" s="43"/>
      <c r="D299" s="251" t="s">
        <v>186</v>
      </c>
      <c r="E299" s="43"/>
      <c r="F299" s="252" t="s">
        <v>503</v>
      </c>
      <c r="G299" s="43"/>
      <c r="H299" s="43"/>
      <c r="I299" s="253"/>
      <c r="J299" s="43"/>
      <c r="K299" s="43"/>
      <c r="L299" s="47"/>
      <c r="M299" s="254"/>
      <c r="N299" s="255"/>
      <c r="O299" s="87"/>
      <c r="P299" s="87"/>
      <c r="Q299" s="87"/>
      <c r="R299" s="87"/>
      <c r="S299" s="87"/>
      <c r="T299" s="88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T299" s="20" t="s">
        <v>186</v>
      </c>
      <c r="AU299" s="20" t="s">
        <v>84</v>
      </c>
    </row>
    <row r="300" s="2" customFormat="1" ht="16.5" customHeight="1">
      <c r="A300" s="41"/>
      <c r="B300" s="42"/>
      <c r="C300" s="266" t="s">
        <v>504</v>
      </c>
      <c r="D300" s="266" t="s">
        <v>307</v>
      </c>
      <c r="E300" s="267" t="s">
        <v>505</v>
      </c>
      <c r="F300" s="268" t="s">
        <v>506</v>
      </c>
      <c r="G300" s="269" t="s">
        <v>174</v>
      </c>
      <c r="H300" s="270">
        <v>6</v>
      </c>
      <c r="I300" s="271"/>
      <c r="J300" s="272">
        <f>ROUND(I300*H300,2)</f>
        <v>0</v>
      </c>
      <c r="K300" s="268" t="s">
        <v>184</v>
      </c>
      <c r="L300" s="273"/>
      <c r="M300" s="274" t="s">
        <v>19</v>
      </c>
      <c r="N300" s="275" t="s">
        <v>44</v>
      </c>
      <c r="O300" s="87"/>
      <c r="P300" s="224">
        <f>O300*H300</f>
        <v>0</v>
      </c>
      <c r="Q300" s="224">
        <v>0.014999999999999999</v>
      </c>
      <c r="R300" s="224">
        <f>Q300*H300</f>
        <v>0.089999999999999997</v>
      </c>
      <c r="S300" s="224">
        <v>0</v>
      </c>
      <c r="T300" s="225">
        <f>S300*H300</f>
        <v>0</v>
      </c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R300" s="226" t="s">
        <v>310</v>
      </c>
      <c r="AT300" s="226" t="s">
        <v>307</v>
      </c>
      <c r="AU300" s="226" t="s">
        <v>84</v>
      </c>
      <c r="AY300" s="20" t="s">
        <v>142</v>
      </c>
      <c r="BE300" s="227">
        <f>IF(N300="základní",J300,0)</f>
        <v>0</v>
      </c>
      <c r="BF300" s="227">
        <f>IF(N300="snížená",J300,0)</f>
        <v>0</v>
      </c>
      <c r="BG300" s="227">
        <f>IF(N300="zákl. přenesená",J300,0)</f>
        <v>0</v>
      </c>
      <c r="BH300" s="227">
        <f>IF(N300="sníž. přenesená",J300,0)</f>
        <v>0</v>
      </c>
      <c r="BI300" s="227">
        <f>IF(N300="nulová",J300,0)</f>
        <v>0</v>
      </c>
      <c r="BJ300" s="20" t="s">
        <v>84</v>
      </c>
      <c r="BK300" s="227">
        <f>ROUND(I300*H300,2)</f>
        <v>0</v>
      </c>
      <c r="BL300" s="20" t="s">
        <v>245</v>
      </c>
      <c r="BM300" s="226" t="s">
        <v>507</v>
      </c>
    </row>
    <row r="301" s="2" customFormat="1" ht="16.5" customHeight="1">
      <c r="A301" s="41"/>
      <c r="B301" s="42"/>
      <c r="C301" s="215" t="s">
        <v>508</v>
      </c>
      <c r="D301" s="215" t="s">
        <v>147</v>
      </c>
      <c r="E301" s="216" t="s">
        <v>951</v>
      </c>
      <c r="F301" s="217" t="s">
        <v>952</v>
      </c>
      <c r="G301" s="218" t="s">
        <v>174</v>
      </c>
      <c r="H301" s="219">
        <v>3</v>
      </c>
      <c r="I301" s="220"/>
      <c r="J301" s="221">
        <f>ROUND(I301*H301,2)</f>
        <v>0</v>
      </c>
      <c r="K301" s="217" t="s">
        <v>184</v>
      </c>
      <c r="L301" s="47"/>
      <c r="M301" s="222" t="s">
        <v>19</v>
      </c>
      <c r="N301" s="223" t="s">
        <v>44</v>
      </c>
      <c r="O301" s="87"/>
      <c r="P301" s="224">
        <f>O301*H301</f>
        <v>0</v>
      </c>
      <c r="Q301" s="224">
        <v>0</v>
      </c>
      <c r="R301" s="224">
        <f>Q301*H301</f>
        <v>0</v>
      </c>
      <c r="S301" s="224">
        <v>0</v>
      </c>
      <c r="T301" s="225">
        <f>S301*H301</f>
        <v>0</v>
      </c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R301" s="226" t="s">
        <v>245</v>
      </c>
      <c r="AT301" s="226" t="s">
        <v>147</v>
      </c>
      <c r="AU301" s="226" t="s">
        <v>84</v>
      </c>
      <c r="AY301" s="20" t="s">
        <v>142</v>
      </c>
      <c r="BE301" s="227">
        <f>IF(N301="základní",J301,0)</f>
        <v>0</v>
      </c>
      <c r="BF301" s="227">
        <f>IF(N301="snížená",J301,0)</f>
        <v>0</v>
      </c>
      <c r="BG301" s="227">
        <f>IF(N301="zákl. přenesená",J301,0)</f>
        <v>0</v>
      </c>
      <c r="BH301" s="227">
        <f>IF(N301="sníž. přenesená",J301,0)</f>
        <v>0</v>
      </c>
      <c r="BI301" s="227">
        <f>IF(N301="nulová",J301,0)</f>
        <v>0</v>
      </c>
      <c r="BJ301" s="20" t="s">
        <v>84</v>
      </c>
      <c r="BK301" s="227">
        <f>ROUND(I301*H301,2)</f>
        <v>0</v>
      </c>
      <c r="BL301" s="20" t="s">
        <v>245</v>
      </c>
      <c r="BM301" s="226" t="s">
        <v>953</v>
      </c>
    </row>
    <row r="302" s="2" customFormat="1">
      <c r="A302" s="41"/>
      <c r="B302" s="42"/>
      <c r="C302" s="43"/>
      <c r="D302" s="251" t="s">
        <v>186</v>
      </c>
      <c r="E302" s="43"/>
      <c r="F302" s="252" t="s">
        <v>954</v>
      </c>
      <c r="G302" s="43"/>
      <c r="H302" s="43"/>
      <c r="I302" s="253"/>
      <c r="J302" s="43"/>
      <c r="K302" s="43"/>
      <c r="L302" s="47"/>
      <c r="M302" s="254"/>
      <c r="N302" s="255"/>
      <c r="O302" s="87"/>
      <c r="P302" s="87"/>
      <c r="Q302" s="87"/>
      <c r="R302" s="87"/>
      <c r="S302" s="87"/>
      <c r="T302" s="88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T302" s="20" t="s">
        <v>186</v>
      </c>
      <c r="AU302" s="20" t="s">
        <v>84</v>
      </c>
    </row>
    <row r="303" s="13" customFormat="1">
      <c r="A303" s="13"/>
      <c r="B303" s="228"/>
      <c r="C303" s="229"/>
      <c r="D303" s="230" t="s">
        <v>154</v>
      </c>
      <c r="E303" s="231" t="s">
        <v>19</v>
      </c>
      <c r="F303" s="232" t="s">
        <v>955</v>
      </c>
      <c r="G303" s="229"/>
      <c r="H303" s="233">
        <v>3</v>
      </c>
      <c r="I303" s="234"/>
      <c r="J303" s="229"/>
      <c r="K303" s="229"/>
      <c r="L303" s="235"/>
      <c r="M303" s="236"/>
      <c r="N303" s="237"/>
      <c r="O303" s="237"/>
      <c r="P303" s="237"/>
      <c r="Q303" s="237"/>
      <c r="R303" s="237"/>
      <c r="S303" s="237"/>
      <c r="T303" s="238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9" t="s">
        <v>154</v>
      </c>
      <c r="AU303" s="239" t="s">
        <v>84</v>
      </c>
      <c r="AV303" s="13" t="s">
        <v>84</v>
      </c>
      <c r="AW303" s="13" t="s">
        <v>33</v>
      </c>
      <c r="AX303" s="13" t="s">
        <v>72</v>
      </c>
      <c r="AY303" s="239" t="s">
        <v>142</v>
      </c>
    </row>
    <row r="304" s="14" customFormat="1">
      <c r="A304" s="14"/>
      <c r="B304" s="240"/>
      <c r="C304" s="241"/>
      <c r="D304" s="230" t="s">
        <v>154</v>
      </c>
      <c r="E304" s="242" t="s">
        <v>19</v>
      </c>
      <c r="F304" s="243" t="s">
        <v>164</v>
      </c>
      <c r="G304" s="241"/>
      <c r="H304" s="244">
        <v>3</v>
      </c>
      <c r="I304" s="245"/>
      <c r="J304" s="241"/>
      <c r="K304" s="241"/>
      <c r="L304" s="246"/>
      <c r="M304" s="247"/>
      <c r="N304" s="248"/>
      <c r="O304" s="248"/>
      <c r="P304" s="248"/>
      <c r="Q304" s="248"/>
      <c r="R304" s="248"/>
      <c r="S304" s="248"/>
      <c r="T304" s="249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0" t="s">
        <v>154</v>
      </c>
      <c r="AU304" s="250" t="s">
        <v>84</v>
      </c>
      <c r="AV304" s="14" t="s">
        <v>152</v>
      </c>
      <c r="AW304" s="14" t="s">
        <v>33</v>
      </c>
      <c r="AX304" s="14" t="s">
        <v>79</v>
      </c>
      <c r="AY304" s="250" t="s">
        <v>142</v>
      </c>
    </row>
    <row r="305" s="2" customFormat="1" ht="16.5" customHeight="1">
      <c r="A305" s="41"/>
      <c r="B305" s="42"/>
      <c r="C305" s="266" t="s">
        <v>513</v>
      </c>
      <c r="D305" s="266" t="s">
        <v>307</v>
      </c>
      <c r="E305" s="267" t="s">
        <v>956</v>
      </c>
      <c r="F305" s="268" t="s">
        <v>957</v>
      </c>
      <c r="G305" s="269" t="s">
        <v>516</v>
      </c>
      <c r="H305" s="270">
        <v>3</v>
      </c>
      <c r="I305" s="271"/>
      <c r="J305" s="272">
        <f>ROUND(I305*H305,2)</f>
        <v>0</v>
      </c>
      <c r="K305" s="268" t="s">
        <v>184</v>
      </c>
      <c r="L305" s="273"/>
      <c r="M305" s="274" t="s">
        <v>19</v>
      </c>
      <c r="N305" s="275" t="s">
        <v>44</v>
      </c>
      <c r="O305" s="87"/>
      <c r="P305" s="224">
        <f>O305*H305</f>
        <v>0</v>
      </c>
      <c r="Q305" s="224">
        <v>0.0014499999999999999</v>
      </c>
      <c r="R305" s="224">
        <f>Q305*H305</f>
        <v>0.0043499999999999997</v>
      </c>
      <c r="S305" s="224">
        <v>0</v>
      </c>
      <c r="T305" s="225">
        <f>S305*H305</f>
        <v>0</v>
      </c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R305" s="226" t="s">
        <v>310</v>
      </c>
      <c r="AT305" s="226" t="s">
        <v>307</v>
      </c>
      <c r="AU305" s="226" t="s">
        <v>84</v>
      </c>
      <c r="AY305" s="20" t="s">
        <v>142</v>
      </c>
      <c r="BE305" s="227">
        <f>IF(N305="základní",J305,0)</f>
        <v>0</v>
      </c>
      <c r="BF305" s="227">
        <f>IF(N305="snížená",J305,0)</f>
        <v>0</v>
      </c>
      <c r="BG305" s="227">
        <f>IF(N305="zákl. přenesená",J305,0)</f>
        <v>0</v>
      </c>
      <c r="BH305" s="227">
        <f>IF(N305="sníž. přenesená",J305,0)</f>
        <v>0</v>
      </c>
      <c r="BI305" s="227">
        <f>IF(N305="nulová",J305,0)</f>
        <v>0</v>
      </c>
      <c r="BJ305" s="20" t="s">
        <v>84</v>
      </c>
      <c r="BK305" s="227">
        <f>ROUND(I305*H305,2)</f>
        <v>0</v>
      </c>
      <c r="BL305" s="20" t="s">
        <v>245</v>
      </c>
      <c r="BM305" s="226" t="s">
        <v>958</v>
      </c>
    </row>
    <row r="306" s="2" customFormat="1" ht="16.5" customHeight="1">
      <c r="A306" s="41"/>
      <c r="B306" s="42"/>
      <c r="C306" s="266" t="s">
        <v>518</v>
      </c>
      <c r="D306" s="266" t="s">
        <v>307</v>
      </c>
      <c r="E306" s="267" t="s">
        <v>959</v>
      </c>
      <c r="F306" s="268" t="s">
        <v>960</v>
      </c>
      <c r="G306" s="269" t="s">
        <v>174</v>
      </c>
      <c r="H306" s="270">
        <v>6</v>
      </c>
      <c r="I306" s="271"/>
      <c r="J306" s="272">
        <f>ROUND(I306*H306,2)</f>
        <v>0</v>
      </c>
      <c r="K306" s="268" t="s">
        <v>184</v>
      </c>
      <c r="L306" s="273"/>
      <c r="M306" s="274" t="s">
        <v>19</v>
      </c>
      <c r="N306" s="275" t="s">
        <v>44</v>
      </c>
      <c r="O306" s="87"/>
      <c r="P306" s="224">
        <f>O306*H306</f>
        <v>0</v>
      </c>
      <c r="Q306" s="224">
        <v>0.00029999999999999997</v>
      </c>
      <c r="R306" s="224">
        <f>Q306*H306</f>
        <v>0.0018</v>
      </c>
      <c r="S306" s="224">
        <v>0</v>
      </c>
      <c r="T306" s="225">
        <f>S306*H306</f>
        <v>0</v>
      </c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R306" s="226" t="s">
        <v>310</v>
      </c>
      <c r="AT306" s="226" t="s">
        <v>307</v>
      </c>
      <c r="AU306" s="226" t="s">
        <v>84</v>
      </c>
      <c r="AY306" s="20" t="s">
        <v>142</v>
      </c>
      <c r="BE306" s="227">
        <f>IF(N306="základní",J306,0)</f>
        <v>0</v>
      </c>
      <c r="BF306" s="227">
        <f>IF(N306="snížená",J306,0)</f>
        <v>0</v>
      </c>
      <c r="BG306" s="227">
        <f>IF(N306="zákl. přenesená",J306,0)</f>
        <v>0</v>
      </c>
      <c r="BH306" s="227">
        <f>IF(N306="sníž. přenesená",J306,0)</f>
        <v>0</v>
      </c>
      <c r="BI306" s="227">
        <f>IF(N306="nulová",J306,0)</f>
        <v>0</v>
      </c>
      <c r="BJ306" s="20" t="s">
        <v>84</v>
      </c>
      <c r="BK306" s="227">
        <f>ROUND(I306*H306,2)</f>
        <v>0</v>
      </c>
      <c r="BL306" s="20" t="s">
        <v>245</v>
      </c>
      <c r="BM306" s="226" t="s">
        <v>961</v>
      </c>
    </row>
    <row r="307" s="2" customFormat="1" ht="16.5" customHeight="1">
      <c r="A307" s="41"/>
      <c r="B307" s="42"/>
      <c r="C307" s="266" t="s">
        <v>523</v>
      </c>
      <c r="D307" s="266" t="s">
        <v>307</v>
      </c>
      <c r="E307" s="267" t="s">
        <v>962</v>
      </c>
      <c r="F307" s="268" t="s">
        <v>963</v>
      </c>
      <c r="G307" s="269" t="s">
        <v>174</v>
      </c>
      <c r="H307" s="270">
        <v>6</v>
      </c>
      <c r="I307" s="271"/>
      <c r="J307" s="272">
        <f>ROUND(I307*H307,2)</f>
        <v>0</v>
      </c>
      <c r="K307" s="268" t="s">
        <v>184</v>
      </c>
      <c r="L307" s="273"/>
      <c r="M307" s="274" t="s">
        <v>19</v>
      </c>
      <c r="N307" s="275" t="s">
        <v>44</v>
      </c>
      <c r="O307" s="87"/>
      <c r="P307" s="224">
        <f>O307*H307</f>
        <v>0</v>
      </c>
      <c r="Q307" s="224">
        <v>0.00069999999999999999</v>
      </c>
      <c r="R307" s="224">
        <f>Q307*H307</f>
        <v>0.0041999999999999997</v>
      </c>
      <c r="S307" s="224">
        <v>0</v>
      </c>
      <c r="T307" s="225">
        <f>S307*H307</f>
        <v>0</v>
      </c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R307" s="226" t="s">
        <v>310</v>
      </c>
      <c r="AT307" s="226" t="s">
        <v>307</v>
      </c>
      <c r="AU307" s="226" t="s">
        <v>84</v>
      </c>
      <c r="AY307" s="20" t="s">
        <v>142</v>
      </c>
      <c r="BE307" s="227">
        <f>IF(N307="základní",J307,0)</f>
        <v>0</v>
      </c>
      <c r="BF307" s="227">
        <f>IF(N307="snížená",J307,0)</f>
        <v>0</v>
      </c>
      <c r="BG307" s="227">
        <f>IF(N307="zákl. přenesená",J307,0)</f>
        <v>0</v>
      </c>
      <c r="BH307" s="227">
        <f>IF(N307="sníž. přenesená",J307,0)</f>
        <v>0</v>
      </c>
      <c r="BI307" s="227">
        <f>IF(N307="nulová",J307,0)</f>
        <v>0</v>
      </c>
      <c r="BJ307" s="20" t="s">
        <v>84</v>
      </c>
      <c r="BK307" s="227">
        <f>ROUND(I307*H307,2)</f>
        <v>0</v>
      </c>
      <c r="BL307" s="20" t="s">
        <v>245</v>
      </c>
      <c r="BM307" s="226" t="s">
        <v>964</v>
      </c>
    </row>
    <row r="308" s="2" customFormat="1" ht="16.5" customHeight="1">
      <c r="A308" s="41"/>
      <c r="B308" s="42"/>
      <c r="C308" s="215" t="s">
        <v>528</v>
      </c>
      <c r="D308" s="215" t="s">
        <v>147</v>
      </c>
      <c r="E308" s="216" t="s">
        <v>509</v>
      </c>
      <c r="F308" s="217" t="s">
        <v>510</v>
      </c>
      <c r="G308" s="218" t="s">
        <v>174</v>
      </c>
      <c r="H308" s="219">
        <v>7</v>
      </c>
      <c r="I308" s="220"/>
      <c r="J308" s="221">
        <f>ROUND(I308*H308,2)</f>
        <v>0</v>
      </c>
      <c r="K308" s="217" t="s">
        <v>184</v>
      </c>
      <c r="L308" s="47"/>
      <c r="M308" s="222" t="s">
        <v>19</v>
      </c>
      <c r="N308" s="223" t="s">
        <v>44</v>
      </c>
      <c r="O308" s="87"/>
      <c r="P308" s="224">
        <f>O308*H308</f>
        <v>0</v>
      </c>
      <c r="Q308" s="224">
        <v>0</v>
      </c>
      <c r="R308" s="224">
        <f>Q308*H308</f>
        <v>0</v>
      </c>
      <c r="S308" s="224">
        <v>0</v>
      </c>
      <c r="T308" s="225">
        <f>S308*H308</f>
        <v>0</v>
      </c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R308" s="226" t="s">
        <v>245</v>
      </c>
      <c r="AT308" s="226" t="s">
        <v>147</v>
      </c>
      <c r="AU308" s="226" t="s">
        <v>84</v>
      </c>
      <c r="AY308" s="20" t="s">
        <v>142</v>
      </c>
      <c r="BE308" s="227">
        <f>IF(N308="základní",J308,0)</f>
        <v>0</v>
      </c>
      <c r="BF308" s="227">
        <f>IF(N308="snížená",J308,0)</f>
        <v>0</v>
      </c>
      <c r="BG308" s="227">
        <f>IF(N308="zákl. přenesená",J308,0)</f>
        <v>0</v>
      </c>
      <c r="BH308" s="227">
        <f>IF(N308="sníž. přenesená",J308,0)</f>
        <v>0</v>
      </c>
      <c r="BI308" s="227">
        <f>IF(N308="nulová",J308,0)</f>
        <v>0</v>
      </c>
      <c r="BJ308" s="20" t="s">
        <v>84</v>
      </c>
      <c r="BK308" s="227">
        <f>ROUND(I308*H308,2)</f>
        <v>0</v>
      </c>
      <c r="BL308" s="20" t="s">
        <v>245</v>
      </c>
      <c r="BM308" s="226" t="s">
        <v>511</v>
      </c>
    </row>
    <row r="309" s="2" customFormat="1">
      <c r="A309" s="41"/>
      <c r="B309" s="42"/>
      <c r="C309" s="43"/>
      <c r="D309" s="251" t="s">
        <v>186</v>
      </c>
      <c r="E309" s="43"/>
      <c r="F309" s="252" t="s">
        <v>512</v>
      </c>
      <c r="G309" s="43"/>
      <c r="H309" s="43"/>
      <c r="I309" s="253"/>
      <c r="J309" s="43"/>
      <c r="K309" s="43"/>
      <c r="L309" s="47"/>
      <c r="M309" s="254"/>
      <c r="N309" s="255"/>
      <c r="O309" s="87"/>
      <c r="P309" s="87"/>
      <c r="Q309" s="87"/>
      <c r="R309" s="87"/>
      <c r="S309" s="87"/>
      <c r="T309" s="88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T309" s="20" t="s">
        <v>186</v>
      </c>
      <c r="AU309" s="20" t="s">
        <v>84</v>
      </c>
    </row>
    <row r="310" s="2" customFormat="1" ht="16.5" customHeight="1">
      <c r="A310" s="41"/>
      <c r="B310" s="42"/>
      <c r="C310" s="266" t="s">
        <v>533</v>
      </c>
      <c r="D310" s="266" t="s">
        <v>307</v>
      </c>
      <c r="E310" s="267" t="s">
        <v>514</v>
      </c>
      <c r="F310" s="268" t="s">
        <v>515</v>
      </c>
      <c r="G310" s="269" t="s">
        <v>516</v>
      </c>
      <c r="H310" s="270">
        <v>7</v>
      </c>
      <c r="I310" s="271"/>
      <c r="J310" s="272">
        <f>ROUND(I310*H310,2)</f>
        <v>0</v>
      </c>
      <c r="K310" s="268" t="s">
        <v>184</v>
      </c>
      <c r="L310" s="273"/>
      <c r="M310" s="274" t="s">
        <v>19</v>
      </c>
      <c r="N310" s="275" t="s">
        <v>44</v>
      </c>
      <c r="O310" s="87"/>
      <c r="P310" s="224">
        <f>O310*H310</f>
        <v>0</v>
      </c>
      <c r="Q310" s="224">
        <v>0.00059999999999999995</v>
      </c>
      <c r="R310" s="224">
        <f>Q310*H310</f>
        <v>0.0041999999999999997</v>
      </c>
      <c r="S310" s="224">
        <v>0</v>
      </c>
      <c r="T310" s="225">
        <f>S310*H310</f>
        <v>0</v>
      </c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R310" s="226" t="s">
        <v>310</v>
      </c>
      <c r="AT310" s="226" t="s">
        <v>307</v>
      </c>
      <c r="AU310" s="226" t="s">
        <v>84</v>
      </c>
      <c r="AY310" s="20" t="s">
        <v>142</v>
      </c>
      <c r="BE310" s="227">
        <f>IF(N310="základní",J310,0)</f>
        <v>0</v>
      </c>
      <c r="BF310" s="227">
        <f>IF(N310="snížená",J310,0)</f>
        <v>0</v>
      </c>
      <c r="BG310" s="227">
        <f>IF(N310="zákl. přenesená",J310,0)</f>
        <v>0</v>
      </c>
      <c r="BH310" s="227">
        <f>IF(N310="sníž. přenesená",J310,0)</f>
        <v>0</v>
      </c>
      <c r="BI310" s="227">
        <f>IF(N310="nulová",J310,0)</f>
        <v>0</v>
      </c>
      <c r="BJ310" s="20" t="s">
        <v>84</v>
      </c>
      <c r="BK310" s="227">
        <f>ROUND(I310*H310,2)</f>
        <v>0</v>
      </c>
      <c r="BL310" s="20" t="s">
        <v>245</v>
      </c>
      <c r="BM310" s="226" t="s">
        <v>517</v>
      </c>
    </row>
    <row r="311" s="2" customFormat="1" ht="24.15" customHeight="1">
      <c r="A311" s="41"/>
      <c r="B311" s="42"/>
      <c r="C311" s="215" t="s">
        <v>538</v>
      </c>
      <c r="D311" s="215" t="s">
        <v>147</v>
      </c>
      <c r="E311" s="216" t="s">
        <v>519</v>
      </c>
      <c r="F311" s="217" t="s">
        <v>520</v>
      </c>
      <c r="G311" s="218" t="s">
        <v>150</v>
      </c>
      <c r="H311" s="219">
        <v>460.47899999999998</v>
      </c>
      <c r="I311" s="220"/>
      <c r="J311" s="221">
        <f>ROUND(I311*H311,2)</f>
        <v>0</v>
      </c>
      <c r="K311" s="217" t="s">
        <v>184</v>
      </c>
      <c r="L311" s="47"/>
      <c r="M311" s="222" t="s">
        <v>19</v>
      </c>
      <c r="N311" s="223" t="s">
        <v>44</v>
      </c>
      <c r="O311" s="87"/>
      <c r="P311" s="224">
        <f>O311*H311</f>
        <v>0</v>
      </c>
      <c r="Q311" s="224">
        <v>0</v>
      </c>
      <c r="R311" s="224">
        <f>Q311*H311</f>
        <v>0</v>
      </c>
      <c r="S311" s="224">
        <v>0</v>
      </c>
      <c r="T311" s="225">
        <f>S311*H311</f>
        <v>0</v>
      </c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R311" s="226" t="s">
        <v>245</v>
      </c>
      <c r="AT311" s="226" t="s">
        <v>147</v>
      </c>
      <c r="AU311" s="226" t="s">
        <v>84</v>
      </c>
      <c r="AY311" s="20" t="s">
        <v>142</v>
      </c>
      <c r="BE311" s="227">
        <f>IF(N311="základní",J311,0)</f>
        <v>0</v>
      </c>
      <c r="BF311" s="227">
        <f>IF(N311="snížená",J311,0)</f>
        <v>0</v>
      </c>
      <c r="BG311" s="227">
        <f>IF(N311="zákl. přenesená",J311,0)</f>
        <v>0</v>
      </c>
      <c r="BH311" s="227">
        <f>IF(N311="sníž. přenesená",J311,0)</f>
        <v>0</v>
      </c>
      <c r="BI311" s="227">
        <f>IF(N311="nulová",J311,0)</f>
        <v>0</v>
      </c>
      <c r="BJ311" s="20" t="s">
        <v>84</v>
      </c>
      <c r="BK311" s="227">
        <f>ROUND(I311*H311,2)</f>
        <v>0</v>
      </c>
      <c r="BL311" s="20" t="s">
        <v>245</v>
      </c>
      <c r="BM311" s="226" t="s">
        <v>521</v>
      </c>
    </row>
    <row r="312" s="2" customFormat="1">
      <c r="A312" s="41"/>
      <c r="B312" s="42"/>
      <c r="C312" s="43"/>
      <c r="D312" s="251" t="s">
        <v>186</v>
      </c>
      <c r="E312" s="43"/>
      <c r="F312" s="252" t="s">
        <v>522</v>
      </c>
      <c r="G312" s="43"/>
      <c r="H312" s="43"/>
      <c r="I312" s="253"/>
      <c r="J312" s="43"/>
      <c r="K312" s="43"/>
      <c r="L312" s="47"/>
      <c r="M312" s="254"/>
      <c r="N312" s="255"/>
      <c r="O312" s="87"/>
      <c r="P312" s="87"/>
      <c r="Q312" s="87"/>
      <c r="R312" s="87"/>
      <c r="S312" s="87"/>
      <c r="T312" s="88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T312" s="20" t="s">
        <v>186</v>
      </c>
      <c r="AU312" s="20" t="s">
        <v>84</v>
      </c>
    </row>
    <row r="313" s="15" customFormat="1">
      <c r="A313" s="15"/>
      <c r="B313" s="256"/>
      <c r="C313" s="257"/>
      <c r="D313" s="230" t="s">
        <v>154</v>
      </c>
      <c r="E313" s="258" t="s">
        <v>19</v>
      </c>
      <c r="F313" s="259" t="s">
        <v>188</v>
      </c>
      <c r="G313" s="257"/>
      <c r="H313" s="258" t="s">
        <v>19</v>
      </c>
      <c r="I313" s="260"/>
      <c r="J313" s="257"/>
      <c r="K313" s="257"/>
      <c r="L313" s="261"/>
      <c r="M313" s="262"/>
      <c r="N313" s="263"/>
      <c r="O313" s="263"/>
      <c r="P313" s="263"/>
      <c r="Q313" s="263"/>
      <c r="R313" s="263"/>
      <c r="S313" s="263"/>
      <c r="T313" s="264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T313" s="265" t="s">
        <v>154</v>
      </c>
      <c r="AU313" s="265" t="s">
        <v>84</v>
      </c>
      <c r="AV313" s="15" t="s">
        <v>79</v>
      </c>
      <c r="AW313" s="15" t="s">
        <v>33</v>
      </c>
      <c r="AX313" s="15" t="s">
        <v>72</v>
      </c>
      <c r="AY313" s="265" t="s">
        <v>142</v>
      </c>
    </row>
    <row r="314" s="13" customFormat="1">
      <c r="A314" s="13"/>
      <c r="B314" s="228"/>
      <c r="C314" s="229"/>
      <c r="D314" s="230" t="s">
        <v>154</v>
      </c>
      <c r="E314" s="231" t="s">
        <v>19</v>
      </c>
      <c r="F314" s="232" t="s">
        <v>927</v>
      </c>
      <c r="G314" s="229"/>
      <c r="H314" s="233">
        <v>460.47899999999998</v>
      </c>
      <c r="I314" s="234"/>
      <c r="J314" s="229"/>
      <c r="K314" s="229"/>
      <c r="L314" s="235"/>
      <c r="M314" s="236"/>
      <c r="N314" s="237"/>
      <c r="O314" s="237"/>
      <c r="P314" s="237"/>
      <c r="Q314" s="237"/>
      <c r="R314" s="237"/>
      <c r="S314" s="237"/>
      <c r="T314" s="238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9" t="s">
        <v>154</v>
      </c>
      <c r="AU314" s="239" t="s">
        <v>84</v>
      </c>
      <c r="AV314" s="13" t="s">
        <v>84</v>
      </c>
      <c r="AW314" s="13" t="s">
        <v>33</v>
      </c>
      <c r="AX314" s="13" t="s">
        <v>72</v>
      </c>
      <c r="AY314" s="239" t="s">
        <v>142</v>
      </c>
    </row>
    <row r="315" s="14" customFormat="1">
      <c r="A315" s="14"/>
      <c r="B315" s="240"/>
      <c r="C315" s="241"/>
      <c r="D315" s="230" t="s">
        <v>154</v>
      </c>
      <c r="E315" s="242" t="s">
        <v>19</v>
      </c>
      <c r="F315" s="243" t="s">
        <v>164</v>
      </c>
      <c r="G315" s="241"/>
      <c r="H315" s="244">
        <v>460.47899999999998</v>
      </c>
      <c r="I315" s="245"/>
      <c r="J315" s="241"/>
      <c r="K315" s="241"/>
      <c r="L315" s="246"/>
      <c r="M315" s="247"/>
      <c r="N315" s="248"/>
      <c r="O315" s="248"/>
      <c r="P315" s="248"/>
      <c r="Q315" s="248"/>
      <c r="R315" s="248"/>
      <c r="S315" s="248"/>
      <c r="T315" s="249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0" t="s">
        <v>154</v>
      </c>
      <c r="AU315" s="250" t="s">
        <v>84</v>
      </c>
      <c r="AV315" s="14" t="s">
        <v>152</v>
      </c>
      <c r="AW315" s="14" t="s">
        <v>33</v>
      </c>
      <c r="AX315" s="14" t="s">
        <v>79</v>
      </c>
      <c r="AY315" s="250" t="s">
        <v>142</v>
      </c>
    </row>
    <row r="316" s="2" customFormat="1" ht="24.15" customHeight="1">
      <c r="A316" s="41"/>
      <c r="B316" s="42"/>
      <c r="C316" s="266" t="s">
        <v>543</v>
      </c>
      <c r="D316" s="266" t="s">
        <v>307</v>
      </c>
      <c r="E316" s="267" t="s">
        <v>524</v>
      </c>
      <c r="F316" s="268" t="s">
        <v>525</v>
      </c>
      <c r="G316" s="269" t="s">
        <v>150</v>
      </c>
      <c r="H316" s="270">
        <v>506.52699999999999</v>
      </c>
      <c r="I316" s="271"/>
      <c r="J316" s="272">
        <f>ROUND(I316*H316,2)</f>
        <v>0</v>
      </c>
      <c r="K316" s="268" t="s">
        <v>184</v>
      </c>
      <c r="L316" s="273"/>
      <c r="M316" s="274" t="s">
        <v>19</v>
      </c>
      <c r="N316" s="275" t="s">
        <v>44</v>
      </c>
      <c r="O316" s="87"/>
      <c r="P316" s="224">
        <f>O316*H316</f>
        <v>0</v>
      </c>
      <c r="Q316" s="224">
        <v>0.00014999999999999999</v>
      </c>
      <c r="R316" s="224">
        <f>Q316*H316</f>
        <v>0.075979049999999992</v>
      </c>
      <c r="S316" s="224">
        <v>0</v>
      </c>
      <c r="T316" s="225">
        <f>S316*H316</f>
        <v>0</v>
      </c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R316" s="226" t="s">
        <v>310</v>
      </c>
      <c r="AT316" s="226" t="s">
        <v>307</v>
      </c>
      <c r="AU316" s="226" t="s">
        <v>84</v>
      </c>
      <c r="AY316" s="20" t="s">
        <v>142</v>
      </c>
      <c r="BE316" s="227">
        <f>IF(N316="základní",J316,0)</f>
        <v>0</v>
      </c>
      <c r="BF316" s="227">
        <f>IF(N316="snížená",J316,0)</f>
        <v>0</v>
      </c>
      <c r="BG316" s="227">
        <f>IF(N316="zákl. přenesená",J316,0)</f>
        <v>0</v>
      </c>
      <c r="BH316" s="227">
        <f>IF(N316="sníž. přenesená",J316,0)</f>
        <v>0</v>
      </c>
      <c r="BI316" s="227">
        <f>IF(N316="nulová",J316,0)</f>
        <v>0</v>
      </c>
      <c r="BJ316" s="20" t="s">
        <v>84</v>
      </c>
      <c r="BK316" s="227">
        <f>ROUND(I316*H316,2)</f>
        <v>0</v>
      </c>
      <c r="BL316" s="20" t="s">
        <v>245</v>
      </c>
      <c r="BM316" s="226" t="s">
        <v>526</v>
      </c>
    </row>
    <row r="317" s="13" customFormat="1">
      <c r="A317" s="13"/>
      <c r="B317" s="228"/>
      <c r="C317" s="229"/>
      <c r="D317" s="230" t="s">
        <v>154</v>
      </c>
      <c r="E317" s="229"/>
      <c r="F317" s="232" t="s">
        <v>965</v>
      </c>
      <c r="G317" s="229"/>
      <c r="H317" s="233">
        <v>506.52699999999999</v>
      </c>
      <c r="I317" s="234"/>
      <c r="J317" s="229"/>
      <c r="K317" s="229"/>
      <c r="L317" s="235"/>
      <c r="M317" s="236"/>
      <c r="N317" s="237"/>
      <c r="O317" s="237"/>
      <c r="P317" s="237"/>
      <c r="Q317" s="237"/>
      <c r="R317" s="237"/>
      <c r="S317" s="237"/>
      <c r="T317" s="238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9" t="s">
        <v>154</v>
      </c>
      <c r="AU317" s="239" t="s">
        <v>84</v>
      </c>
      <c r="AV317" s="13" t="s">
        <v>84</v>
      </c>
      <c r="AW317" s="13" t="s">
        <v>4</v>
      </c>
      <c r="AX317" s="13" t="s">
        <v>79</v>
      </c>
      <c r="AY317" s="239" t="s">
        <v>142</v>
      </c>
    </row>
    <row r="318" s="2" customFormat="1" ht="21.75" customHeight="1">
      <c r="A318" s="41"/>
      <c r="B318" s="42"/>
      <c r="C318" s="215" t="s">
        <v>548</v>
      </c>
      <c r="D318" s="215" t="s">
        <v>147</v>
      </c>
      <c r="E318" s="216" t="s">
        <v>529</v>
      </c>
      <c r="F318" s="217" t="s">
        <v>530</v>
      </c>
      <c r="G318" s="218" t="s">
        <v>174</v>
      </c>
      <c r="H318" s="219">
        <v>7</v>
      </c>
      <c r="I318" s="220"/>
      <c r="J318" s="221">
        <f>ROUND(I318*H318,2)</f>
        <v>0</v>
      </c>
      <c r="K318" s="217" t="s">
        <v>184</v>
      </c>
      <c r="L318" s="47"/>
      <c r="M318" s="222" t="s">
        <v>19</v>
      </c>
      <c r="N318" s="223" t="s">
        <v>44</v>
      </c>
      <c r="O318" s="87"/>
      <c r="P318" s="224">
        <f>O318*H318</f>
        <v>0</v>
      </c>
      <c r="Q318" s="224">
        <v>1.0000000000000001E-05</v>
      </c>
      <c r="R318" s="224">
        <f>Q318*H318</f>
        <v>7.0000000000000007E-05</v>
      </c>
      <c r="S318" s="224">
        <v>0</v>
      </c>
      <c r="T318" s="225">
        <f>S318*H318</f>
        <v>0</v>
      </c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R318" s="226" t="s">
        <v>245</v>
      </c>
      <c r="AT318" s="226" t="s">
        <v>147</v>
      </c>
      <c r="AU318" s="226" t="s">
        <v>84</v>
      </c>
      <c r="AY318" s="20" t="s">
        <v>142</v>
      </c>
      <c r="BE318" s="227">
        <f>IF(N318="základní",J318,0)</f>
        <v>0</v>
      </c>
      <c r="BF318" s="227">
        <f>IF(N318="snížená",J318,0)</f>
        <v>0</v>
      </c>
      <c r="BG318" s="227">
        <f>IF(N318="zákl. přenesená",J318,0)</f>
        <v>0</v>
      </c>
      <c r="BH318" s="227">
        <f>IF(N318="sníž. přenesená",J318,0)</f>
        <v>0</v>
      </c>
      <c r="BI318" s="227">
        <f>IF(N318="nulová",J318,0)</f>
        <v>0</v>
      </c>
      <c r="BJ318" s="20" t="s">
        <v>84</v>
      </c>
      <c r="BK318" s="227">
        <f>ROUND(I318*H318,2)</f>
        <v>0</v>
      </c>
      <c r="BL318" s="20" t="s">
        <v>245</v>
      </c>
      <c r="BM318" s="226" t="s">
        <v>531</v>
      </c>
    </row>
    <row r="319" s="2" customFormat="1">
      <c r="A319" s="41"/>
      <c r="B319" s="42"/>
      <c r="C319" s="43"/>
      <c r="D319" s="251" t="s">
        <v>186</v>
      </c>
      <c r="E319" s="43"/>
      <c r="F319" s="252" t="s">
        <v>532</v>
      </c>
      <c r="G319" s="43"/>
      <c r="H319" s="43"/>
      <c r="I319" s="253"/>
      <c r="J319" s="43"/>
      <c r="K319" s="43"/>
      <c r="L319" s="47"/>
      <c r="M319" s="254"/>
      <c r="N319" s="255"/>
      <c r="O319" s="87"/>
      <c r="P319" s="87"/>
      <c r="Q319" s="87"/>
      <c r="R319" s="87"/>
      <c r="S319" s="87"/>
      <c r="T319" s="88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T319" s="20" t="s">
        <v>186</v>
      </c>
      <c r="AU319" s="20" t="s">
        <v>84</v>
      </c>
    </row>
    <row r="320" s="2" customFormat="1" ht="21.75" customHeight="1">
      <c r="A320" s="41"/>
      <c r="B320" s="42"/>
      <c r="C320" s="215" t="s">
        <v>554</v>
      </c>
      <c r="D320" s="215" t="s">
        <v>147</v>
      </c>
      <c r="E320" s="216" t="s">
        <v>534</v>
      </c>
      <c r="F320" s="217" t="s">
        <v>535</v>
      </c>
      <c r="G320" s="218" t="s">
        <v>174</v>
      </c>
      <c r="H320" s="219">
        <v>12</v>
      </c>
      <c r="I320" s="220"/>
      <c r="J320" s="221">
        <f>ROUND(I320*H320,2)</f>
        <v>0</v>
      </c>
      <c r="K320" s="217" t="s">
        <v>184</v>
      </c>
      <c r="L320" s="47"/>
      <c r="M320" s="222" t="s">
        <v>19</v>
      </c>
      <c r="N320" s="223" t="s">
        <v>44</v>
      </c>
      <c r="O320" s="87"/>
      <c r="P320" s="224">
        <f>O320*H320</f>
        <v>0</v>
      </c>
      <c r="Q320" s="224">
        <v>4.0000000000000003E-05</v>
      </c>
      <c r="R320" s="224">
        <f>Q320*H320</f>
        <v>0.00048000000000000007</v>
      </c>
      <c r="S320" s="224">
        <v>0</v>
      </c>
      <c r="T320" s="225">
        <f>S320*H320</f>
        <v>0</v>
      </c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R320" s="226" t="s">
        <v>245</v>
      </c>
      <c r="AT320" s="226" t="s">
        <v>147</v>
      </c>
      <c r="AU320" s="226" t="s">
        <v>84</v>
      </c>
      <c r="AY320" s="20" t="s">
        <v>142</v>
      </c>
      <c r="BE320" s="227">
        <f>IF(N320="základní",J320,0)</f>
        <v>0</v>
      </c>
      <c r="BF320" s="227">
        <f>IF(N320="snížená",J320,0)</f>
        <v>0</v>
      </c>
      <c r="BG320" s="227">
        <f>IF(N320="zákl. přenesená",J320,0)</f>
        <v>0</v>
      </c>
      <c r="BH320" s="227">
        <f>IF(N320="sníž. přenesená",J320,0)</f>
        <v>0</v>
      </c>
      <c r="BI320" s="227">
        <f>IF(N320="nulová",J320,0)</f>
        <v>0</v>
      </c>
      <c r="BJ320" s="20" t="s">
        <v>84</v>
      </c>
      <c r="BK320" s="227">
        <f>ROUND(I320*H320,2)</f>
        <v>0</v>
      </c>
      <c r="BL320" s="20" t="s">
        <v>245</v>
      </c>
      <c r="BM320" s="226" t="s">
        <v>536</v>
      </c>
    </row>
    <row r="321" s="2" customFormat="1">
      <c r="A321" s="41"/>
      <c r="B321" s="42"/>
      <c r="C321" s="43"/>
      <c r="D321" s="251" t="s">
        <v>186</v>
      </c>
      <c r="E321" s="43"/>
      <c r="F321" s="252" t="s">
        <v>537</v>
      </c>
      <c r="G321" s="43"/>
      <c r="H321" s="43"/>
      <c r="I321" s="253"/>
      <c r="J321" s="43"/>
      <c r="K321" s="43"/>
      <c r="L321" s="47"/>
      <c r="M321" s="254"/>
      <c r="N321" s="255"/>
      <c r="O321" s="87"/>
      <c r="P321" s="87"/>
      <c r="Q321" s="87"/>
      <c r="R321" s="87"/>
      <c r="S321" s="87"/>
      <c r="T321" s="88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T321" s="20" t="s">
        <v>186</v>
      </c>
      <c r="AU321" s="20" t="s">
        <v>84</v>
      </c>
    </row>
    <row r="322" s="13" customFormat="1">
      <c r="A322" s="13"/>
      <c r="B322" s="228"/>
      <c r="C322" s="229"/>
      <c r="D322" s="230" t="s">
        <v>154</v>
      </c>
      <c r="E322" s="231" t="s">
        <v>19</v>
      </c>
      <c r="F322" s="232" t="s">
        <v>945</v>
      </c>
      <c r="G322" s="229"/>
      <c r="H322" s="233">
        <v>6</v>
      </c>
      <c r="I322" s="234"/>
      <c r="J322" s="229"/>
      <c r="K322" s="229"/>
      <c r="L322" s="235"/>
      <c r="M322" s="236"/>
      <c r="N322" s="237"/>
      <c r="O322" s="237"/>
      <c r="P322" s="237"/>
      <c r="Q322" s="237"/>
      <c r="R322" s="237"/>
      <c r="S322" s="237"/>
      <c r="T322" s="238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9" t="s">
        <v>154</v>
      </c>
      <c r="AU322" s="239" t="s">
        <v>84</v>
      </c>
      <c r="AV322" s="13" t="s">
        <v>84</v>
      </c>
      <c r="AW322" s="13" t="s">
        <v>33</v>
      </c>
      <c r="AX322" s="13" t="s">
        <v>72</v>
      </c>
      <c r="AY322" s="239" t="s">
        <v>142</v>
      </c>
    </row>
    <row r="323" s="13" customFormat="1">
      <c r="A323" s="13"/>
      <c r="B323" s="228"/>
      <c r="C323" s="229"/>
      <c r="D323" s="230" t="s">
        <v>154</v>
      </c>
      <c r="E323" s="231" t="s">
        <v>19</v>
      </c>
      <c r="F323" s="232" t="s">
        <v>946</v>
      </c>
      <c r="G323" s="229"/>
      <c r="H323" s="233">
        <v>6</v>
      </c>
      <c r="I323" s="234"/>
      <c r="J323" s="229"/>
      <c r="K323" s="229"/>
      <c r="L323" s="235"/>
      <c r="M323" s="236"/>
      <c r="N323" s="237"/>
      <c r="O323" s="237"/>
      <c r="P323" s="237"/>
      <c r="Q323" s="237"/>
      <c r="R323" s="237"/>
      <c r="S323" s="237"/>
      <c r="T323" s="238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9" t="s">
        <v>154</v>
      </c>
      <c r="AU323" s="239" t="s">
        <v>84</v>
      </c>
      <c r="AV323" s="13" t="s">
        <v>84</v>
      </c>
      <c r="AW323" s="13" t="s">
        <v>33</v>
      </c>
      <c r="AX323" s="13" t="s">
        <v>72</v>
      </c>
      <c r="AY323" s="239" t="s">
        <v>142</v>
      </c>
    </row>
    <row r="324" s="14" customFormat="1">
      <c r="A324" s="14"/>
      <c r="B324" s="240"/>
      <c r="C324" s="241"/>
      <c r="D324" s="230" t="s">
        <v>154</v>
      </c>
      <c r="E324" s="242" t="s">
        <v>19</v>
      </c>
      <c r="F324" s="243" t="s">
        <v>164</v>
      </c>
      <c r="G324" s="241"/>
      <c r="H324" s="244">
        <v>12</v>
      </c>
      <c r="I324" s="245"/>
      <c r="J324" s="241"/>
      <c r="K324" s="241"/>
      <c r="L324" s="246"/>
      <c r="M324" s="247"/>
      <c r="N324" s="248"/>
      <c r="O324" s="248"/>
      <c r="P324" s="248"/>
      <c r="Q324" s="248"/>
      <c r="R324" s="248"/>
      <c r="S324" s="248"/>
      <c r="T324" s="249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50" t="s">
        <v>154</v>
      </c>
      <c r="AU324" s="250" t="s">
        <v>84</v>
      </c>
      <c r="AV324" s="14" t="s">
        <v>152</v>
      </c>
      <c r="AW324" s="14" t="s">
        <v>33</v>
      </c>
      <c r="AX324" s="14" t="s">
        <v>79</v>
      </c>
      <c r="AY324" s="250" t="s">
        <v>142</v>
      </c>
    </row>
    <row r="325" s="2" customFormat="1" ht="16.5" customHeight="1">
      <c r="A325" s="41"/>
      <c r="B325" s="42"/>
      <c r="C325" s="215" t="s">
        <v>558</v>
      </c>
      <c r="D325" s="215" t="s">
        <v>147</v>
      </c>
      <c r="E325" s="216" t="s">
        <v>539</v>
      </c>
      <c r="F325" s="217" t="s">
        <v>540</v>
      </c>
      <c r="G325" s="218" t="s">
        <v>167</v>
      </c>
      <c r="H325" s="219">
        <v>48.850000000000001</v>
      </c>
      <c r="I325" s="220"/>
      <c r="J325" s="221">
        <f>ROUND(I325*H325,2)</f>
        <v>0</v>
      </c>
      <c r="K325" s="217" t="s">
        <v>184</v>
      </c>
      <c r="L325" s="47"/>
      <c r="M325" s="222" t="s">
        <v>19</v>
      </c>
      <c r="N325" s="223" t="s">
        <v>44</v>
      </c>
      <c r="O325" s="87"/>
      <c r="P325" s="224">
        <f>O325*H325</f>
        <v>0</v>
      </c>
      <c r="Q325" s="224">
        <v>0</v>
      </c>
      <c r="R325" s="224">
        <f>Q325*H325</f>
        <v>0</v>
      </c>
      <c r="S325" s="224">
        <v>0</v>
      </c>
      <c r="T325" s="225">
        <f>S325*H325</f>
        <v>0</v>
      </c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R325" s="226" t="s">
        <v>245</v>
      </c>
      <c r="AT325" s="226" t="s">
        <v>147</v>
      </c>
      <c r="AU325" s="226" t="s">
        <v>84</v>
      </c>
      <c r="AY325" s="20" t="s">
        <v>142</v>
      </c>
      <c r="BE325" s="227">
        <f>IF(N325="základní",J325,0)</f>
        <v>0</v>
      </c>
      <c r="BF325" s="227">
        <f>IF(N325="snížená",J325,0)</f>
        <v>0</v>
      </c>
      <c r="BG325" s="227">
        <f>IF(N325="zákl. přenesená",J325,0)</f>
        <v>0</v>
      </c>
      <c r="BH325" s="227">
        <f>IF(N325="sníž. přenesená",J325,0)</f>
        <v>0</v>
      </c>
      <c r="BI325" s="227">
        <f>IF(N325="nulová",J325,0)</f>
        <v>0</v>
      </c>
      <c r="BJ325" s="20" t="s">
        <v>84</v>
      </c>
      <c r="BK325" s="227">
        <f>ROUND(I325*H325,2)</f>
        <v>0</v>
      </c>
      <c r="BL325" s="20" t="s">
        <v>245</v>
      </c>
      <c r="BM325" s="226" t="s">
        <v>541</v>
      </c>
    </row>
    <row r="326" s="2" customFormat="1">
      <c r="A326" s="41"/>
      <c r="B326" s="42"/>
      <c r="C326" s="43"/>
      <c r="D326" s="251" t="s">
        <v>186</v>
      </c>
      <c r="E326" s="43"/>
      <c r="F326" s="252" t="s">
        <v>542</v>
      </c>
      <c r="G326" s="43"/>
      <c r="H326" s="43"/>
      <c r="I326" s="253"/>
      <c r="J326" s="43"/>
      <c r="K326" s="43"/>
      <c r="L326" s="47"/>
      <c r="M326" s="254"/>
      <c r="N326" s="255"/>
      <c r="O326" s="87"/>
      <c r="P326" s="87"/>
      <c r="Q326" s="87"/>
      <c r="R326" s="87"/>
      <c r="S326" s="87"/>
      <c r="T326" s="88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T326" s="20" t="s">
        <v>186</v>
      </c>
      <c r="AU326" s="20" t="s">
        <v>84</v>
      </c>
    </row>
    <row r="327" s="13" customFormat="1">
      <c r="A327" s="13"/>
      <c r="B327" s="228"/>
      <c r="C327" s="229"/>
      <c r="D327" s="230" t="s">
        <v>154</v>
      </c>
      <c r="E327" s="231" t="s">
        <v>19</v>
      </c>
      <c r="F327" s="232" t="s">
        <v>928</v>
      </c>
      <c r="G327" s="229"/>
      <c r="H327" s="233">
        <v>32.649999999999999</v>
      </c>
      <c r="I327" s="234"/>
      <c r="J327" s="229"/>
      <c r="K327" s="229"/>
      <c r="L327" s="235"/>
      <c r="M327" s="236"/>
      <c r="N327" s="237"/>
      <c r="O327" s="237"/>
      <c r="P327" s="237"/>
      <c r="Q327" s="237"/>
      <c r="R327" s="237"/>
      <c r="S327" s="237"/>
      <c r="T327" s="238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9" t="s">
        <v>154</v>
      </c>
      <c r="AU327" s="239" t="s">
        <v>84</v>
      </c>
      <c r="AV327" s="13" t="s">
        <v>84</v>
      </c>
      <c r="AW327" s="13" t="s">
        <v>33</v>
      </c>
      <c r="AX327" s="13" t="s">
        <v>72</v>
      </c>
      <c r="AY327" s="239" t="s">
        <v>142</v>
      </c>
    </row>
    <row r="328" s="13" customFormat="1">
      <c r="A328" s="13"/>
      <c r="B328" s="228"/>
      <c r="C328" s="229"/>
      <c r="D328" s="230" t="s">
        <v>154</v>
      </c>
      <c r="E328" s="231" t="s">
        <v>19</v>
      </c>
      <c r="F328" s="232" t="s">
        <v>201</v>
      </c>
      <c r="G328" s="229"/>
      <c r="H328" s="233">
        <v>16.199999999999999</v>
      </c>
      <c r="I328" s="234"/>
      <c r="J328" s="229"/>
      <c r="K328" s="229"/>
      <c r="L328" s="235"/>
      <c r="M328" s="236"/>
      <c r="N328" s="237"/>
      <c r="O328" s="237"/>
      <c r="P328" s="237"/>
      <c r="Q328" s="237"/>
      <c r="R328" s="237"/>
      <c r="S328" s="237"/>
      <c r="T328" s="238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9" t="s">
        <v>154</v>
      </c>
      <c r="AU328" s="239" t="s">
        <v>84</v>
      </c>
      <c r="AV328" s="13" t="s">
        <v>84</v>
      </c>
      <c r="AW328" s="13" t="s">
        <v>33</v>
      </c>
      <c r="AX328" s="13" t="s">
        <v>72</v>
      </c>
      <c r="AY328" s="239" t="s">
        <v>142</v>
      </c>
    </row>
    <row r="329" s="14" customFormat="1">
      <c r="A329" s="14"/>
      <c r="B329" s="240"/>
      <c r="C329" s="241"/>
      <c r="D329" s="230" t="s">
        <v>154</v>
      </c>
      <c r="E329" s="242" t="s">
        <v>19</v>
      </c>
      <c r="F329" s="243" t="s">
        <v>164</v>
      </c>
      <c r="G329" s="241"/>
      <c r="H329" s="244">
        <v>48.850000000000001</v>
      </c>
      <c r="I329" s="245"/>
      <c r="J329" s="241"/>
      <c r="K329" s="241"/>
      <c r="L329" s="246"/>
      <c r="M329" s="247"/>
      <c r="N329" s="248"/>
      <c r="O329" s="248"/>
      <c r="P329" s="248"/>
      <c r="Q329" s="248"/>
      <c r="R329" s="248"/>
      <c r="S329" s="248"/>
      <c r="T329" s="249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0" t="s">
        <v>154</v>
      </c>
      <c r="AU329" s="250" t="s">
        <v>84</v>
      </c>
      <c r="AV329" s="14" t="s">
        <v>152</v>
      </c>
      <c r="AW329" s="14" t="s">
        <v>33</v>
      </c>
      <c r="AX329" s="14" t="s">
        <v>79</v>
      </c>
      <c r="AY329" s="250" t="s">
        <v>142</v>
      </c>
    </row>
    <row r="330" s="2" customFormat="1" ht="16.5" customHeight="1">
      <c r="A330" s="41"/>
      <c r="B330" s="42"/>
      <c r="C330" s="215" t="s">
        <v>565</v>
      </c>
      <c r="D330" s="215" t="s">
        <v>147</v>
      </c>
      <c r="E330" s="216" t="s">
        <v>544</v>
      </c>
      <c r="F330" s="217" t="s">
        <v>545</v>
      </c>
      <c r="G330" s="218" t="s">
        <v>167</v>
      </c>
      <c r="H330" s="219">
        <v>90.900000000000006</v>
      </c>
      <c r="I330" s="220"/>
      <c r="J330" s="221">
        <f>ROUND(I330*H330,2)</f>
        <v>0</v>
      </c>
      <c r="K330" s="217" t="s">
        <v>184</v>
      </c>
      <c r="L330" s="47"/>
      <c r="M330" s="222" t="s">
        <v>19</v>
      </c>
      <c r="N330" s="223" t="s">
        <v>44</v>
      </c>
      <c r="O330" s="87"/>
      <c r="P330" s="224">
        <f>O330*H330</f>
        <v>0</v>
      </c>
      <c r="Q330" s="224">
        <v>0</v>
      </c>
      <c r="R330" s="224">
        <f>Q330*H330</f>
        <v>0</v>
      </c>
      <c r="S330" s="224">
        <v>0</v>
      </c>
      <c r="T330" s="225">
        <f>S330*H330</f>
        <v>0</v>
      </c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R330" s="226" t="s">
        <v>245</v>
      </c>
      <c r="AT330" s="226" t="s">
        <v>147</v>
      </c>
      <c r="AU330" s="226" t="s">
        <v>84</v>
      </c>
      <c r="AY330" s="20" t="s">
        <v>142</v>
      </c>
      <c r="BE330" s="227">
        <f>IF(N330="základní",J330,0)</f>
        <v>0</v>
      </c>
      <c r="BF330" s="227">
        <f>IF(N330="snížená",J330,0)</f>
        <v>0</v>
      </c>
      <c r="BG330" s="227">
        <f>IF(N330="zákl. přenesená",J330,0)</f>
        <v>0</v>
      </c>
      <c r="BH330" s="227">
        <f>IF(N330="sníž. přenesená",J330,0)</f>
        <v>0</v>
      </c>
      <c r="BI330" s="227">
        <f>IF(N330="nulová",J330,0)</f>
        <v>0</v>
      </c>
      <c r="BJ330" s="20" t="s">
        <v>84</v>
      </c>
      <c r="BK330" s="227">
        <f>ROUND(I330*H330,2)</f>
        <v>0</v>
      </c>
      <c r="BL330" s="20" t="s">
        <v>245</v>
      </c>
      <c r="BM330" s="226" t="s">
        <v>546</v>
      </c>
    </row>
    <row r="331" s="2" customFormat="1">
      <c r="A331" s="41"/>
      <c r="B331" s="42"/>
      <c r="C331" s="43"/>
      <c r="D331" s="251" t="s">
        <v>186</v>
      </c>
      <c r="E331" s="43"/>
      <c r="F331" s="252" t="s">
        <v>547</v>
      </c>
      <c r="G331" s="43"/>
      <c r="H331" s="43"/>
      <c r="I331" s="253"/>
      <c r="J331" s="43"/>
      <c r="K331" s="43"/>
      <c r="L331" s="47"/>
      <c r="M331" s="254"/>
      <c r="N331" s="255"/>
      <c r="O331" s="87"/>
      <c r="P331" s="87"/>
      <c r="Q331" s="87"/>
      <c r="R331" s="87"/>
      <c r="S331" s="87"/>
      <c r="T331" s="88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T331" s="20" t="s">
        <v>186</v>
      </c>
      <c r="AU331" s="20" t="s">
        <v>84</v>
      </c>
    </row>
    <row r="332" s="13" customFormat="1">
      <c r="A332" s="13"/>
      <c r="B332" s="228"/>
      <c r="C332" s="229"/>
      <c r="D332" s="230" t="s">
        <v>154</v>
      </c>
      <c r="E332" s="231" t="s">
        <v>19</v>
      </c>
      <c r="F332" s="232" t="s">
        <v>942</v>
      </c>
      <c r="G332" s="229"/>
      <c r="H332" s="233">
        <v>90.900000000000006</v>
      </c>
      <c r="I332" s="234"/>
      <c r="J332" s="229"/>
      <c r="K332" s="229"/>
      <c r="L332" s="235"/>
      <c r="M332" s="236"/>
      <c r="N332" s="237"/>
      <c r="O332" s="237"/>
      <c r="P332" s="237"/>
      <c r="Q332" s="237"/>
      <c r="R332" s="237"/>
      <c r="S332" s="237"/>
      <c r="T332" s="238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9" t="s">
        <v>154</v>
      </c>
      <c r="AU332" s="239" t="s">
        <v>84</v>
      </c>
      <c r="AV332" s="13" t="s">
        <v>84</v>
      </c>
      <c r="AW332" s="13" t="s">
        <v>33</v>
      </c>
      <c r="AX332" s="13" t="s">
        <v>72</v>
      </c>
      <c r="AY332" s="239" t="s">
        <v>142</v>
      </c>
    </row>
    <row r="333" s="14" customFormat="1">
      <c r="A333" s="14"/>
      <c r="B333" s="240"/>
      <c r="C333" s="241"/>
      <c r="D333" s="230" t="s">
        <v>154</v>
      </c>
      <c r="E333" s="242" t="s">
        <v>19</v>
      </c>
      <c r="F333" s="243" t="s">
        <v>164</v>
      </c>
      <c r="G333" s="241"/>
      <c r="H333" s="244">
        <v>90.900000000000006</v>
      </c>
      <c r="I333" s="245"/>
      <c r="J333" s="241"/>
      <c r="K333" s="241"/>
      <c r="L333" s="246"/>
      <c r="M333" s="247"/>
      <c r="N333" s="248"/>
      <c r="O333" s="248"/>
      <c r="P333" s="248"/>
      <c r="Q333" s="248"/>
      <c r="R333" s="248"/>
      <c r="S333" s="248"/>
      <c r="T333" s="249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50" t="s">
        <v>154</v>
      </c>
      <c r="AU333" s="250" t="s">
        <v>84</v>
      </c>
      <c r="AV333" s="14" t="s">
        <v>152</v>
      </c>
      <c r="AW333" s="14" t="s">
        <v>33</v>
      </c>
      <c r="AX333" s="14" t="s">
        <v>79</v>
      </c>
      <c r="AY333" s="250" t="s">
        <v>142</v>
      </c>
    </row>
    <row r="334" s="2" customFormat="1" ht="16.5" customHeight="1">
      <c r="A334" s="41"/>
      <c r="B334" s="42"/>
      <c r="C334" s="215" t="s">
        <v>573</v>
      </c>
      <c r="D334" s="215" t="s">
        <v>147</v>
      </c>
      <c r="E334" s="216" t="s">
        <v>549</v>
      </c>
      <c r="F334" s="217" t="s">
        <v>550</v>
      </c>
      <c r="G334" s="218" t="s">
        <v>167</v>
      </c>
      <c r="H334" s="219">
        <v>8</v>
      </c>
      <c r="I334" s="220"/>
      <c r="J334" s="221">
        <f>ROUND(I334*H334,2)</f>
        <v>0</v>
      </c>
      <c r="K334" s="217" t="s">
        <v>184</v>
      </c>
      <c r="L334" s="47"/>
      <c r="M334" s="222" t="s">
        <v>19</v>
      </c>
      <c r="N334" s="223" t="s">
        <v>44</v>
      </c>
      <c r="O334" s="87"/>
      <c r="P334" s="224">
        <f>O334*H334</f>
        <v>0</v>
      </c>
      <c r="Q334" s="224">
        <v>0</v>
      </c>
      <c r="R334" s="224">
        <f>Q334*H334</f>
        <v>0</v>
      </c>
      <c r="S334" s="224">
        <v>0</v>
      </c>
      <c r="T334" s="225">
        <f>S334*H334</f>
        <v>0</v>
      </c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R334" s="226" t="s">
        <v>245</v>
      </c>
      <c r="AT334" s="226" t="s">
        <v>147</v>
      </c>
      <c r="AU334" s="226" t="s">
        <v>84</v>
      </c>
      <c r="AY334" s="20" t="s">
        <v>142</v>
      </c>
      <c r="BE334" s="227">
        <f>IF(N334="základní",J334,0)</f>
        <v>0</v>
      </c>
      <c r="BF334" s="227">
        <f>IF(N334="snížená",J334,0)</f>
        <v>0</v>
      </c>
      <c r="BG334" s="227">
        <f>IF(N334="zákl. přenesená",J334,0)</f>
        <v>0</v>
      </c>
      <c r="BH334" s="227">
        <f>IF(N334="sníž. přenesená",J334,0)</f>
        <v>0</v>
      </c>
      <c r="BI334" s="227">
        <f>IF(N334="nulová",J334,0)</f>
        <v>0</v>
      </c>
      <c r="BJ334" s="20" t="s">
        <v>84</v>
      </c>
      <c r="BK334" s="227">
        <f>ROUND(I334*H334,2)</f>
        <v>0</v>
      </c>
      <c r="BL334" s="20" t="s">
        <v>245</v>
      </c>
      <c r="BM334" s="226" t="s">
        <v>551</v>
      </c>
    </row>
    <row r="335" s="2" customFormat="1">
      <c r="A335" s="41"/>
      <c r="B335" s="42"/>
      <c r="C335" s="43"/>
      <c r="D335" s="251" t="s">
        <v>186</v>
      </c>
      <c r="E335" s="43"/>
      <c r="F335" s="252" t="s">
        <v>552</v>
      </c>
      <c r="G335" s="43"/>
      <c r="H335" s="43"/>
      <c r="I335" s="253"/>
      <c r="J335" s="43"/>
      <c r="K335" s="43"/>
      <c r="L335" s="47"/>
      <c r="M335" s="254"/>
      <c r="N335" s="255"/>
      <c r="O335" s="87"/>
      <c r="P335" s="87"/>
      <c r="Q335" s="87"/>
      <c r="R335" s="87"/>
      <c r="S335" s="87"/>
      <c r="T335" s="88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T335" s="20" t="s">
        <v>186</v>
      </c>
      <c r="AU335" s="20" t="s">
        <v>84</v>
      </c>
    </row>
    <row r="336" s="13" customFormat="1">
      <c r="A336" s="13"/>
      <c r="B336" s="228"/>
      <c r="C336" s="229"/>
      <c r="D336" s="230" t="s">
        <v>154</v>
      </c>
      <c r="E336" s="231" t="s">
        <v>19</v>
      </c>
      <c r="F336" s="232" t="s">
        <v>966</v>
      </c>
      <c r="G336" s="229"/>
      <c r="H336" s="233">
        <v>6</v>
      </c>
      <c r="I336" s="234"/>
      <c r="J336" s="229"/>
      <c r="K336" s="229"/>
      <c r="L336" s="235"/>
      <c r="M336" s="236"/>
      <c r="N336" s="237"/>
      <c r="O336" s="237"/>
      <c r="P336" s="237"/>
      <c r="Q336" s="237"/>
      <c r="R336" s="237"/>
      <c r="S336" s="237"/>
      <c r="T336" s="238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39" t="s">
        <v>154</v>
      </c>
      <c r="AU336" s="239" t="s">
        <v>84</v>
      </c>
      <c r="AV336" s="13" t="s">
        <v>84</v>
      </c>
      <c r="AW336" s="13" t="s">
        <v>33</v>
      </c>
      <c r="AX336" s="13" t="s">
        <v>72</v>
      </c>
      <c r="AY336" s="239" t="s">
        <v>142</v>
      </c>
    </row>
    <row r="337" s="13" customFormat="1">
      <c r="A337" s="13"/>
      <c r="B337" s="228"/>
      <c r="C337" s="229"/>
      <c r="D337" s="230" t="s">
        <v>154</v>
      </c>
      <c r="E337" s="231" t="s">
        <v>19</v>
      </c>
      <c r="F337" s="232" t="s">
        <v>967</v>
      </c>
      <c r="G337" s="229"/>
      <c r="H337" s="233">
        <v>2</v>
      </c>
      <c r="I337" s="234"/>
      <c r="J337" s="229"/>
      <c r="K337" s="229"/>
      <c r="L337" s="235"/>
      <c r="M337" s="236"/>
      <c r="N337" s="237"/>
      <c r="O337" s="237"/>
      <c r="P337" s="237"/>
      <c r="Q337" s="237"/>
      <c r="R337" s="237"/>
      <c r="S337" s="237"/>
      <c r="T337" s="238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9" t="s">
        <v>154</v>
      </c>
      <c r="AU337" s="239" t="s">
        <v>84</v>
      </c>
      <c r="AV337" s="13" t="s">
        <v>84</v>
      </c>
      <c r="AW337" s="13" t="s">
        <v>33</v>
      </c>
      <c r="AX337" s="13" t="s">
        <v>72</v>
      </c>
      <c r="AY337" s="239" t="s">
        <v>142</v>
      </c>
    </row>
    <row r="338" s="14" customFormat="1">
      <c r="A338" s="14"/>
      <c r="B338" s="240"/>
      <c r="C338" s="241"/>
      <c r="D338" s="230" t="s">
        <v>154</v>
      </c>
      <c r="E338" s="242" t="s">
        <v>19</v>
      </c>
      <c r="F338" s="243" t="s">
        <v>164</v>
      </c>
      <c r="G338" s="241"/>
      <c r="H338" s="244">
        <v>8</v>
      </c>
      <c r="I338" s="245"/>
      <c r="J338" s="241"/>
      <c r="K338" s="241"/>
      <c r="L338" s="246"/>
      <c r="M338" s="247"/>
      <c r="N338" s="248"/>
      <c r="O338" s="248"/>
      <c r="P338" s="248"/>
      <c r="Q338" s="248"/>
      <c r="R338" s="248"/>
      <c r="S338" s="248"/>
      <c r="T338" s="249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50" t="s">
        <v>154</v>
      </c>
      <c r="AU338" s="250" t="s">
        <v>84</v>
      </c>
      <c r="AV338" s="14" t="s">
        <v>152</v>
      </c>
      <c r="AW338" s="14" t="s">
        <v>33</v>
      </c>
      <c r="AX338" s="14" t="s">
        <v>79</v>
      </c>
      <c r="AY338" s="250" t="s">
        <v>142</v>
      </c>
    </row>
    <row r="339" s="2" customFormat="1" ht="16.5" customHeight="1">
      <c r="A339" s="41"/>
      <c r="B339" s="42"/>
      <c r="C339" s="266" t="s">
        <v>580</v>
      </c>
      <c r="D339" s="266" t="s">
        <v>307</v>
      </c>
      <c r="E339" s="267" t="s">
        <v>555</v>
      </c>
      <c r="F339" s="268" t="s">
        <v>556</v>
      </c>
      <c r="G339" s="269" t="s">
        <v>174</v>
      </c>
      <c r="H339" s="270">
        <v>8</v>
      </c>
      <c r="I339" s="271"/>
      <c r="J339" s="272">
        <f>ROUND(I339*H339,2)</f>
        <v>0</v>
      </c>
      <c r="K339" s="268" t="s">
        <v>19</v>
      </c>
      <c r="L339" s="273"/>
      <c r="M339" s="274" t="s">
        <v>19</v>
      </c>
      <c r="N339" s="275" t="s">
        <v>44</v>
      </c>
      <c r="O339" s="87"/>
      <c r="P339" s="224">
        <f>O339*H339</f>
        <v>0</v>
      </c>
      <c r="Q339" s="224">
        <v>0.014999999999999999</v>
      </c>
      <c r="R339" s="224">
        <f>Q339*H339</f>
        <v>0.12</v>
      </c>
      <c r="S339" s="224">
        <v>0</v>
      </c>
      <c r="T339" s="225">
        <f>S339*H339</f>
        <v>0</v>
      </c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R339" s="226" t="s">
        <v>310</v>
      </c>
      <c r="AT339" s="226" t="s">
        <v>307</v>
      </c>
      <c r="AU339" s="226" t="s">
        <v>84</v>
      </c>
      <c r="AY339" s="20" t="s">
        <v>142</v>
      </c>
      <c r="BE339" s="227">
        <f>IF(N339="základní",J339,0)</f>
        <v>0</v>
      </c>
      <c r="BF339" s="227">
        <f>IF(N339="snížená",J339,0)</f>
        <v>0</v>
      </c>
      <c r="BG339" s="227">
        <f>IF(N339="zákl. přenesená",J339,0)</f>
        <v>0</v>
      </c>
      <c r="BH339" s="227">
        <f>IF(N339="sníž. přenesená",J339,0)</f>
        <v>0</v>
      </c>
      <c r="BI339" s="227">
        <f>IF(N339="nulová",J339,0)</f>
        <v>0</v>
      </c>
      <c r="BJ339" s="20" t="s">
        <v>84</v>
      </c>
      <c r="BK339" s="227">
        <f>ROUND(I339*H339,2)</f>
        <v>0</v>
      </c>
      <c r="BL339" s="20" t="s">
        <v>245</v>
      </c>
      <c r="BM339" s="226" t="s">
        <v>557</v>
      </c>
    </row>
    <row r="340" s="2" customFormat="1" ht="24.15" customHeight="1">
      <c r="A340" s="41"/>
      <c r="B340" s="42"/>
      <c r="C340" s="215" t="s">
        <v>587</v>
      </c>
      <c r="D340" s="215" t="s">
        <v>147</v>
      </c>
      <c r="E340" s="216" t="s">
        <v>559</v>
      </c>
      <c r="F340" s="217" t="s">
        <v>560</v>
      </c>
      <c r="G340" s="218" t="s">
        <v>256</v>
      </c>
      <c r="H340" s="219">
        <v>22.581</v>
      </c>
      <c r="I340" s="220"/>
      <c r="J340" s="221">
        <f>ROUND(I340*H340,2)</f>
        <v>0</v>
      </c>
      <c r="K340" s="217" t="s">
        <v>184</v>
      </c>
      <c r="L340" s="47"/>
      <c r="M340" s="222" t="s">
        <v>19</v>
      </c>
      <c r="N340" s="223" t="s">
        <v>44</v>
      </c>
      <c r="O340" s="87"/>
      <c r="P340" s="224">
        <f>O340*H340</f>
        <v>0</v>
      </c>
      <c r="Q340" s="224">
        <v>0</v>
      </c>
      <c r="R340" s="224">
        <f>Q340*H340</f>
        <v>0</v>
      </c>
      <c r="S340" s="224">
        <v>0</v>
      </c>
      <c r="T340" s="225">
        <f>S340*H340</f>
        <v>0</v>
      </c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R340" s="226" t="s">
        <v>245</v>
      </c>
      <c r="AT340" s="226" t="s">
        <v>147</v>
      </c>
      <c r="AU340" s="226" t="s">
        <v>84</v>
      </c>
      <c r="AY340" s="20" t="s">
        <v>142</v>
      </c>
      <c r="BE340" s="227">
        <f>IF(N340="základní",J340,0)</f>
        <v>0</v>
      </c>
      <c r="BF340" s="227">
        <f>IF(N340="snížená",J340,0)</f>
        <v>0</v>
      </c>
      <c r="BG340" s="227">
        <f>IF(N340="zákl. přenesená",J340,0)</f>
        <v>0</v>
      </c>
      <c r="BH340" s="227">
        <f>IF(N340="sníž. přenesená",J340,0)</f>
        <v>0</v>
      </c>
      <c r="BI340" s="227">
        <f>IF(N340="nulová",J340,0)</f>
        <v>0</v>
      </c>
      <c r="BJ340" s="20" t="s">
        <v>84</v>
      </c>
      <c r="BK340" s="227">
        <f>ROUND(I340*H340,2)</f>
        <v>0</v>
      </c>
      <c r="BL340" s="20" t="s">
        <v>245</v>
      </c>
      <c r="BM340" s="226" t="s">
        <v>561</v>
      </c>
    </row>
    <row r="341" s="2" customFormat="1">
      <c r="A341" s="41"/>
      <c r="B341" s="42"/>
      <c r="C341" s="43"/>
      <c r="D341" s="251" t="s">
        <v>186</v>
      </c>
      <c r="E341" s="43"/>
      <c r="F341" s="252" t="s">
        <v>562</v>
      </c>
      <c r="G341" s="43"/>
      <c r="H341" s="43"/>
      <c r="I341" s="253"/>
      <c r="J341" s="43"/>
      <c r="K341" s="43"/>
      <c r="L341" s="47"/>
      <c r="M341" s="254"/>
      <c r="N341" s="255"/>
      <c r="O341" s="87"/>
      <c r="P341" s="87"/>
      <c r="Q341" s="87"/>
      <c r="R341" s="87"/>
      <c r="S341" s="87"/>
      <c r="T341" s="88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T341" s="20" t="s">
        <v>186</v>
      </c>
      <c r="AU341" s="20" t="s">
        <v>84</v>
      </c>
    </row>
    <row r="342" s="12" customFormat="1" ht="22.8" customHeight="1">
      <c r="A342" s="12"/>
      <c r="B342" s="199"/>
      <c r="C342" s="200"/>
      <c r="D342" s="201" t="s">
        <v>71</v>
      </c>
      <c r="E342" s="213" t="s">
        <v>563</v>
      </c>
      <c r="F342" s="213" t="s">
        <v>564</v>
      </c>
      <c r="G342" s="200"/>
      <c r="H342" s="200"/>
      <c r="I342" s="203"/>
      <c r="J342" s="214">
        <f>BK342</f>
        <v>0</v>
      </c>
      <c r="K342" s="200"/>
      <c r="L342" s="205"/>
      <c r="M342" s="206"/>
      <c r="N342" s="207"/>
      <c r="O342" s="207"/>
      <c r="P342" s="208">
        <f>SUM(P343:P350)</f>
        <v>0</v>
      </c>
      <c r="Q342" s="207"/>
      <c r="R342" s="208">
        <f>SUM(R343:R350)</f>
        <v>0.35688839999999999</v>
      </c>
      <c r="S342" s="207"/>
      <c r="T342" s="209">
        <f>SUM(T343:T350)</f>
        <v>0.29740700000000003</v>
      </c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R342" s="210" t="s">
        <v>84</v>
      </c>
      <c r="AT342" s="211" t="s">
        <v>71</v>
      </c>
      <c r="AU342" s="211" t="s">
        <v>79</v>
      </c>
      <c r="AY342" s="210" t="s">
        <v>142</v>
      </c>
      <c r="BK342" s="212">
        <f>SUM(BK343:BK350)</f>
        <v>0</v>
      </c>
    </row>
    <row r="343" s="2" customFormat="1" ht="37.8" customHeight="1">
      <c r="A343" s="41"/>
      <c r="B343" s="42"/>
      <c r="C343" s="215" t="s">
        <v>592</v>
      </c>
      <c r="D343" s="215" t="s">
        <v>147</v>
      </c>
      <c r="E343" s="216" t="s">
        <v>566</v>
      </c>
      <c r="F343" s="217" t="s">
        <v>567</v>
      </c>
      <c r="G343" s="218" t="s">
        <v>150</v>
      </c>
      <c r="H343" s="219">
        <v>135.185</v>
      </c>
      <c r="I343" s="220"/>
      <c r="J343" s="221">
        <f>ROUND(I343*H343,2)</f>
        <v>0</v>
      </c>
      <c r="K343" s="217" t="s">
        <v>19</v>
      </c>
      <c r="L343" s="47"/>
      <c r="M343" s="222" t="s">
        <v>19</v>
      </c>
      <c r="N343" s="223" t="s">
        <v>44</v>
      </c>
      <c r="O343" s="87"/>
      <c r="P343" s="224">
        <f>O343*H343</f>
        <v>0</v>
      </c>
      <c r="Q343" s="224">
        <v>0.00264</v>
      </c>
      <c r="R343" s="224">
        <f>Q343*H343</f>
        <v>0.35688839999999999</v>
      </c>
      <c r="S343" s="224">
        <v>0.0022000000000000001</v>
      </c>
      <c r="T343" s="225">
        <f>S343*H343</f>
        <v>0.29740700000000003</v>
      </c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R343" s="226" t="s">
        <v>245</v>
      </c>
      <c r="AT343" s="226" t="s">
        <v>147</v>
      </c>
      <c r="AU343" s="226" t="s">
        <v>84</v>
      </c>
      <c r="AY343" s="20" t="s">
        <v>142</v>
      </c>
      <c r="BE343" s="227">
        <f>IF(N343="základní",J343,0)</f>
        <v>0</v>
      </c>
      <c r="BF343" s="227">
        <f>IF(N343="snížená",J343,0)</f>
        <v>0</v>
      </c>
      <c r="BG343" s="227">
        <f>IF(N343="zákl. přenesená",J343,0)</f>
        <v>0</v>
      </c>
      <c r="BH343" s="227">
        <f>IF(N343="sníž. přenesená",J343,0)</f>
        <v>0</v>
      </c>
      <c r="BI343" s="227">
        <f>IF(N343="nulová",J343,0)</f>
        <v>0</v>
      </c>
      <c r="BJ343" s="20" t="s">
        <v>84</v>
      </c>
      <c r="BK343" s="227">
        <f>ROUND(I343*H343,2)</f>
        <v>0</v>
      </c>
      <c r="BL343" s="20" t="s">
        <v>245</v>
      </c>
      <c r="BM343" s="226" t="s">
        <v>568</v>
      </c>
    </row>
    <row r="344" s="15" customFormat="1">
      <c r="A344" s="15"/>
      <c r="B344" s="256"/>
      <c r="C344" s="257"/>
      <c r="D344" s="230" t="s">
        <v>154</v>
      </c>
      <c r="E344" s="258" t="s">
        <v>19</v>
      </c>
      <c r="F344" s="259" t="s">
        <v>569</v>
      </c>
      <c r="G344" s="257"/>
      <c r="H344" s="258" t="s">
        <v>19</v>
      </c>
      <c r="I344" s="260"/>
      <c r="J344" s="257"/>
      <c r="K344" s="257"/>
      <c r="L344" s="261"/>
      <c r="M344" s="262"/>
      <c r="N344" s="263"/>
      <c r="O344" s="263"/>
      <c r="P344" s="263"/>
      <c r="Q344" s="263"/>
      <c r="R344" s="263"/>
      <c r="S344" s="263"/>
      <c r="T344" s="264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T344" s="265" t="s">
        <v>154</v>
      </c>
      <c r="AU344" s="265" t="s">
        <v>84</v>
      </c>
      <c r="AV344" s="15" t="s">
        <v>79</v>
      </c>
      <c r="AW344" s="15" t="s">
        <v>33</v>
      </c>
      <c r="AX344" s="15" t="s">
        <v>72</v>
      </c>
      <c r="AY344" s="265" t="s">
        <v>142</v>
      </c>
    </row>
    <row r="345" s="13" customFormat="1">
      <c r="A345" s="13"/>
      <c r="B345" s="228"/>
      <c r="C345" s="229"/>
      <c r="D345" s="230" t="s">
        <v>154</v>
      </c>
      <c r="E345" s="231" t="s">
        <v>19</v>
      </c>
      <c r="F345" s="232" t="s">
        <v>968</v>
      </c>
      <c r="G345" s="229"/>
      <c r="H345" s="233">
        <v>104.535</v>
      </c>
      <c r="I345" s="234"/>
      <c r="J345" s="229"/>
      <c r="K345" s="229"/>
      <c r="L345" s="235"/>
      <c r="M345" s="236"/>
      <c r="N345" s="237"/>
      <c r="O345" s="237"/>
      <c r="P345" s="237"/>
      <c r="Q345" s="237"/>
      <c r="R345" s="237"/>
      <c r="S345" s="237"/>
      <c r="T345" s="238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9" t="s">
        <v>154</v>
      </c>
      <c r="AU345" s="239" t="s">
        <v>84</v>
      </c>
      <c r="AV345" s="13" t="s">
        <v>84</v>
      </c>
      <c r="AW345" s="13" t="s">
        <v>33</v>
      </c>
      <c r="AX345" s="13" t="s">
        <v>72</v>
      </c>
      <c r="AY345" s="239" t="s">
        <v>142</v>
      </c>
    </row>
    <row r="346" s="15" customFormat="1">
      <c r="A346" s="15"/>
      <c r="B346" s="256"/>
      <c r="C346" s="257"/>
      <c r="D346" s="230" t="s">
        <v>154</v>
      </c>
      <c r="E346" s="258" t="s">
        <v>19</v>
      </c>
      <c r="F346" s="259" t="s">
        <v>571</v>
      </c>
      <c r="G346" s="257"/>
      <c r="H346" s="258" t="s">
        <v>19</v>
      </c>
      <c r="I346" s="260"/>
      <c r="J346" s="257"/>
      <c r="K346" s="257"/>
      <c r="L346" s="261"/>
      <c r="M346" s="262"/>
      <c r="N346" s="263"/>
      <c r="O346" s="263"/>
      <c r="P346" s="263"/>
      <c r="Q346" s="263"/>
      <c r="R346" s="263"/>
      <c r="S346" s="263"/>
      <c r="T346" s="264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T346" s="265" t="s">
        <v>154</v>
      </c>
      <c r="AU346" s="265" t="s">
        <v>84</v>
      </c>
      <c r="AV346" s="15" t="s">
        <v>79</v>
      </c>
      <c r="AW346" s="15" t="s">
        <v>33</v>
      </c>
      <c r="AX346" s="15" t="s">
        <v>72</v>
      </c>
      <c r="AY346" s="265" t="s">
        <v>142</v>
      </c>
    </row>
    <row r="347" s="13" customFormat="1">
      <c r="A347" s="13"/>
      <c r="B347" s="228"/>
      <c r="C347" s="229"/>
      <c r="D347" s="230" t="s">
        <v>154</v>
      </c>
      <c r="E347" s="231" t="s">
        <v>19</v>
      </c>
      <c r="F347" s="232" t="s">
        <v>969</v>
      </c>
      <c r="G347" s="229"/>
      <c r="H347" s="233">
        <v>30.649999999999999</v>
      </c>
      <c r="I347" s="234"/>
      <c r="J347" s="229"/>
      <c r="K347" s="229"/>
      <c r="L347" s="235"/>
      <c r="M347" s="236"/>
      <c r="N347" s="237"/>
      <c r="O347" s="237"/>
      <c r="P347" s="237"/>
      <c r="Q347" s="237"/>
      <c r="R347" s="237"/>
      <c r="S347" s="237"/>
      <c r="T347" s="238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39" t="s">
        <v>154</v>
      </c>
      <c r="AU347" s="239" t="s">
        <v>84</v>
      </c>
      <c r="AV347" s="13" t="s">
        <v>84</v>
      </c>
      <c r="AW347" s="13" t="s">
        <v>33</v>
      </c>
      <c r="AX347" s="13" t="s">
        <v>72</v>
      </c>
      <c r="AY347" s="239" t="s">
        <v>142</v>
      </c>
    </row>
    <row r="348" s="14" customFormat="1">
      <c r="A348" s="14"/>
      <c r="B348" s="240"/>
      <c r="C348" s="241"/>
      <c r="D348" s="230" t="s">
        <v>154</v>
      </c>
      <c r="E348" s="242" t="s">
        <v>19</v>
      </c>
      <c r="F348" s="243" t="s">
        <v>164</v>
      </c>
      <c r="G348" s="241"/>
      <c r="H348" s="244">
        <v>135.185</v>
      </c>
      <c r="I348" s="245"/>
      <c r="J348" s="241"/>
      <c r="K348" s="241"/>
      <c r="L348" s="246"/>
      <c r="M348" s="247"/>
      <c r="N348" s="248"/>
      <c r="O348" s="248"/>
      <c r="P348" s="248"/>
      <c r="Q348" s="248"/>
      <c r="R348" s="248"/>
      <c r="S348" s="248"/>
      <c r="T348" s="249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50" t="s">
        <v>154</v>
      </c>
      <c r="AU348" s="250" t="s">
        <v>84</v>
      </c>
      <c r="AV348" s="14" t="s">
        <v>152</v>
      </c>
      <c r="AW348" s="14" t="s">
        <v>33</v>
      </c>
      <c r="AX348" s="14" t="s">
        <v>79</v>
      </c>
      <c r="AY348" s="250" t="s">
        <v>142</v>
      </c>
    </row>
    <row r="349" s="2" customFormat="1" ht="24.15" customHeight="1">
      <c r="A349" s="41"/>
      <c r="B349" s="42"/>
      <c r="C349" s="215" t="s">
        <v>597</v>
      </c>
      <c r="D349" s="215" t="s">
        <v>147</v>
      </c>
      <c r="E349" s="216" t="s">
        <v>574</v>
      </c>
      <c r="F349" s="217" t="s">
        <v>575</v>
      </c>
      <c r="G349" s="218" t="s">
        <v>256</v>
      </c>
      <c r="H349" s="219">
        <v>0.35699999999999998</v>
      </c>
      <c r="I349" s="220"/>
      <c r="J349" s="221">
        <f>ROUND(I349*H349,2)</f>
        <v>0</v>
      </c>
      <c r="K349" s="217" t="s">
        <v>184</v>
      </c>
      <c r="L349" s="47"/>
      <c r="M349" s="222" t="s">
        <v>19</v>
      </c>
      <c r="N349" s="223" t="s">
        <v>44</v>
      </c>
      <c r="O349" s="87"/>
      <c r="P349" s="224">
        <f>O349*H349</f>
        <v>0</v>
      </c>
      <c r="Q349" s="224">
        <v>0</v>
      </c>
      <c r="R349" s="224">
        <f>Q349*H349</f>
        <v>0</v>
      </c>
      <c r="S349" s="224">
        <v>0</v>
      </c>
      <c r="T349" s="225">
        <f>S349*H349</f>
        <v>0</v>
      </c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R349" s="226" t="s">
        <v>245</v>
      </c>
      <c r="AT349" s="226" t="s">
        <v>147</v>
      </c>
      <c r="AU349" s="226" t="s">
        <v>84</v>
      </c>
      <c r="AY349" s="20" t="s">
        <v>142</v>
      </c>
      <c r="BE349" s="227">
        <f>IF(N349="základní",J349,0)</f>
        <v>0</v>
      </c>
      <c r="BF349" s="227">
        <f>IF(N349="snížená",J349,0)</f>
        <v>0</v>
      </c>
      <c r="BG349" s="227">
        <f>IF(N349="zákl. přenesená",J349,0)</f>
        <v>0</v>
      </c>
      <c r="BH349" s="227">
        <f>IF(N349="sníž. přenesená",J349,0)</f>
        <v>0</v>
      </c>
      <c r="BI349" s="227">
        <f>IF(N349="nulová",J349,0)</f>
        <v>0</v>
      </c>
      <c r="BJ349" s="20" t="s">
        <v>84</v>
      </c>
      <c r="BK349" s="227">
        <f>ROUND(I349*H349,2)</f>
        <v>0</v>
      </c>
      <c r="BL349" s="20" t="s">
        <v>245</v>
      </c>
      <c r="BM349" s="226" t="s">
        <v>576</v>
      </c>
    </row>
    <row r="350" s="2" customFormat="1">
      <c r="A350" s="41"/>
      <c r="B350" s="42"/>
      <c r="C350" s="43"/>
      <c r="D350" s="251" t="s">
        <v>186</v>
      </c>
      <c r="E350" s="43"/>
      <c r="F350" s="252" t="s">
        <v>577</v>
      </c>
      <c r="G350" s="43"/>
      <c r="H350" s="43"/>
      <c r="I350" s="253"/>
      <c r="J350" s="43"/>
      <c r="K350" s="43"/>
      <c r="L350" s="47"/>
      <c r="M350" s="254"/>
      <c r="N350" s="255"/>
      <c r="O350" s="87"/>
      <c r="P350" s="87"/>
      <c r="Q350" s="87"/>
      <c r="R350" s="87"/>
      <c r="S350" s="87"/>
      <c r="T350" s="88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T350" s="20" t="s">
        <v>186</v>
      </c>
      <c r="AU350" s="20" t="s">
        <v>84</v>
      </c>
    </row>
    <row r="351" s="12" customFormat="1" ht="22.8" customHeight="1">
      <c r="A351" s="12"/>
      <c r="B351" s="199"/>
      <c r="C351" s="200"/>
      <c r="D351" s="201" t="s">
        <v>71</v>
      </c>
      <c r="E351" s="213" t="s">
        <v>578</v>
      </c>
      <c r="F351" s="213" t="s">
        <v>579</v>
      </c>
      <c r="G351" s="200"/>
      <c r="H351" s="200"/>
      <c r="I351" s="203"/>
      <c r="J351" s="214">
        <f>BK351</f>
        <v>0</v>
      </c>
      <c r="K351" s="200"/>
      <c r="L351" s="205"/>
      <c r="M351" s="206"/>
      <c r="N351" s="207"/>
      <c r="O351" s="207"/>
      <c r="P351" s="208">
        <f>SUM(P352:P432)</f>
        <v>0</v>
      </c>
      <c r="Q351" s="207"/>
      <c r="R351" s="208">
        <f>SUM(R352:R432)</f>
        <v>0.49111388</v>
      </c>
      <c r="S351" s="207"/>
      <c r="T351" s="209">
        <f>SUM(T352:T432)</f>
        <v>0</v>
      </c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R351" s="210" t="s">
        <v>84</v>
      </c>
      <c r="AT351" s="211" t="s">
        <v>71</v>
      </c>
      <c r="AU351" s="211" t="s">
        <v>79</v>
      </c>
      <c r="AY351" s="210" t="s">
        <v>142</v>
      </c>
      <c r="BK351" s="212">
        <f>SUM(BK352:BK432)</f>
        <v>0</v>
      </c>
    </row>
    <row r="352" s="2" customFormat="1" ht="24.15" customHeight="1">
      <c r="A352" s="41"/>
      <c r="B352" s="42"/>
      <c r="C352" s="215" t="s">
        <v>602</v>
      </c>
      <c r="D352" s="215" t="s">
        <v>147</v>
      </c>
      <c r="E352" s="216" t="s">
        <v>581</v>
      </c>
      <c r="F352" s="217" t="s">
        <v>582</v>
      </c>
      <c r="G352" s="218" t="s">
        <v>150</v>
      </c>
      <c r="H352" s="219">
        <v>1412.0340000000001</v>
      </c>
      <c r="I352" s="220"/>
      <c r="J352" s="221">
        <f>ROUND(I352*H352,2)</f>
        <v>0</v>
      </c>
      <c r="K352" s="217" t="s">
        <v>184</v>
      </c>
      <c r="L352" s="47"/>
      <c r="M352" s="222" t="s">
        <v>19</v>
      </c>
      <c r="N352" s="223" t="s">
        <v>44</v>
      </c>
      <c r="O352" s="87"/>
      <c r="P352" s="224">
        <f>O352*H352</f>
        <v>0</v>
      </c>
      <c r="Q352" s="224">
        <v>0.00022000000000000001</v>
      </c>
      <c r="R352" s="224">
        <f>Q352*H352</f>
        <v>0.31064748000000003</v>
      </c>
      <c r="S352" s="224">
        <v>0</v>
      </c>
      <c r="T352" s="225">
        <f>S352*H352</f>
        <v>0</v>
      </c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R352" s="226" t="s">
        <v>245</v>
      </c>
      <c r="AT352" s="226" t="s">
        <v>147</v>
      </c>
      <c r="AU352" s="226" t="s">
        <v>84</v>
      </c>
      <c r="AY352" s="20" t="s">
        <v>142</v>
      </c>
      <c r="BE352" s="227">
        <f>IF(N352="základní",J352,0)</f>
        <v>0</v>
      </c>
      <c r="BF352" s="227">
        <f>IF(N352="snížená",J352,0)</f>
        <v>0</v>
      </c>
      <c r="BG352" s="227">
        <f>IF(N352="zákl. přenesená",J352,0)</f>
        <v>0</v>
      </c>
      <c r="BH352" s="227">
        <f>IF(N352="sníž. přenesená",J352,0)</f>
        <v>0</v>
      </c>
      <c r="BI352" s="227">
        <f>IF(N352="nulová",J352,0)</f>
        <v>0</v>
      </c>
      <c r="BJ352" s="20" t="s">
        <v>84</v>
      </c>
      <c r="BK352" s="227">
        <f>ROUND(I352*H352,2)</f>
        <v>0</v>
      </c>
      <c r="BL352" s="20" t="s">
        <v>245</v>
      </c>
      <c r="BM352" s="226" t="s">
        <v>583</v>
      </c>
    </row>
    <row r="353" s="2" customFormat="1">
      <c r="A353" s="41"/>
      <c r="B353" s="42"/>
      <c r="C353" s="43"/>
      <c r="D353" s="251" t="s">
        <v>186</v>
      </c>
      <c r="E353" s="43"/>
      <c r="F353" s="252" t="s">
        <v>584</v>
      </c>
      <c r="G353" s="43"/>
      <c r="H353" s="43"/>
      <c r="I353" s="253"/>
      <c r="J353" s="43"/>
      <c r="K353" s="43"/>
      <c r="L353" s="47"/>
      <c r="M353" s="254"/>
      <c r="N353" s="255"/>
      <c r="O353" s="87"/>
      <c r="P353" s="87"/>
      <c r="Q353" s="87"/>
      <c r="R353" s="87"/>
      <c r="S353" s="87"/>
      <c r="T353" s="88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T353" s="20" t="s">
        <v>186</v>
      </c>
      <c r="AU353" s="20" t="s">
        <v>84</v>
      </c>
    </row>
    <row r="354" s="13" customFormat="1">
      <c r="A354" s="13"/>
      <c r="B354" s="228"/>
      <c r="C354" s="229"/>
      <c r="D354" s="230" t="s">
        <v>154</v>
      </c>
      <c r="E354" s="231" t="s">
        <v>19</v>
      </c>
      <c r="F354" s="232" t="s">
        <v>970</v>
      </c>
      <c r="G354" s="229"/>
      <c r="H354" s="233">
        <v>997.70500000000004</v>
      </c>
      <c r="I354" s="234"/>
      <c r="J354" s="229"/>
      <c r="K354" s="229"/>
      <c r="L354" s="235"/>
      <c r="M354" s="236"/>
      <c r="N354" s="237"/>
      <c r="O354" s="237"/>
      <c r="P354" s="237"/>
      <c r="Q354" s="237"/>
      <c r="R354" s="237"/>
      <c r="S354" s="237"/>
      <c r="T354" s="238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39" t="s">
        <v>154</v>
      </c>
      <c r="AU354" s="239" t="s">
        <v>84</v>
      </c>
      <c r="AV354" s="13" t="s">
        <v>84</v>
      </c>
      <c r="AW354" s="13" t="s">
        <v>33</v>
      </c>
      <c r="AX354" s="13" t="s">
        <v>72</v>
      </c>
      <c r="AY354" s="239" t="s">
        <v>142</v>
      </c>
    </row>
    <row r="355" s="13" customFormat="1">
      <c r="A355" s="13"/>
      <c r="B355" s="228"/>
      <c r="C355" s="229"/>
      <c r="D355" s="230" t="s">
        <v>154</v>
      </c>
      <c r="E355" s="231" t="s">
        <v>19</v>
      </c>
      <c r="F355" s="232" t="s">
        <v>971</v>
      </c>
      <c r="G355" s="229"/>
      <c r="H355" s="233">
        <v>414.32900000000001</v>
      </c>
      <c r="I355" s="234"/>
      <c r="J355" s="229"/>
      <c r="K355" s="229"/>
      <c r="L355" s="235"/>
      <c r="M355" s="236"/>
      <c r="N355" s="237"/>
      <c r="O355" s="237"/>
      <c r="P355" s="237"/>
      <c r="Q355" s="237"/>
      <c r="R355" s="237"/>
      <c r="S355" s="237"/>
      <c r="T355" s="238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39" t="s">
        <v>154</v>
      </c>
      <c r="AU355" s="239" t="s">
        <v>84</v>
      </c>
      <c r="AV355" s="13" t="s">
        <v>84</v>
      </c>
      <c r="AW355" s="13" t="s">
        <v>33</v>
      </c>
      <c r="AX355" s="13" t="s">
        <v>72</v>
      </c>
      <c r="AY355" s="239" t="s">
        <v>142</v>
      </c>
    </row>
    <row r="356" s="14" customFormat="1">
      <c r="A356" s="14"/>
      <c r="B356" s="240"/>
      <c r="C356" s="241"/>
      <c r="D356" s="230" t="s">
        <v>154</v>
      </c>
      <c r="E356" s="242" t="s">
        <v>19</v>
      </c>
      <c r="F356" s="243" t="s">
        <v>164</v>
      </c>
      <c r="G356" s="241"/>
      <c r="H356" s="244">
        <v>1412.0340000000001</v>
      </c>
      <c r="I356" s="245"/>
      <c r="J356" s="241"/>
      <c r="K356" s="241"/>
      <c r="L356" s="246"/>
      <c r="M356" s="247"/>
      <c r="N356" s="248"/>
      <c r="O356" s="248"/>
      <c r="P356" s="248"/>
      <c r="Q356" s="248"/>
      <c r="R356" s="248"/>
      <c r="S356" s="248"/>
      <c r="T356" s="249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50" t="s">
        <v>154</v>
      </c>
      <c r="AU356" s="250" t="s">
        <v>84</v>
      </c>
      <c r="AV356" s="14" t="s">
        <v>152</v>
      </c>
      <c r="AW356" s="14" t="s">
        <v>33</v>
      </c>
      <c r="AX356" s="14" t="s">
        <v>79</v>
      </c>
      <c r="AY356" s="250" t="s">
        <v>142</v>
      </c>
    </row>
    <row r="357" s="2" customFormat="1" ht="16.5" customHeight="1">
      <c r="A357" s="41"/>
      <c r="B357" s="42"/>
      <c r="C357" s="215" t="s">
        <v>607</v>
      </c>
      <c r="D357" s="215" t="s">
        <v>147</v>
      </c>
      <c r="E357" s="216" t="s">
        <v>588</v>
      </c>
      <c r="F357" s="217" t="s">
        <v>589</v>
      </c>
      <c r="G357" s="218" t="s">
        <v>150</v>
      </c>
      <c r="H357" s="219">
        <v>135.185</v>
      </c>
      <c r="I357" s="220"/>
      <c r="J357" s="221">
        <f>ROUND(I357*H357,2)</f>
        <v>0</v>
      </c>
      <c r="K357" s="217" t="s">
        <v>184</v>
      </c>
      <c r="L357" s="47"/>
      <c r="M357" s="222" t="s">
        <v>19</v>
      </c>
      <c r="N357" s="223" t="s">
        <v>44</v>
      </c>
      <c r="O357" s="87"/>
      <c r="P357" s="224">
        <f>O357*H357</f>
        <v>0</v>
      </c>
      <c r="Q357" s="224">
        <v>6.0000000000000002E-05</v>
      </c>
      <c r="R357" s="224">
        <f>Q357*H357</f>
        <v>0.0081110999999999996</v>
      </c>
      <c r="S357" s="224">
        <v>0</v>
      </c>
      <c r="T357" s="225">
        <f>S357*H357</f>
        <v>0</v>
      </c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R357" s="226" t="s">
        <v>245</v>
      </c>
      <c r="AT357" s="226" t="s">
        <v>147</v>
      </c>
      <c r="AU357" s="226" t="s">
        <v>84</v>
      </c>
      <c r="AY357" s="20" t="s">
        <v>142</v>
      </c>
      <c r="BE357" s="227">
        <f>IF(N357="základní",J357,0)</f>
        <v>0</v>
      </c>
      <c r="BF357" s="227">
        <f>IF(N357="snížená",J357,0)</f>
        <v>0</v>
      </c>
      <c r="BG357" s="227">
        <f>IF(N357="zákl. přenesená",J357,0)</f>
        <v>0</v>
      </c>
      <c r="BH357" s="227">
        <f>IF(N357="sníž. přenesená",J357,0)</f>
        <v>0</v>
      </c>
      <c r="BI357" s="227">
        <f>IF(N357="nulová",J357,0)</f>
        <v>0</v>
      </c>
      <c r="BJ357" s="20" t="s">
        <v>84</v>
      </c>
      <c r="BK357" s="227">
        <f>ROUND(I357*H357,2)</f>
        <v>0</v>
      </c>
      <c r="BL357" s="20" t="s">
        <v>245</v>
      </c>
      <c r="BM357" s="226" t="s">
        <v>590</v>
      </c>
    </row>
    <row r="358" s="2" customFormat="1">
      <c r="A358" s="41"/>
      <c r="B358" s="42"/>
      <c r="C358" s="43"/>
      <c r="D358" s="251" t="s">
        <v>186</v>
      </c>
      <c r="E358" s="43"/>
      <c r="F358" s="252" t="s">
        <v>591</v>
      </c>
      <c r="G358" s="43"/>
      <c r="H358" s="43"/>
      <c r="I358" s="253"/>
      <c r="J358" s="43"/>
      <c r="K358" s="43"/>
      <c r="L358" s="47"/>
      <c r="M358" s="254"/>
      <c r="N358" s="255"/>
      <c r="O358" s="87"/>
      <c r="P358" s="87"/>
      <c r="Q358" s="87"/>
      <c r="R358" s="87"/>
      <c r="S358" s="87"/>
      <c r="T358" s="88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T358" s="20" t="s">
        <v>186</v>
      </c>
      <c r="AU358" s="20" t="s">
        <v>84</v>
      </c>
    </row>
    <row r="359" s="15" customFormat="1">
      <c r="A359" s="15"/>
      <c r="B359" s="256"/>
      <c r="C359" s="257"/>
      <c r="D359" s="230" t="s">
        <v>154</v>
      </c>
      <c r="E359" s="258" t="s">
        <v>19</v>
      </c>
      <c r="F359" s="259" t="s">
        <v>569</v>
      </c>
      <c r="G359" s="257"/>
      <c r="H359" s="258" t="s">
        <v>19</v>
      </c>
      <c r="I359" s="260"/>
      <c r="J359" s="257"/>
      <c r="K359" s="257"/>
      <c r="L359" s="261"/>
      <c r="M359" s="262"/>
      <c r="N359" s="263"/>
      <c r="O359" s="263"/>
      <c r="P359" s="263"/>
      <c r="Q359" s="263"/>
      <c r="R359" s="263"/>
      <c r="S359" s="263"/>
      <c r="T359" s="264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T359" s="265" t="s">
        <v>154</v>
      </c>
      <c r="AU359" s="265" t="s">
        <v>84</v>
      </c>
      <c r="AV359" s="15" t="s">
        <v>79</v>
      </c>
      <c r="AW359" s="15" t="s">
        <v>33</v>
      </c>
      <c r="AX359" s="15" t="s">
        <v>72</v>
      </c>
      <c r="AY359" s="265" t="s">
        <v>142</v>
      </c>
    </row>
    <row r="360" s="13" customFormat="1">
      <c r="A360" s="13"/>
      <c r="B360" s="228"/>
      <c r="C360" s="229"/>
      <c r="D360" s="230" t="s">
        <v>154</v>
      </c>
      <c r="E360" s="231" t="s">
        <v>19</v>
      </c>
      <c r="F360" s="232" t="s">
        <v>968</v>
      </c>
      <c r="G360" s="229"/>
      <c r="H360" s="233">
        <v>104.535</v>
      </c>
      <c r="I360" s="234"/>
      <c r="J360" s="229"/>
      <c r="K360" s="229"/>
      <c r="L360" s="235"/>
      <c r="M360" s="236"/>
      <c r="N360" s="237"/>
      <c r="O360" s="237"/>
      <c r="P360" s="237"/>
      <c r="Q360" s="237"/>
      <c r="R360" s="237"/>
      <c r="S360" s="237"/>
      <c r="T360" s="238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39" t="s">
        <v>154</v>
      </c>
      <c r="AU360" s="239" t="s">
        <v>84</v>
      </c>
      <c r="AV360" s="13" t="s">
        <v>84</v>
      </c>
      <c r="AW360" s="13" t="s">
        <v>33</v>
      </c>
      <c r="AX360" s="13" t="s">
        <v>72</v>
      </c>
      <c r="AY360" s="239" t="s">
        <v>142</v>
      </c>
    </row>
    <row r="361" s="15" customFormat="1">
      <c r="A361" s="15"/>
      <c r="B361" s="256"/>
      <c r="C361" s="257"/>
      <c r="D361" s="230" t="s">
        <v>154</v>
      </c>
      <c r="E361" s="258" t="s">
        <v>19</v>
      </c>
      <c r="F361" s="259" t="s">
        <v>571</v>
      </c>
      <c r="G361" s="257"/>
      <c r="H361" s="258" t="s">
        <v>19</v>
      </c>
      <c r="I361" s="260"/>
      <c r="J361" s="257"/>
      <c r="K361" s="257"/>
      <c r="L361" s="261"/>
      <c r="M361" s="262"/>
      <c r="N361" s="263"/>
      <c r="O361" s="263"/>
      <c r="P361" s="263"/>
      <c r="Q361" s="263"/>
      <c r="R361" s="263"/>
      <c r="S361" s="263"/>
      <c r="T361" s="264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T361" s="265" t="s">
        <v>154</v>
      </c>
      <c r="AU361" s="265" t="s">
        <v>84</v>
      </c>
      <c r="AV361" s="15" t="s">
        <v>79</v>
      </c>
      <c r="AW361" s="15" t="s">
        <v>33</v>
      </c>
      <c r="AX361" s="15" t="s">
        <v>72</v>
      </c>
      <c r="AY361" s="265" t="s">
        <v>142</v>
      </c>
    </row>
    <row r="362" s="13" customFormat="1">
      <c r="A362" s="13"/>
      <c r="B362" s="228"/>
      <c r="C362" s="229"/>
      <c r="D362" s="230" t="s">
        <v>154</v>
      </c>
      <c r="E362" s="231" t="s">
        <v>19</v>
      </c>
      <c r="F362" s="232" t="s">
        <v>969</v>
      </c>
      <c r="G362" s="229"/>
      <c r="H362" s="233">
        <v>30.649999999999999</v>
      </c>
      <c r="I362" s="234"/>
      <c r="J362" s="229"/>
      <c r="K362" s="229"/>
      <c r="L362" s="235"/>
      <c r="M362" s="236"/>
      <c r="N362" s="237"/>
      <c r="O362" s="237"/>
      <c r="P362" s="237"/>
      <c r="Q362" s="237"/>
      <c r="R362" s="237"/>
      <c r="S362" s="237"/>
      <c r="T362" s="238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39" t="s">
        <v>154</v>
      </c>
      <c r="AU362" s="239" t="s">
        <v>84</v>
      </c>
      <c r="AV362" s="13" t="s">
        <v>84</v>
      </c>
      <c r="AW362" s="13" t="s">
        <v>33</v>
      </c>
      <c r="AX362" s="13" t="s">
        <v>72</v>
      </c>
      <c r="AY362" s="239" t="s">
        <v>142</v>
      </c>
    </row>
    <row r="363" s="14" customFormat="1">
      <c r="A363" s="14"/>
      <c r="B363" s="240"/>
      <c r="C363" s="241"/>
      <c r="D363" s="230" t="s">
        <v>154</v>
      </c>
      <c r="E363" s="242" t="s">
        <v>19</v>
      </c>
      <c r="F363" s="243" t="s">
        <v>164</v>
      </c>
      <c r="G363" s="241"/>
      <c r="H363" s="244">
        <v>135.185</v>
      </c>
      <c r="I363" s="245"/>
      <c r="J363" s="241"/>
      <c r="K363" s="241"/>
      <c r="L363" s="246"/>
      <c r="M363" s="247"/>
      <c r="N363" s="248"/>
      <c r="O363" s="248"/>
      <c r="P363" s="248"/>
      <c r="Q363" s="248"/>
      <c r="R363" s="248"/>
      <c r="S363" s="248"/>
      <c r="T363" s="249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50" t="s">
        <v>154</v>
      </c>
      <c r="AU363" s="250" t="s">
        <v>84</v>
      </c>
      <c r="AV363" s="14" t="s">
        <v>152</v>
      </c>
      <c r="AW363" s="14" t="s">
        <v>33</v>
      </c>
      <c r="AX363" s="14" t="s">
        <v>79</v>
      </c>
      <c r="AY363" s="250" t="s">
        <v>142</v>
      </c>
    </row>
    <row r="364" s="2" customFormat="1" ht="24.15" customHeight="1">
      <c r="A364" s="41"/>
      <c r="B364" s="42"/>
      <c r="C364" s="215" t="s">
        <v>618</v>
      </c>
      <c r="D364" s="215" t="s">
        <v>147</v>
      </c>
      <c r="E364" s="216" t="s">
        <v>593</v>
      </c>
      <c r="F364" s="217" t="s">
        <v>594</v>
      </c>
      <c r="G364" s="218" t="s">
        <v>150</v>
      </c>
      <c r="H364" s="219">
        <v>135.185</v>
      </c>
      <c r="I364" s="220"/>
      <c r="J364" s="221">
        <f>ROUND(I364*H364,2)</f>
        <v>0</v>
      </c>
      <c r="K364" s="217" t="s">
        <v>184</v>
      </c>
      <c r="L364" s="47"/>
      <c r="M364" s="222" t="s">
        <v>19</v>
      </c>
      <c r="N364" s="223" t="s">
        <v>44</v>
      </c>
      <c r="O364" s="87"/>
      <c r="P364" s="224">
        <f>O364*H364</f>
        <v>0</v>
      </c>
      <c r="Q364" s="224">
        <v>2.0000000000000002E-05</v>
      </c>
      <c r="R364" s="224">
        <f>Q364*H364</f>
        <v>0.0027037000000000003</v>
      </c>
      <c r="S364" s="224">
        <v>0</v>
      </c>
      <c r="T364" s="225">
        <f>S364*H364</f>
        <v>0</v>
      </c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R364" s="226" t="s">
        <v>245</v>
      </c>
      <c r="AT364" s="226" t="s">
        <v>147</v>
      </c>
      <c r="AU364" s="226" t="s">
        <v>84</v>
      </c>
      <c r="AY364" s="20" t="s">
        <v>142</v>
      </c>
      <c r="BE364" s="227">
        <f>IF(N364="základní",J364,0)</f>
        <v>0</v>
      </c>
      <c r="BF364" s="227">
        <f>IF(N364="snížená",J364,0)</f>
        <v>0</v>
      </c>
      <c r="BG364" s="227">
        <f>IF(N364="zákl. přenesená",J364,0)</f>
        <v>0</v>
      </c>
      <c r="BH364" s="227">
        <f>IF(N364="sníž. přenesená",J364,0)</f>
        <v>0</v>
      </c>
      <c r="BI364" s="227">
        <f>IF(N364="nulová",J364,0)</f>
        <v>0</v>
      </c>
      <c r="BJ364" s="20" t="s">
        <v>84</v>
      </c>
      <c r="BK364" s="227">
        <f>ROUND(I364*H364,2)</f>
        <v>0</v>
      </c>
      <c r="BL364" s="20" t="s">
        <v>245</v>
      </c>
      <c r="BM364" s="226" t="s">
        <v>595</v>
      </c>
    </row>
    <row r="365" s="2" customFormat="1">
      <c r="A365" s="41"/>
      <c r="B365" s="42"/>
      <c r="C365" s="43"/>
      <c r="D365" s="251" t="s">
        <v>186</v>
      </c>
      <c r="E365" s="43"/>
      <c r="F365" s="252" t="s">
        <v>596</v>
      </c>
      <c r="G365" s="43"/>
      <c r="H365" s="43"/>
      <c r="I365" s="253"/>
      <c r="J365" s="43"/>
      <c r="K365" s="43"/>
      <c r="L365" s="47"/>
      <c r="M365" s="254"/>
      <c r="N365" s="255"/>
      <c r="O365" s="87"/>
      <c r="P365" s="87"/>
      <c r="Q365" s="87"/>
      <c r="R365" s="87"/>
      <c r="S365" s="87"/>
      <c r="T365" s="88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T365" s="20" t="s">
        <v>186</v>
      </c>
      <c r="AU365" s="20" t="s">
        <v>84</v>
      </c>
    </row>
    <row r="366" s="2" customFormat="1" ht="16.5" customHeight="1">
      <c r="A366" s="41"/>
      <c r="B366" s="42"/>
      <c r="C366" s="215" t="s">
        <v>623</v>
      </c>
      <c r="D366" s="215" t="s">
        <v>147</v>
      </c>
      <c r="E366" s="216" t="s">
        <v>598</v>
      </c>
      <c r="F366" s="217" t="s">
        <v>599</v>
      </c>
      <c r="G366" s="218" t="s">
        <v>150</v>
      </c>
      <c r="H366" s="219">
        <v>135.185</v>
      </c>
      <c r="I366" s="220"/>
      <c r="J366" s="221">
        <f>ROUND(I366*H366,2)</f>
        <v>0</v>
      </c>
      <c r="K366" s="217" t="s">
        <v>184</v>
      </c>
      <c r="L366" s="47"/>
      <c r="M366" s="222" t="s">
        <v>19</v>
      </c>
      <c r="N366" s="223" t="s">
        <v>44</v>
      </c>
      <c r="O366" s="87"/>
      <c r="P366" s="224">
        <f>O366*H366</f>
        <v>0</v>
      </c>
      <c r="Q366" s="224">
        <v>0</v>
      </c>
      <c r="R366" s="224">
        <f>Q366*H366</f>
        <v>0</v>
      </c>
      <c r="S366" s="224">
        <v>0</v>
      </c>
      <c r="T366" s="225">
        <f>S366*H366</f>
        <v>0</v>
      </c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R366" s="226" t="s">
        <v>245</v>
      </c>
      <c r="AT366" s="226" t="s">
        <v>147</v>
      </c>
      <c r="AU366" s="226" t="s">
        <v>84</v>
      </c>
      <c r="AY366" s="20" t="s">
        <v>142</v>
      </c>
      <c r="BE366" s="227">
        <f>IF(N366="základní",J366,0)</f>
        <v>0</v>
      </c>
      <c r="BF366" s="227">
        <f>IF(N366="snížená",J366,0)</f>
        <v>0</v>
      </c>
      <c r="BG366" s="227">
        <f>IF(N366="zákl. přenesená",J366,0)</f>
        <v>0</v>
      </c>
      <c r="BH366" s="227">
        <f>IF(N366="sníž. přenesená",J366,0)</f>
        <v>0</v>
      </c>
      <c r="BI366" s="227">
        <f>IF(N366="nulová",J366,0)</f>
        <v>0</v>
      </c>
      <c r="BJ366" s="20" t="s">
        <v>84</v>
      </c>
      <c r="BK366" s="227">
        <f>ROUND(I366*H366,2)</f>
        <v>0</v>
      </c>
      <c r="BL366" s="20" t="s">
        <v>245</v>
      </c>
      <c r="BM366" s="226" t="s">
        <v>600</v>
      </c>
    </row>
    <row r="367" s="2" customFormat="1">
      <c r="A367" s="41"/>
      <c r="B367" s="42"/>
      <c r="C367" s="43"/>
      <c r="D367" s="251" t="s">
        <v>186</v>
      </c>
      <c r="E367" s="43"/>
      <c r="F367" s="252" t="s">
        <v>601</v>
      </c>
      <c r="G367" s="43"/>
      <c r="H367" s="43"/>
      <c r="I367" s="253"/>
      <c r="J367" s="43"/>
      <c r="K367" s="43"/>
      <c r="L367" s="47"/>
      <c r="M367" s="254"/>
      <c r="N367" s="255"/>
      <c r="O367" s="87"/>
      <c r="P367" s="87"/>
      <c r="Q367" s="87"/>
      <c r="R367" s="87"/>
      <c r="S367" s="87"/>
      <c r="T367" s="88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T367" s="20" t="s">
        <v>186</v>
      </c>
      <c r="AU367" s="20" t="s">
        <v>84</v>
      </c>
    </row>
    <row r="368" s="15" customFormat="1">
      <c r="A368" s="15"/>
      <c r="B368" s="256"/>
      <c r="C368" s="257"/>
      <c r="D368" s="230" t="s">
        <v>154</v>
      </c>
      <c r="E368" s="258" t="s">
        <v>19</v>
      </c>
      <c r="F368" s="259" t="s">
        <v>569</v>
      </c>
      <c r="G368" s="257"/>
      <c r="H368" s="258" t="s">
        <v>19</v>
      </c>
      <c r="I368" s="260"/>
      <c r="J368" s="257"/>
      <c r="K368" s="257"/>
      <c r="L368" s="261"/>
      <c r="M368" s="262"/>
      <c r="N368" s="263"/>
      <c r="O368" s="263"/>
      <c r="P368" s="263"/>
      <c r="Q368" s="263"/>
      <c r="R368" s="263"/>
      <c r="S368" s="263"/>
      <c r="T368" s="264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T368" s="265" t="s">
        <v>154</v>
      </c>
      <c r="AU368" s="265" t="s">
        <v>84</v>
      </c>
      <c r="AV368" s="15" t="s">
        <v>79</v>
      </c>
      <c r="AW368" s="15" t="s">
        <v>33</v>
      </c>
      <c r="AX368" s="15" t="s">
        <v>72</v>
      </c>
      <c r="AY368" s="265" t="s">
        <v>142</v>
      </c>
    </row>
    <row r="369" s="13" customFormat="1">
      <c r="A369" s="13"/>
      <c r="B369" s="228"/>
      <c r="C369" s="229"/>
      <c r="D369" s="230" t="s">
        <v>154</v>
      </c>
      <c r="E369" s="231" t="s">
        <v>19</v>
      </c>
      <c r="F369" s="232" t="s">
        <v>968</v>
      </c>
      <c r="G369" s="229"/>
      <c r="H369" s="233">
        <v>104.535</v>
      </c>
      <c r="I369" s="234"/>
      <c r="J369" s="229"/>
      <c r="K369" s="229"/>
      <c r="L369" s="235"/>
      <c r="M369" s="236"/>
      <c r="N369" s="237"/>
      <c r="O369" s="237"/>
      <c r="P369" s="237"/>
      <c r="Q369" s="237"/>
      <c r="R369" s="237"/>
      <c r="S369" s="237"/>
      <c r="T369" s="238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39" t="s">
        <v>154</v>
      </c>
      <c r="AU369" s="239" t="s">
        <v>84</v>
      </c>
      <c r="AV369" s="13" t="s">
        <v>84</v>
      </c>
      <c r="AW369" s="13" t="s">
        <v>33</v>
      </c>
      <c r="AX369" s="13" t="s">
        <v>72</v>
      </c>
      <c r="AY369" s="239" t="s">
        <v>142</v>
      </c>
    </row>
    <row r="370" s="15" customFormat="1">
      <c r="A370" s="15"/>
      <c r="B370" s="256"/>
      <c r="C370" s="257"/>
      <c r="D370" s="230" t="s">
        <v>154</v>
      </c>
      <c r="E370" s="258" t="s">
        <v>19</v>
      </c>
      <c r="F370" s="259" t="s">
        <v>571</v>
      </c>
      <c r="G370" s="257"/>
      <c r="H370" s="258" t="s">
        <v>19</v>
      </c>
      <c r="I370" s="260"/>
      <c r="J370" s="257"/>
      <c r="K370" s="257"/>
      <c r="L370" s="261"/>
      <c r="M370" s="262"/>
      <c r="N370" s="263"/>
      <c r="O370" s="263"/>
      <c r="P370" s="263"/>
      <c r="Q370" s="263"/>
      <c r="R370" s="263"/>
      <c r="S370" s="263"/>
      <c r="T370" s="264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T370" s="265" t="s">
        <v>154</v>
      </c>
      <c r="AU370" s="265" t="s">
        <v>84</v>
      </c>
      <c r="AV370" s="15" t="s">
        <v>79</v>
      </c>
      <c r="AW370" s="15" t="s">
        <v>33</v>
      </c>
      <c r="AX370" s="15" t="s">
        <v>72</v>
      </c>
      <c r="AY370" s="265" t="s">
        <v>142</v>
      </c>
    </row>
    <row r="371" s="13" customFormat="1">
      <c r="A371" s="13"/>
      <c r="B371" s="228"/>
      <c r="C371" s="229"/>
      <c r="D371" s="230" t="s">
        <v>154</v>
      </c>
      <c r="E371" s="231" t="s">
        <v>19</v>
      </c>
      <c r="F371" s="232" t="s">
        <v>969</v>
      </c>
      <c r="G371" s="229"/>
      <c r="H371" s="233">
        <v>30.649999999999999</v>
      </c>
      <c r="I371" s="234"/>
      <c r="J371" s="229"/>
      <c r="K371" s="229"/>
      <c r="L371" s="235"/>
      <c r="M371" s="236"/>
      <c r="N371" s="237"/>
      <c r="O371" s="237"/>
      <c r="P371" s="237"/>
      <c r="Q371" s="237"/>
      <c r="R371" s="237"/>
      <c r="S371" s="237"/>
      <c r="T371" s="238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9" t="s">
        <v>154</v>
      </c>
      <c r="AU371" s="239" t="s">
        <v>84</v>
      </c>
      <c r="AV371" s="13" t="s">
        <v>84</v>
      </c>
      <c r="AW371" s="13" t="s">
        <v>33</v>
      </c>
      <c r="AX371" s="13" t="s">
        <v>72</v>
      </c>
      <c r="AY371" s="239" t="s">
        <v>142</v>
      </c>
    </row>
    <row r="372" s="14" customFormat="1">
      <c r="A372" s="14"/>
      <c r="B372" s="240"/>
      <c r="C372" s="241"/>
      <c r="D372" s="230" t="s">
        <v>154</v>
      </c>
      <c r="E372" s="242" t="s">
        <v>19</v>
      </c>
      <c r="F372" s="243" t="s">
        <v>164</v>
      </c>
      <c r="G372" s="241"/>
      <c r="H372" s="244">
        <v>135.185</v>
      </c>
      <c r="I372" s="245"/>
      <c r="J372" s="241"/>
      <c r="K372" s="241"/>
      <c r="L372" s="246"/>
      <c r="M372" s="247"/>
      <c r="N372" s="248"/>
      <c r="O372" s="248"/>
      <c r="P372" s="248"/>
      <c r="Q372" s="248"/>
      <c r="R372" s="248"/>
      <c r="S372" s="248"/>
      <c r="T372" s="249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50" t="s">
        <v>154</v>
      </c>
      <c r="AU372" s="250" t="s">
        <v>84</v>
      </c>
      <c r="AV372" s="14" t="s">
        <v>152</v>
      </c>
      <c r="AW372" s="14" t="s">
        <v>33</v>
      </c>
      <c r="AX372" s="14" t="s">
        <v>79</v>
      </c>
      <c r="AY372" s="250" t="s">
        <v>142</v>
      </c>
    </row>
    <row r="373" s="2" customFormat="1" ht="16.5" customHeight="1">
      <c r="A373" s="41"/>
      <c r="B373" s="42"/>
      <c r="C373" s="215" t="s">
        <v>628</v>
      </c>
      <c r="D373" s="215" t="s">
        <v>147</v>
      </c>
      <c r="E373" s="216" t="s">
        <v>603</v>
      </c>
      <c r="F373" s="217" t="s">
        <v>604</v>
      </c>
      <c r="G373" s="218" t="s">
        <v>150</v>
      </c>
      <c r="H373" s="219">
        <v>135.185</v>
      </c>
      <c r="I373" s="220"/>
      <c r="J373" s="221">
        <f>ROUND(I373*H373,2)</f>
        <v>0</v>
      </c>
      <c r="K373" s="217" t="s">
        <v>184</v>
      </c>
      <c r="L373" s="47"/>
      <c r="M373" s="222" t="s">
        <v>19</v>
      </c>
      <c r="N373" s="223" t="s">
        <v>44</v>
      </c>
      <c r="O373" s="87"/>
      <c r="P373" s="224">
        <f>O373*H373</f>
        <v>0</v>
      </c>
      <c r="Q373" s="224">
        <v>0.00029</v>
      </c>
      <c r="R373" s="224">
        <f>Q373*H373</f>
        <v>0.03920365</v>
      </c>
      <c r="S373" s="224">
        <v>0</v>
      </c>
      <c r="T373" s="225">
        <f>S373*H373</f>
        <v>0</v>
      </c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R373" s="226" t="s">
        <v>245</v>
      </c>
      <c r="AT373" s="226" t="s">
        <v>147</v>
      </c>
      <c r="AU373" s="226" t="s">
        <v>84</v>
      </c>
      <c r="AY373" s="20" t="s">
        <v>142</v>
      </c>
      <c r="BE373" s="227">
        <f>IF(N373="základní",J373,0)</f>
        <v>0</v>
      </c>
      <c r="BF373" s="227">
        <f>IF(N373="snížená",J373,0)</f>
        <v>0</v>
      </c>
      <c r="BG373" s="227">
        <f>IF(N373="zákl. přenesená",J373,0)</f>
        <v>0</v>
      </c>
      <c r="BH373" s="227">
        <f>IF(N373="sníž. přenesená",J373,0)</f>
        <v>0</v>
      </c>
      <c r="BI373" s="227">
        <f>IF(N373="nulová",J373,0)</f>
        <v>0</v>
      </c>
      <c r="BJ373" s="20" t="s">
        <v>84</v>
      </c>
      <c r="BK373" s="227">
        <f>ROUND(I373*H373,2)</f>
        <v>0</v>
      </c>
      <c r="BL373" s="20" t="s">
        <v>245</v>
      </c>
      <c r="BM373" s="226" t="s">
        <v>605</v>
      </c>
    </row>
    <row r="374" s="2" customFormat="1">
      <c r="A374" s="41"/>
      <c r="B374" s="42"/>
      <c r="C374" s="43"/>
      <c r="D374" s="251" t="s">
        <v>186</v>
      </c>
      <c r="E374" s="43"/>
      <c r="F374" s="252" t="s">
        <v>606</v>
      </c>
      <c r="G374" s="43"/>
      <c r="H374" s="43"/>
      <c r="I374" s="253"/>
      <c r="J374" s="43"/>
      <c r="K374" s="43"/>
      <c r="L374" s="47"/>
      <c r="M374" s="254"/>
      <c r="N374" s="255"/>
      <c r="O374" s="87"/>
      <c r="P374" s="87"/>
      <c r="Q374" s="87"/>
      <c r="R374" s="87"/>
      <c r="S374" s="87"/>
      <c r="T374" s="88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T374" s="20" t="s">
        <v>186</v>
      </c>
      <c r="AU374" s="20" t="s">
        <v>84</v>
      </c>
    </row>
    <row r="375" s="2" customFormat="1" ht="16.5" customHeight="1">
      <c r="A375" s="41"/>
      <c r="B375" s="42"/>
      <c r="C375" s="215" t="s">
        <v>633</v>
      </c>
      <c r="D375" s="215" t="s">
        <v>147</v>
      </c>
      <c r="E375" s="216" t="s">
        <v>972</v>
      </c>
      <c r="F375" s="217" t="s">
        <v>973</v>
      </c>
      <c r="G375" s="218" t="s">
        <v>150</v>
      </c>
      <c r="H375" s="219">
        <v>3.2999999999999998</v>
      </c>
      <c r="I375" s="220"/>
      <c r="J375" s="221">
        <f>ROUND(I375*H375,2)</f>
        <v>0</v>
      </c>
      <c r="K375" s="217" t="s">
        <v>184</v>
      </c>
      <c r="L375" s="47"/>
      <c r="M375" s="222" t="s">
        <v>19</v>
      </c>
      <c r="N375" s="223" t="s">
        <v>44</v>
      </c>
      <c r="O375" s="87"/>
      <c r="P375" s="224">
        <f>O375*H375</f>
        <v>0</v>
      </c>
      <c r="Q375" s="224">
        <v>0.00011</v>
      </c>
      <c r="R375" s="224">
        <f>Q375*H375</f>
        <v>0.00036299999999999999</v>
      </c>
      <c r="S375" s="224">
        <v>0</v>
      </c>
      <c r="T375" s="225">
        <f>S375*H375</f>
        <v>0</v>
      </c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R375" s="226" t="s">
        <v>245</v>
      </c>
      <c r="AT375" s="226" t="s">
        <v>147</v>
      </c>
      <c r="AU375" s="226" t="s">
        <v>84</v>
      </c>
      <c r="AY375" s="20" t="s">
        <v>142</v>
      </c>
      <c r="BE375" s="227">
        <f>IF(N375="základní",J375,0)</f>
        <v>0</v>
      </c>
      <c r="BF375" s="227">
        <f>IF(N375="snížená",J375,0)</f>
        <v>0</v>
      </c>
      <c r="BG375" s="227">
        <f>IF(N375="zákl. přenesená",J375,0)</f>
        <v>0</v>
      </c>
      <c r="BH375" s="227">
        <f>IF(N375="sníž. přenesená",J375,0)</f>
        <v>0</v>
      </c>
      <c r="BI375" s="227">
        <f>IF(N375="nulová",J375,0)</f>
        <v>0</v>
      </c>
      <c r="BJ375" s="20" t="s">
        <v>84</v>
      </c>
      <c r="BK375" s="227">
        <f>ROUND(I375*H375,2)</f>
        <v>0</v>
      </c>
      <c r="BL375" s="20" t="s">
        <v>245</v>
      </c>
      <c r="BM375" s="226" t="s">
        <v>974</v>
      </c>
    </row>
    <row r="376" s="2" customFormat="1">
      <c r="A376" s="41"/>
      <c r="B376" s="42"/>
      <c r="C376" s="43"/>
      <c r="D376" s="251" t="s">
        <v>186</v>
      </c>
      <c r="E376" s="43"/>
      <c r="F376" s="252" t="s">
        <v>975</v>
      </c>
      <c r="G376" s="43"/>
      <c r="H376" s="43"/>
      <c r="I376" s="253"/>
      <c r="J376" s="43"/>
      <c r="K376" s="43"/>
      <c r="L376" s="47"/>
      <c r="M376" s="254"/>
      <c r="N376" s="255"/>
      <c r="O376" s="87"/>
      <c r="P376" s="87"/>
      <c r="Q376" s="87"/>
      <c r="R376" s="87"/>
      <c r="S376" s="87"/>
      <c r="T376" s="88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T376" s="20" t="s">
        <v>186</v>
      </c>
      <c r="AU376" s="20" t="s">
        <v>84</v>
      </c>
    </row>
    <row r="377" s="15" customFormat="1">
      <c r="A377" s="15"/>
      <c r="B377" s="256"/>
      <c r="C377" s="257"/>
      <c r="D377" s="230" t="s">
        <v>154</v>
      </c>
      <c r="E377" s="258" t="s">
        <v>19</v>
      </c>
      <c r="F377" s="259" t="s">
        <v>976</v>
      </c>
      <c r="G377" s="257"/>
      <c r="H377" s="258" t="s">
        <v>19</v>
      </c>
      <c r="I377" s="260"/>
      <c r="J377" s="257"/>
      <c r="K377" s="257"/>
      <c r="L377" s="261"/>
      <c r="M377" s="262"/>
      <c r="N377" s="263"/>
      <c r="O377" s="263"/>
      <c r="P377" s="263"/>
      <c r="Q377" s="263"/>
      <c r="R377" s="263"/>
      <c r="S377" s="263"/>
      <c r="T377" s="264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T377" s="265" t="s">
        <v>154</v>
      </c>
      <c r="AU377" s="265" t="s">
        <v>84</v>
      </c>
      <c r="AV377" s="15" t="s">
        <v>79</v>
      </c>
      <c r="AW377" s="15" t="s">
        <v>33</v>
      </c>
      <c r="AX377" s="15" t="s">
        <v>72</v>
      </c>
      <c r="AY377" s="265" t="s">
        <v>142</v>
      </c>
    </row>
    <row r="378" s="13" customFormat="1">
      <c r="A378" s="13"/>
      <c r="B378" s="228"/>
      <c r="C378" s="229"/>
      <c r="D378" s="230" t="s">
        <v>154</v>
      </c>
      <c r="E378" s="231" t="s">
        <v>19</v>
      </c>
      <c r="F378" s="232" t="s">
        <v>977</v>
      </c>
      <c r="G378" s="229"/>
      <c r="H378" s="233">
        <v>3.2999999999999998</v>
      </c>
      <c r="I378" s="234"/>
      <c r="J378" s="229"/>
      <c r="K378" s="229"/>
      <c r="L378" s="235"/>
      <c r="M378" s="236"/>
      <c r="N378" s="237"/>
      <c r="O378" s="237"/>
      <c r="P378" s="237"/>
      <c r="Q378" s="237"/>
      <c r="R378" s="237"/>
      <c r="S378" s="237"/>
      <c r="T378" s="238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39" t="s">
        <v>154</v>
      </c>
      <c r="AU378" s="239" t="s">
        <v>84</v>
      </c>
      <c r="AV378" s="13" t="s">
        <v>84</v>
      </c>
      <c r="AW378" s="13" t="s">
        <v>33</v>
      </c>
      <c r="AX378" s="13" t="s">
        <v>72</v>
      </c>
      <c r="AY378" s="239" t="s">
        <v>142</v>
      </c>
    </row>
    <row r="379" s="14" customFormat="1">
      <c r="A379" s="14"/>
      <c r="B379" s="240"/>
      <c r="C379" s="241"/>
      <c r="D379" s="230" t="s">
        <v>154</v>
      </c>
      <c r="E379" s="242" t="s">
        <v>19</v>
      </c>
      <c r="F379" s="243" t="s">
        <v>164</v>
      </c>
      <c r="G379" s="241"/>
      <c r="H379" s="244">
        <v>3.2999999999999998</v>
      </c>
      <c r="I379" s="245"/>
      <c r="J379" s="241"/>
      <c r="K379" s="241"/>
      <c r="L379" s="246"/>
      <c r="M379" s="247"/>
      <c r="N379" s="248"/>
      <c r="O379" s="248"/>
      <c r="P379" s="248"/>
      <c r="Q379" s="248"/>
      <c r="R379" s="248"/>
      <c r="S379" s="248"/>
      <c r="T379" s="249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50" t="s">
        <v>154</v>
      </c>
      <c r="AU379" s="250" t="s">
        <v>84</v>
      </c>
      <c r="AV379" s="14" t="s">
        <v>152</v>
      </c>
      <c r="AW379" s="14" t="s">
        <v>33</v>
      </c>
      <c r="AX379" s="14" t="s">
        <v>79</v>
      </c>
      <c r="AY379" s="250" t="s">
        <v>142</v>
      </c>
    </row>
    <row r="380" s="2" customFormat="1" ht="21.75" customHeight="1">
      <c r="A380" s="41"/>
      <c r="B380" s="42"/>
      <c r="C380" s="215" t="s">
        <v>638</v>
      </c>
      <c r="D380" s="215" t="s">
        <v>147</v>
      </c>
      <c r="E380" s="216" t="s">
        <v>978</v>
      </c>
      <c r="F380" s="217" t="s">
        <v>979</v>
      </c>
      <c r="G380" s="218" t="s">
        <v>150</v>
      </c>
      <c r="H380" s="219">
        <v>3.2999999999999998</v>
      </c>
      <c r="I380" s="220"/>
      <c r="J380" s="221">
        <f>ROUND(I380*H380,2)</f>
        <v>0</v>
      </c>
      <c r="K380" s="217" t="s">
        <v>184</v>
      </c>
      <c r="L380" s="47"/>
      <c r="M380" s="222" t="s">
        <v>19</v>
      </c>
      <c r="N380" s="223" t="s">
        <v>44</v>
      </c>
      <c r="O380" s="87"/>
      <c r="P380" s="224">
        <f>O380*H380</f>
        <v>0</v>
      </c>
      <c r="Q380" s="224">
        <v>6.9999999999999994E-05</v>
      </c>
      <c r="R380" s="224">
        <f>Q380*H380</f>
        <v>0.00023099999999999998</v>
      </c>
      <c r="S380" s="224">
        <v>0</v>
      </c>
      <c r="T380" s="225">
        <f>S380*H380</f>
        <v>0</v>
      </c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R380" s="226" t="s">
        <v>245</v>
      </c>
      <c r="AT380" s="226" t="s">
        <v>147</v>
      </c>
      <c r="AU380" s="226" t="s">
        <v>84</v>
      </c>
      <c r="AY380" s="20" t="s">
        <v>142</v>
      </c>
      <c r="BE380" s="227">
        <f>IF(N380="základní",J380,0)</f>
        <v>0</v>
      </c>
      <c r="BF380" s="227">
        <f>IF(N380="snížená",J380,0)</f>
        <v>0</v>
      </c>
      <c r="BG380" s="227">
        <f>IF(N380="zákl. přenesená",J380,0)</f>
        <v>0</v>
      </c>
      <c r="BH380" s="227">
        <f>IF(N380="sníž. přenesená",J380,0)</f>
        <v>0</v>
      </c>
      <c r="BI380" s="227">
        <f>IF(N380="nulová",J380,0)</f>
        <v>0</v>
      </c>
      <c r="BJ380" s="20" t="s">
        <v>84</v>
      </c>
      <c r="BK380" s="227">
        <f>ROUND(I380*H380,2)</f>
        <v>0</v>
      </c>
      <c r="BL380" s="20" t="s">
        <v>245</v>
      </c>
      <c r="BM380" s="226" t="s">
        <v>980</v>
      </c>
    </row>
    <row r="381" s="2" customFormat="1">
      <c r="A381" s="41"/>
      <c r="B381" s="42"/>
      <c r="C381" s="43"/>
      <c r="D381" s="251" t="s">
        <v>186</v>
      </c>
      <c r="E381" s="43"/>
      <c r="F381" s="252" t="s">
        <v>981</v>
      </c>
      <c r="G381" s="43"/>
      <c r="H381" s="43"/>
      <c r="I381" s="253"/>
      <c r="J381" s="43"/>
      <c r="K381" s="43"/>
      <c r="L381" s="47"/>
      <c r="M381" s="254"/>
      <c r="N381" s="255"/>
      <c r="O381" s="87"/>
      <c r="P381" s="87"/>
      <c r="Q381" s="87"/>
      <c r="R381" s="87"/>
      <c r="S381" s="87"/>
      <c r="T381" s="88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T381" s="20" t="s">
        <v>186</v>
      </c>
      <c r="AU381" s="20" t="s">
        <v>84</v>
      </c>
    </row>
    <row r="382" s="2" customFormat="1" ht="16.5" customHeight="1">
      <c r="A382" s="41"/>
      <c r="B382" s="42"/>
      <c r="C382" s="215" t="s">
        <v>645</v>
      </c>
      <c r="D382" s="215" t="s">
        <v>147</v>
      </c>
      <c r="E382" s="216" t="s">
        <v>982</v>
      </c>
      <c r="F382" s="217" t="s">
        <v>983</v>
      </c>
      <c r="G382" s="218" t="s">
        <v>150</v>
      </c>
      <c r="H382" s="219">
        <v>3.2999999999999998</v>
      </c>
      <c r="I382" s="220"/>
      <c r="J382" s="221">
        <f>ROUND(I382*H382,2)</f>
        <v>0</v>
      </c>
      <c r="K382" s="217" t="s">
        <v>184</v>
      </c>
      <c r="L382" s="47"/>
      <c r="M382" s="222" t="s">
        <v>19</v>
      </c>
      <c r="N382" s="223" t="s">
        <v>44</v>
      </c>
      <c r="O382" s="87"/>
      <c r="P382" s="224">
        <f>O382*H382</f>
        <v>0</v>
      </c>
      <c r="Q382" s="224">
        <v>0.00013999999999999999</v>
      </c>
      <c r="R382" s="224">
        <f>Q382*H382</f>
        <v>0.00046199999999999995</v>
      </c>
      <c r="S382" s="224">
        <v>0</v>
      </c>
      <c r="T382" s="225">
        <f>S382*H382</f>
        <v>0</v>
      </c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R382" s="226" t="s">
        <v>245</v>
      </c>
      <c r="AT382" s="226" t="s">
        <v>147</v>
      </c>
      <c r="AU382" s="226" t="s">
        <v>84</v>
      </c>
      <c r="AY382" s="20" t="s">
        <v>142</v>
      </c>
      <c r="BE382" s="227">
        <f>IF(N382="základní",J382,0)</f>
        <v>0</v>
      </c>
      <c r="BF382" s="227">
        <f>IF(N382="snížená",J382,0)</f>
        <v>0</v>
      </c>
      <c r="BG382" s="227">
        <f>IF(N382="zákl. přenesená",J382,0)</f>
        <v>0</v>
      </c>
      <c r="BH382" s="227">
        <f>IF(N382="sníž. přenesená",J382,0)</f>
        <v>0</v>
      </c>
      <c r="BI382" s="227">
        <f>IF(N382="nulová",J382,0)</f>
        <v>0</v>
      </c>
      <c r="BJ382" s="20" t="s">
        <v>84</v>
      </c>
      <c r="BK382" s="227">
        <f>ROUND(I382*H382,2)</f>
        <v>0</v>
      </c>
      <c r="BL382" s="20" t="s">
        <v>245</v>
      </c>
      <c r="BM382" s="226" t="s">
        <v>984</v>
      </c>
    </row>
    <row r="383" s="2" customFormat="1">
      <c r="A383" s="41"/>
      <c r="B383" s="42"/>
      <c r="C383" s="43"/>
      <c r="D383" s="251" t="s">
        <v>186</v>
      </c>
      <c r="E383" s="43"/>
      <c r="F383" s="252" t="s">
        <v>985</v>
      </c>
      <c r="G383" s="43"/>
      <c r="H383" s="43"/>
      <c r="I383" s="253"/>
      <c r="J383" s="43"/>
      <c r="K383" s="43"/>
      <c r="L383" s="47"/>
      <c r="M383" s="254"/>
      <c r="N383" s="255"/>
      <c r="O383" s="87"/>
      <c r="P383" s="87"/>
      <c r="Q383" s="87"/>
      <c r="R383" s="87"/>
      <c r="S383" s="87"/>
      <c r="T383" s="88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T383" s="20" t="s">
        <v>186</v>
      </c>
      <c r="AU383" s="20" t="s">
        <v>84</v>
      </c>
    </row>
    <row r="384" s="15" customFormat="1">
      <c r="A384" s="15"/>
      <c r="B384" s="256"/>
      <c r="C384" s="257"/>
      <c r="D384" s="230" t="s">
        <v>154</v>
      </c>
      <c r="E384" s="258" t="s">
        <v>19</v>
      </c>
      <c r="F384" s="259" t="s">
        <v>976</v>
      </c>
      <c r="G384" s="257"/>
      <c r="H384" s="258" t="s">
        <v>19</v>
      </c>
      <c r="I384" s="260"/>
      <c r="J384" s="257"/>
      <c r="K384" s="257"/>
      <c r="L384" s="261"/>
      <c r="M384" s="262"/>
      <c r="N384" s="263"/>
      <c r="O384" s="263"/>
      <c r="P384" s="263"/>
      <c r="Q384" s="263"/>
      <c r="R384" s="263"/>
      <c r="S384" s="263"/>
      <c r="T384" s="264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T384" s="265" t="s">
        <v>154</v>
      </c>
      <c r="AU384" s="265" t="s">
        <v>84</v>
      </c>
      <c r="AV384" s="15" t="s">
        <v>79</v>
      </c>
      <c r="AW384" s="15" t="s">
        <v>33</v>
      </c>
      <c r="AX384" s="15" t="s">
        <v>72</v>
      </c>
      <c r="AY384" s="265" t="s">
        <v>142</v>
      </c>
    </row>
    <row r="385" s="13" customFormat="1">
      <c r="A385" s="13"/>
      <c r="B385" s="228"/>
      <c r="C385" s="229"/>
      <c r="D385" s="230" t="s">
        <v>154</v>
      </c>
      <c r="E385" s="231" t="s">
        <v>19</v>
      </c>
      <c r="F385" s="232" t="s">
        <v>977</v>
      </c>
      <c r="G385" s="229"/>
      <c r="H385" s="233">
        <v>3.2999999999999998</v>
      </c>
      <c r="I385" s="234"/>
      <c r="J385" s="229"/>
      <c r="K385" s="229"/>
      <c r="L385" s="235"/>
      <c r="M385" s="236"/>
      <c r="N385" s="237"/>
      <c r="O385" s="237"/>
      <c r="P385" s="237"/>
      <c r="Q385" s="237"/>
      <c r="R385" s="237"/>
      <c r="S385" s="237"/>
      <c r="T385" s="238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39" t="s">
        <v>154</v>
      </c>
      <c r="AU385" s="239" t="s">
        <v>84</v>
      </c>
      <c r="AV385" s="13" t="s">
        <v>84</v>
      </c>
      <c r="AW385" s="13" t="s">
        <v>33</v>
      </c>
      <c r="AX385" s="13" t="s">
        <v>72</v>
      </c>
      <c r="AY385" s="239" t="s">
        <v>142</v>
      </c>
    </row>
    <row r="386" s="14" customFormat="1">
      <c r="A386" s="14"/>
      <c r="B386" s="240"/>
      <c r="C386" s="241"/>
      <c r="D386" s="230" t="s">
        <v>154</v>
      </c>
      <c r="E386" s="242" t="s">
        <v>19</v>
      </c>
      <c r="F386" s="243" t="s">
        <v>164</v>
      </c>
      <c r="G386" s="241"/>
      <c r="H386" s="244">
        <v>3.2999999999999998</v>
      </c>
      <c r="I386" s="245"/>
      <c r="J386" s="241"/>
      <c r="K386" s="241"/>
      <c r="L386" s="246"/>
      <c r="M386" s="247"/>
      <c r="N386" s="248"/>
      <c r="O386" s="248"/>
      <c r="P386" s="248"/>
      <c r="Q386" s="248"/>
      <c r="R386" s="248"/>
      <c r="S386" s="248"/>
      <c r="T386" s="249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50" t="s">
        <v>154</v>
      </c>
      <c r="AU386" s="250" t="s">
        <v>84</v>
      </c>
      <c r="AV386" s="14" t="s">
        <v>152</v>
      </c>
      <c r="AW386" s="14" t="s">
        <v>33</v>
      </c>
      <c r="AX386" s="14" t="s">
        <v>79</v>
      </c>
      <c r="AY386" s="250" t="s">
        <v>142</v>
      </c>
    </row>
    <row r="387" s="2" customFormat="1" ht="16.5" customHeight="1">
      <c r="A387" s="41"/>
      <c r="B387" s="42"/>
      <c r="C387" s="215" t="s">
        <v>650</v>
      </c>
      <c r="D387" s="215" t="s">
        <v>147</v>
      </c>
      <c r="E387" s="216" t="s">
        <v>986</v>
      </c>
      <c r="F387" s="217" t="s">
        <v>987</v>
      </c>
      <c r="G387" s="218" t="s">
        <v>150</v>
      </c>
      <c r="H387" s="219">
        <v>3.2999999999999998</v>
      </c>
      <c r="I387" s="220"/>
      <c r="J387" s="221">
        <f>ROUND(I387*H387,2)</f>
        <v>0</v>
      </c>
      <c r="K387" s="217" t="s">
        <v>184</v>
      </c>
      <c r="L387" s="47"/>
      <c r="M387" s="222" t="s">
        <v>19</v>
      </c>
      <c r="N387" s="223" t="s">
        <v>44</v>
      </c>
      <c r="O387" s="87"/>
      <c r="P387" s="224">
        <f>O387*H387</f>
        <v>0</v>
      </c>
      <c r="Q387" s="224">
        <v>0.00012</v>
      </c>
      <c r="R387" s="224">
        <f>Q387*H387</f>
        <v>0.00039599999999999998</v>
      </c>
      <c r="S387" s="224">
        <v>0</v>
      </c>
      <c r="T387" s="225">
        <f>S387*H387</f>
        <v>0</v>
      </c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R387" s="226" t="s">
        <v>245</v>
      </c>
      <c r="AT387" s="226" t="s">
        <v>147</v>
      </c>
      <c r="AU387" s="226" t="s">
        <v>84</v>
      </c>
      <c r="AY387" s="20" t="s">
        <v>142</v>
      </c>
      <c r="BE387" s="227">
        <f>IF(N387="základní",J387,0)</f>
        <v>0</v>
      </c>
      <c r="BF387" s="227">
        <f>IF(N387="snížená",J387,0)</f>
        <v>0</v>
      </c>
      <c r="BG387" s="227">
        <f>IF(N387="zákl. přenesená",J387,0)</f>
        <v>0</v>
      </c>
      <c r="BH387" s="227">
        <f>IF(N387="sníž. přenesená",J387,0)</f>
        <v>0</v>
      </c>
      <c r="BI387" s="227">
        <f>IF(N387="nulová",J387,0)</f>
        <v>0</v>
      </c>
      <c r="BJ387" s="20" t="s">
        <v>84</v>
      </c>
      <c r="BK387" s="227">
        <f>ROUND(I387*H387,2)</f>
        <v>0</v>
      </c>
      <c r="BL387" s="20" t="s">
        <v>245</v>
      </c>
      <c r="BM387" s="226" t="s">
        <v>988</v>
      </c>
    </row>
    <row r="388" s="2" customFormat="1">
      <c r="A388" s="41"/>
      <c r="B388" s="42"/>
      <c r="C388" s="43"/>
      <c r="D388" s="251" t="s">
        <v>186</v>
      </c>
      <c r="E388" s="43"/>
      <c r="F388" s="252" t="s">
        <v>989</v>
      </c>
      <c r="G388" s="43"/>
      <c r="H388" s="43"/>
      <c r="I388" s="253"/>
      <c r="J388" s="43"/>
      <c r="K388" s="43"/>
      <c r="L388" s="47"/>
      <c r="M388" s="254"/>
      <c r="N388" s="255"/>
      <c r="O388" s="87"/>
      <c r="P388" s="87"/>
      <c r="Q388" s="87"/>
      <c r="R388" s="87"/>
      <c r="S388" s="87"/>
      <c r="T388" s="88"/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T388" s="20" t="s">
        <v>186</v>
      </c>
      <c r="AU388" s="20" t="s">
        <v>84</v>
      </c>
    </row>
    <row r="389" s="15" customFormat="1">
      <c r="A389" s="15"/>
      <c r="B389" s="256"/>
      <c r="C389" s="257"/>
      <c r="D389" s="230" t="s">
        <v>154</v>
      </c>
      <c r="E389" s="258" t="s">
        <v>19</v>
      </c>
      <c r="F389" s="259" t="s">
        <v>976</v>
      </c>
      <c r="G389" s="257"/>
      <c r="H389" s="258" t="s">
        <v>19</v>
      </c>
      <c r="I389" s="260"/>
      <c r="J389" s="257"/>
      <c r="K389" s="257"/>
      <c r="L389" s="261"/>
      <c r="M389" s="262"/>
      <c r="N389" s="263"/>
      <c r="O389" s="263"/>
      <c r="P389" s="263"/>
      <c r="Q389" s="263"/>
      <c r="R389" s="263"/>
      <c r="S389" s="263"/>
      <c r="T389" s="264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T389" s="265" t="s">
        <v>154</v>
      </c>
      <c r="AU389" s="265" t="s">
        <v>84</v>
      </c>
      <c r="AV389" s="15" t="s">
        <v>79</v>
      </c>
      <c r="AW389" s="15" t="s">
        <v>33</v>
      </c>
      <c r="AX389" s="15" t="s">
        <v>72</v>
      </c>
      <c r="AY389" s="265" t="s">
        <v>142</v>
      </c>
    </row>
    <row r="390" s="13" customFormat="1">
      <c r="A390" s="13"/>
      <c r="B390" s="228"/>
      <c r="C390" s="229"/>
      <c r="D390" s="230" t="s">
        <v>154</v>
      </c>
      <c r="E390" s="231" t="s">
        <v>19</v>
      </c>
      <c r="F390" s="232" t="s">
        <v>977</v>
      </c>
      <c r="G390" s="229"/>
      <c r="H390" s="233">
        <v>3.2999999999999998</v>
      </c>
      <c r="I390" s="234"/>
      <c r="J390" s="229"/>
      <c r="K390" s="229"/>
      <c r="L390" s="235"/>
      <c r="M390" s="236"/>
      <c r="N390" s="237"/>
      <c r="O390" s="237"/>
      <c r="P390" s="237"/>
      <c r="Q390" s="237"/>
      <c r="R390" s="237"/>
      <c r="S390" s="237"/>
      <c r="T390" s="238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39" t="s">
        <v>154</v>
      </c>
      <c r="AU390" s="239" t="s">
        <v>84</v>
      </c>
      <c r="AV390" s="13" t="s">
        <v>84</v>
      </c>
      <c r="AW390" s="13" t="s">
        <v>33</v>
      </c>
      <c r="AX390" s="13" t="s">
        <v>72</v>
      </c>
      <c r="AY390" s="239" t="s">
        <v>142</v>
      </c>
    </row>
    <row r="391" s="14" customFormat="1">
      <c r="A391" s="14"/>
      <c r="B391" s="240"/>
      <c r="C391" s="241"/>
      <c r="D391" s="230" t="s">
        <v>154</v>
      </c>
      <c r="E391" s="242" t="s">
        <v>19</v>
      </c>
      <c r="F391" s="243" t="s">
        <v>164</v>
      </c>
      <c r="G391" s="241"/>
      <c r="H391" s="244">
        <v>3.2999999999999998</v>
      </c>
      <c r="I391" s="245"/>
      <c r="J391" s="241"/>
      <c r="K391" s="241"/>
      <c r="L391" s="246"/>
      <c r="M391" s="247"/>
      <c r="N391" s="248"/>
      <c r="O391" s="248"/>
      <c r="P391" s="248"/>
      <c r="Q391" s="248"/>
      <c r="R391" s="248"/>
      <c r="S391" s="248"/>
      <c r="T391" s="249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50" t="s">
        <v>154</v>
      </c>
      <c r="AU391" s="250" t="s">
        <v>84</v>
      </c>
      <c r="AV391" s="14" t="s">
        <v>152</v>
      </c>
      <c r="AW391" s="14" t="s">
        <v>33</v>
      </c>
      <c r="AX391" s="14" t="s">
        <v>79</v>
      </c>
      <c r="AY391" s="250" t="s">
        <v>142</v>
      </c>
    </row>
    <row r="392" s="2" customFormat="1" ht="16.5" customHeight="1">
      <c r="A392" s="41"/>
      <c r="B392" s="42"/>
      <c r="C392" s="215" t="s">
        <v>655</v>
      </c>
      <c r="D392" s="215" t="s">
        <v>147</v>
      </c>
      <c r="E392" s="216" t="s">
        <v>990</v>
      </c>
      <c r="F392" s="217" t="s">
        <v>991</v>
      </c>
      <c r="G392" s="218" t="s">
        <v>150</v>
      </c>
      <c r="H392" s="219">
        <v>3.2999999999999998</v>
      </c>
      <c r="I392" s="220"/>
      <c r="J392" s="221">
        <f>ROUND(I392*H392,2)</f>
        <v>0</v>
      </c>
      <c r="K392" s="217" t="s">
        <v>184</v>
      </c>
      <c r="L392" s="47"/>
      <c r="M392" s="222" t="s">
        <v>19</v>
      </c>
      <c r="N392" s="223" t="s">
        <v>44</v>
      </c>
      <c r="O392" s="87"/>
      <c r="P392" s="224">
        <f>O392*H392</f>
        <v>0</v>
      </c>
      <c r="Q392" s="224">
        <v>0.00012</v>
      </c>
      <c r="R392" s="224">
        <f>Q392*H392</f>
        <v>0.00039599999999999998</v>
      </c>
      <c r="S392" s="224">
        <v>0</v>
      </c>
      <c r="T392" s="225">
        <f>S392*H392</f>
        <v>0</v>
      </c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R392" s="226" t="s">
        <v>245</v>
      </c>
      <c r="AT392" s="226" t="s">
        <v>147</v>
      </c>
      <c r="AU392" s="226" t="s">
        <v>84</v>
      </c>
      <c r="AY392" s="20" t="s">
        <v>142</v>
      </c>
      <c r="BE392" s="227">
        <f>IF(N392="základní",J392,0)</f>
        <v>0</v>
      </c>
      <c r="BF392" s="227">
        <f>IF(N392="snížená",J392,0)</f>
        <v>0</v>
      </c>
      <c r="BG392" s="227">
        <f>IF(N392="zákl. přenesená",J392,0)</f>
        <v>0</v>
      </c>
      <c r="BH392" s="227">
        <f>IF(N392="sníž. přenesená",J392,0)</f>
        <v>0</v>
      </c>
      <c r="BI392" s="227">
        <f>IF(N392="nulová",J392,0)</f>
        <v>0</v>
      </c>
      <c r="BJ392" s="20" t="s">
        <v>84</v>
      </c>
      <c r="BK392" s="227">
        <f>ROUND(I392*H392,2)</f>
        <v>0</v>
      </c>
      <c r="BL392" s="20" t="s">
        <v>245</v>
      </c>
      <c r="BM392" s="226" t="s">
        <v>992</v>
      </c>
    </row>
    <row r="393" s="2" customFormat="1">
      <c r="A393" s="41"/>
      <c r="B393" s="42"/>
      <c r="C393" s="43"/>
      <c r="D393" s="251" t="s">
        <v>186</v>
      </c>
      <c r="E393" s="43"/>
      <c r="F393" s="252" t="s">
        <v>993</v>
      </c>
      <c r="G393" s="43"/>
      <c r="H393" s="43"/>
      <c r="I393" s="253"/>
      <c r="J393" s="43"/>
      <c r="K393" s="43"/>
      <c r="L393" s="47"/>
      <c r="M393" s="254"/>
      <c r="N393" s="255"/>
      <c r="O393" s="87"/>
      <c r="P393" s="87"/>
      <c r="Q393" s="87"/>
      <c r="R393" s="87"/>
      <c r="S393" s="87"/>
      <c r="T393" s="88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T393" s="20" t="s">
        <v>186</v>
      </c>
      <c r="AU393" s="20" t="s">
        <v>84</v>
      </c>
    </row>
    <row r="394" s="2" customFormat="1" ht="16.5" customHeight="1">
      <c r="A394" s="41"/>
      <c r="B394" s="42"/>
      <c r="C394" s="215" t="s">
        <v>663</v>
      </c>
      <c r="D394" s="215" t="s">
        <v>147</v>
      </c>
      <c r="E394" s="216" t="s">
        <v>608</v>
      </c>
      <c r="F394" s="217" t="s">
        <v>609</v>
      </c>
      <c r="G394" s="218" t="s">
        <v>150</v>
      </c>
      <c r="H394" s="219">
        <v>16.094999999999999</v>
      </c>
      <c r="I394" s="220"/>
      <c r="J394" s="221">
        <f>ROUND(I394*H394,2)</f>
        <v>0</v>
      </c>
      <c r="K394" s="217" t="s">
        <v>184</v>
      </c>
      <c r="L394" s="47"/>
      <c r="M394" s="222" t="s">
        <v>19</v>
      </c>
      <c r="N394" s="223" t="s">
        <v>44</v>
      </c>
      <c r="O394" s="87"/>
      <c r="P394" s="224">
        <f>O394*H394</f>
        <v>0</v>
      </c>
      <c r="Q394" s="224">
        <v>6.0000000000000002E-05</v>
      </c>
      <c r="R394" s="224">
        <f>Q394*H394</f>
        <v>0.0009657</v>
      </c>
      <c r="S394" s="224">
        <v>0</v>
      </c>
      <c r="T394" s="225">
        <f>S394*H394</f>
        <v>0</v>
      </c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R394" s="226" t="s">
        <v>245</v>
      </c>
      <c r="AT394" s="226" t="s">
        <v>147</v>
      </c>
      <c r="AU394" s="226" t="s">
        <v>84</v>
      </c>
      <c r="AY394" s="20" t="s">
        <v>142</v>
      </c>
      <c r="BE394" s="227">
        <f>IF(N394="základní",J394,0)</f>
        <v>0</v>
      </c>
      <c r="BF394" s="227">
        <f>IF(N394="snížená",J394,0)</f>
        <v>0</v>
      </c>
      <c r="BG394" s="227">
        <f>IF(N394="zákl. přenesená",J394,0)</f>
        <v>0</v>
      </c>
      <c r="BH394" s="227">
        <f>IF(N394="sníž. přenesená",J394,0)</f>
        <v>0</v>
      </c>
      <c r="BI394" s="227">
        <f>IF(N394="nulová",J394,0)</f>
        <v>0</v>
      </c>
      <c r="BJ394" s="20" t="s">
        <v>84</v>
      </c>
      <c r="BK394" s="227">
        <f>ROUND(I394*H394,2)</f>
        <v>0</v>
      </c>
      <c r="BL394" s="20" t="s">
        <v>245</v>
      </c>
      <c r="BM394" s="226" t="s">
        <v>610</v>
      </c>
    </row>
    <row r="395" s="2" customFormat="1">
      <c r="A395" s="41"/>
      <c r="B395" s="42"/>
      <c r="C395" s="43"/>
      <c r="D395" s="251" t="s">
        <v>186</v>
      </c>
      <c r="E395" s="43"/>
      <c r="F395" s="252" t="s">
        <v>611</v>
      </c>
      <c r="G395" s="43"/>
      <c r="H395" s="43"/>
      <c r="I395" s="253"/>
      <c r="J395" s="43"/>
      <c r="K395" s="43"/>
      <c r="L395" s="47"/>
      <c r="M395" s="254"/>
      <c r="N395" s="255"/>
      <c r="O395" s="87"/>
      <c r="P395" s="87"/>
      <c r="Q395" s="87"/>
      <c r="R395" s="87"/>
      <c r="S395" s="87"/>
      <c r="T395" s="88"/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T395" s="20" t="s">
        <v>186</v>
      </c>
      <c r="AU395" s="20" t="s">
        <v>84</v>
      </c>
    </row>
    <row r="396" s="15" customFormat="1">
      <c r="A396" s="15"/>
      <c r="B396" s="256"/>
      <c r="C396" s="257"/>
      <c r="D396" s="230" t="s">
        <v>154</v>
      </c>
      <c r="E396" s="258" t="s">
        <v>19</v>
      </c>
      <c r="F396" s="259" t="s">
        <v>612</v>
      </c>
      <c r="G396" s="257"/>
      <c r="H396" s="258" t="s">
        <v>19</v>
      </c>
      <c r="I396" s="260"/>
      <c r="J396" s="257"/>
      <c r="K396" s="257"/>
      <c r="L396" s="261"/>
      <c r="M396" s="262"/>
      <c r="N396" s="263"/>
      <c r="O396" s="263"/>
      <c r="P396" s="263"/>
      <c r="Q396" s="263"/>
      <c r="R396" s="263"/>
      <c r="S396" s="263"/>
      <c r="T396" s="264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T396" s="265" t="s">
        <v>154</v>
      </c>
      <c r="AU396" s="265" t="s">
        <v>84</v>
      </c>
      <c r="AV396" s="15" t="s">
        <v>79</v>
      </c>
      <c r="AW396" s="15" t="s">
        <v>33</v>
      </c>
      <c r="AX396" s="15" t="s">
        <v>72</v>
      </c>
      <c r="AY396" s="265" t="s">
        <v>142</v>
      </c>
    </row>
    <row r="397" s="13" customFormat="1">
      <c r="A397" s="13"/>
      <c r="B397" s="228"/>
      <c r="C397" s="229"/>
      <c r="D397" s="230" t="s">
        <v>154</v>
      </c>
      <c r="E397" s="231" t="s">
        <v>19</v>
      </c>
      <c r="F397" s="232" t="s">
        <v>613</v>
      </c>
      <c r="G397" s="229"/>
      <c r="H397" s="233">
        <v>4.851</v>
      </c>
      <c r="I397" s="234"/>
      <c r="J397" s="229"/>
      <c r="K397" s="229"/>
      <c r="L397" s="235"/>
      <c r="M397" s="236"/>
      <c r="N397" s="237"/>
      <c r="O397" s="237"/>
      <c r="P397" s="237"/>
      <c r="Q397" s="237"/>
      <c r="R397" s="237"/>
      <c r="S397" s="237"/>
      <c r="T397" s="238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39" t="s">
        <v>154</v>
      </c>
      <c r="AU397" s="239" t="s">
        <v>84</v>
      </c>
      <c r="AV397" s="13" t="s">
        <v>84</v>
      </c>
      <c r="AW397" s="13" t="s">
        <v>33</v>
      </c>
      <c r="AX397" s="13" t="s">
        <v>72</v>
      </c>
      <c r="AY397" s="239" t="s">
        <v>142</v>
      </c>
    </row>
    <row r="398" s="15" customFormat="1">
      <c r="A398" s="15"/>
      <c r="B398" s="256"/>
      <c r="C398" s="257"/>
      <c r="D398" s="230" t="s">
        <v>154</v>
      </c>
      <c r="E398" s="258" t="s">
        <v>19</v>
      </c>
      <c r="F398" s="259" t="s">
        <v>614</v>
      </c>
      <c r="G398" s="257"/>
      <c r="H398" s="258" t="s">
        <v>19</v>
      </c>
      <c r="I398" s="260"/>
      <c r="J398" s="257"/>
      <c r="K398" s="257"/>
      <c r="L398" s="261"/>
      <c r="M398" s="262"/>
      <c r="N398" s="263"/>
      <c r="O398" s="263"/>
      <c r="P398" s="263"/>
      <c r="Q398" s="263"/>
      <c r="R398" s="263"/>
      <c r="S398" s="263"/>
      <c r="T398" s="264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T398" s="265" t="s">
        <v>154</v>
      </c>
      <c r="AU398" s="265" t="s">
        <v>84</v>
      </c>
      <c r="AV398" s="15" t="s">
        <v>79</v>
      </c>
      <c r="AW398" s="15" t="s">
        <v>33</v>
      </c>
      <c r="AX398" s="15" t="s">
        <v>72</v>
      </c>
      <c r="AY398" s="265" t="s">
        <v>142</v>
      </c>
    </row>
    <row r="399" s="13" customFormat="1">
      <c r="A399" s="13"/>
      <c r="B399" s="228"/>
      <c r="C399" s="229"/>
      <c r="D399" s="230" t="s">
        <v>154</v>
      </c>
      <c r="E399" s="231" t="s">
        <v>19</v>
      </c>
      <c r="F399" s="232" t="s">
        <v>615</v>
      </c>
      <c r="G399" s="229"/>
      <c r="H399" s="233">
        <v>2.2440000000000002</v>
      </c>
      <c r="I399" s="234"/>
      <c r="J399" s="229"/>
      <c r="K399" s="229"/>
      <c r="L399" s="235"/>
      <c r="M399" s="236"/>
      <c r="N399" s="237"/>
      <c r="O399" s="237"/>
      <c r="P399" s="237"/>
      <c r="Q399" s="237"/>
      <c r="R399" s="237"/>
      <c r="S399" s="237"/>
      <c r="T399" s="238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39" t="s">
        <v>154</v>
      </c>
      <c r="AU399" s="239" t="s">
        <v>84</v>
      </c>
      <c r="AV399" s="13" t="s">
        <v>84</v>
      </c>
      <c r="AW399" s="13" t="s">
        <v>33</v>
      </c>
      <c r="AX399" s="13" t="s">
        <v>72</v>
      </c>
      <c r="AY399" s="239" t="s">
        <v>142</v>
      </c>
    </row>
    <row r="400" s="15" customFormat="1">
      <c r="A400" s="15"/>
      <c r="B400" s="256"/>
      <c r="C400" s="257"/>
      <c r="D400" s="230" t="s">
        <v>154</v>
      </c>
      <c r="E400" s="258" t="s">
        <v>19</v>
      </c>
      <c r="F400" s="259" t="s">
        <v>616</v>
      </c>
      <c r="G400" s="257"/>
      <c r="H400" s="258" t="s">
        <v>19</v>
      </c>
      <c r="I400" s="260"/>
      <c r="J400" s="257"/>
      <c r="K400" s="257"/>
      <c r="L400" s="261"/>
      <c r="M400" s="262"/>
      <c r="N400" s="263"/>
      <c r="O400" s="263"/>
      <c r="P400" s="263"/>
      <c r="Q400" s="263"/>
      <c r="R400" s="263"/>
      <c r="S400" s="263"/>
      <c r="T400" s="264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T400" s="265" t="s">
        <v>154</v>
      </c>
      <c r="AU400" s="265" t="s">
        <v>84</v>
      </c>
      <c r="AV400" s="15" t="s">
        <v>79</v>
      </c>
      <c r="AW400" s="15" t="s">
        <v>33</v>
      </c>
      <c r="AX400" s="15" t="s">
        <v>72</v>
      </c>
      <c r="AY400" s="265" t="s">
        <v>142</v>
      </c>
    </row>
    <row r="401" s="13" customFormat="1">
      <c r="A401" s="13"/>
      <c r="B401" s="228"/>
      <c r="C401" s="229"/>
      <c r="D401" s="230" t="s">
        <v>154</v>
      </c>
      <c r="E401" s="231" t="s">
        <v>19</v>
      </c>
      <c r="F401" s="232" t="s">
        <v>994</v>
      </c>
      <c r="G401" s="229"/>
      <c r="H401" s="233">
        <v>9</v>
      </c>
      <c r="I401" s="234"/>
      <c r="J401" s="229"/>
      <c r="K401" s="229"/>
      <c r="L401" s="235"/>
      <c r="M401" s="236"/>
      <c r="N401" s="237"/>
      <c r="O401" s="237"/>
      <c r="P401" s="237"/>
      <c r="Q401" s="237"/>
      <c r="R401" s="237"/>
      <c r="S401" s="237"/>
      <c r="T401" s="238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39" t="s">
        <v>154</v>
      </c>
      <c r="AU401" s="239" t="s">
        <v>84</v>
      </c>
      <c r="AV401" s="13" t="s">
        <v>84</v>
      </c>
      <c r="AW401" s="13" t="s">
        <v>33</v>
      </c>
      <c r="AX401" s="13" t="s">
        <v>72</v>
      </c>
      <c r="AY401" s="239" t="s">
        <v>142</v>
      </c>
    </row>
    <row r="402" s="14" customFormat="1">
      <c r="A402" s="14"/>
      <c r="B402" s="240"/>
      <c r="C402" s="241"/>
      <c r="D402" s="230" t="s">
        <v>154</v>
      </c>
      <c r="E402" s="242" t="s">
        <v>19</v>
      </c>
      <c r="F402" s="243" t="s">
        <v>164</v>
      </c>
      <c r="G402" s="241"/>
      <c r="H402" s="244">
        <v>16.094999999999999</v>
      </c>
      <c r="I402" s="245"/>
      <c r="J402" s="241"/>
      <c r="K402" s="241"/>
      <c r="L402" s="246"/>
      <c r="M402" s="247"/>
      <c r="N402" s="248"/>
      <c r="O402" s="248"/>
      <c r="P402" s="248"/>
      <c r="Q402" s="248"/>
      <c r="R402" s="248"/>
      <c r="S402" s="248"/>
      <c r="T402" s="249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50" t="s">
        <v>154</v>
      </c>
      <c r="AU402" s="250" t="s">
        <v>84</v>
      </c>
      <c r="AV402" s="14" t="s">
        <v>152</v>
      </c>
      <c r="AW402" s="14" t="s">
        <v>33</v>
      </c>
      <c r="AX402" s="14" t="s">
        <v>79</v>
      </c>
      <c r="AY402" s="250" t="s">
        <v>142</v>
      </c>
    </row>
    <row r="403" s="2" customFormat="1" ht="16.5" customHeight="1">
      <c r="A403" s="41"/>
      <c r="B403" s="42"/>
      <c r="C403" s="215" t="s">
        <v>670</v>
      </c>
      <c r="D403" s="215" t="s">
        <v>147</v>
      </c>
      <c r="E403" s="216" t="s">
        <v>619</v>
      </c>
      <c r="F403" s="217" t="s">
        <v>620</v>
      </c>
      <c r="G403" s="218" t="s">
        <v>150</v>
      </c>
      <c r="H403" s="219">
        <v>16.094999999999999</v>
      </c>
      <c r="I403" s="220"/>
      <c r="J403" s="221">
        <f>ROUND(I403*H403,2)</f>
        <v>0</v>
      </c>
      <c r="K403" s="217" t="s">
        <v>184</v>
      </c>
      <c r="L403" s="47"/>
      <c r="M403" s="222" t="s">
        <v>19</v>
      </c>
      <c r="N403" s="223" t="s">
        <v>44</v>
      </c>
      <c r="O403" s="87"/>
      <c r="P403" s="224">
        <f>O403*H403</f>
        <v>0</v>
      </c>
      <c r="Q403" s="224">
        <v>0</v>
      </c>
      <c r="R403" s="224">
        <f>Q403*H403</f>
        <v>0</v>
      </c>
      <c r="S403" s="224">
        <v>0</v>
      </c>
      <c r="T403" s="225">
        <f>S403*H403</f>
        <v>0</v>
      </c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R403" s="226" t="s">
        <v>245</v>
      </c>
      <c r="AT403" s="226" t="s">
        <v>147</v>
      </c>
      <c r="AU403" s="226" t="s">
        <v>84</v>
      </c>
      <c r="AY403" s="20" t="s">
        <v>142</v>
      </c>
      <c r="BE403" s="227">
        <f>IF(N403="základní",J403,0)</f>
        <v>0</v>
      </c>
      <c r="BF403" s="227">
        <f>IF(N403="snížená",J403,0)</f>
        <v>0</v>
      </c>
      <c r="BG403" s="227">
        <f>IF(N403="zákl. přenesená",J403,0)</f>
        <v>0</v>
      </c>
      <c r="BH403" s="227">
        <f>IF(N403="sníž. přenesená",J403,0)</f>
        <v>0</v>
      </c>
      <c r="BI403" s="227">
        <f>IF(N403="nulová",J403,0)</f>
        <v>0</v>
      </c>
      <c r="BJ403" s="20" t="s">
        <v>84</v>
      </c>
      <c r="BK403" s="227">
        <f>ROUND(I403*H403,2)</f>
        <v>0</v>
      </c>
      <c r="BL403" s="20" t="s">
        <v>245</v>
      </c>
      <c r="BM403" s="226" t="s">
        <v>621</v>
      </c>
    </row>
    <row r="404" s="2" customFormat="1">
      <c r="A404" s="41"/>
      <c r="B404" s="42"/>
      <c r="C404" s="43"/>
      <c r="D404" s="251" t="s">
        <v>186</v>
      </c>
      <c r="E404" s="43"/>
      <c r="F404" s="252" t="s">
        <v>622</v>
      </c>
      <c r="G404" s="43"/>
      <c r="H404" s="43"/>
      <c r="I404" s="253"/>
      <c r="J404" s="43"/>
      <c r="K404" s="43"/>
      <c r="L404" s="47"/>
      <c r="M404" s="254"/>
      <c r="N404" s="255"/>
      <c r="O404" s="87"/>
      <c r="P404" s="87"/>
      <c r="Q404" s="87"/>
      <c r="R404" s="87"/>
      <c r="S404" s="87"/>
      <c r="T404" s="88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T404" s="20" t="s">
        <v>186</v>
      </c>
      <c r="AU404" s="20" t="s">
        <v>84</v>
      </c>
    </row>
    <row r="405" s="2" customFormat="1" ht="16.5" customHeight="1">
      <c r="A405" s="41"/>
      <c r="B405" s="42"/>
      <c r="C405" s="215" t="s">
        <v>145</v>
      </c>
      <c r="D405" s="215" t="s">
        <v>147</v>
      </c>
      <c r="E405" s="216" t="s">
        <v>624</v>
      </c>
      <c r="F405" s="217" t="s">
        <v>625</v>
      </c>
      <c r="G405" s="218" t="s">
        <v>150</v>
      </c>
      <c r="H405" s="219">
        <v>16.094999999999999</v>
      </c>
      <c r="I405" s="220"/>
      <c r="J405" s="221">
        <f>ROUND(I405*H405,2)</f>
        <v>0</v>
      </c>
      <c r="K405" s="217" t="s">
        <v>184</v>
      </c>
      <c r="L405" s="47"/>
      <c r="M405" s="222" t="s">
        <v>19</v>
      </c>
      <c r="N405" s="223" t="s">
        <v>44</v>
      </c>
      <c r="O405" s="87"/>
      <c r="P405" s="224">
        <f>O405*H405</f>
        <v>0</v>
      </c>
      <c r="Q405" s="224">
        <v>0.00013999999999999999</v>
      </c>
      <c r="R405" s="224">
        <f>Q405*H405</f>
        <v>0.0022532999999999997</v>
      </c>
      <c r="S405" s="224">
        <v>0</v>
      </c>
      <c r="T405" s="225">
        <f>S405*H405</f>
        <v>0</v>
      </c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  <c r="AR405" s="226" t="s">
        <v>245</v>
      </c>
      <c r="AT405" s="226" t="s">
        <v>147</v>
      </c>
      <c r="AU405" s="226" t="s">
        <v>84</v>
      </c>
      <c r="AY405" s="20" t="s">
        <v>142</v>
      </c>
      <c r="BE405" s="227">
        <f>IF(N405="základní",J405,0)</f>
        <v>0</v>
      </c>
      <c r="BF405" s="227">
        <f>IF(N405="snížená",J405,0)</f>
        <v>0</v>
      </c>
      <c r="BG405" s="227">
        <f>IF(N405="zákl. přenesená",J405,0)</f>
        <v>0</v>
      </c>
      <c r="BH405" s="227">
        <f>IF(N405="sníž. přenesená",J405,0)</f>
        <v>0</v>
      </c>
      <c r="BI405" s="227">
        <f>IF(N405="nulová",J405,0)</f>
        <v>0</v>
      </c>
      <c r="BJ405" s="20" t="s">
        <v>84</v>
      </c>
      <c r="BK405" s="227">
        <f>ROUND(I405*H405,2)</f>
        <v>0</v>
      </c>
      <c r="BL405" s="20" t="s">
        <v>245</v>
      </c>
      <c r="BM405" s="226" t="s">
        <v>626</v>
      </c>
    </row>
    <row r="406" s="2" customFormat="1">
      <c r="A406" s="41"/>
      <c r="B406" s="42"/>
      <c r="C406" s="43"/>
      <c r="D406" s="251" t="s">
        <v>186</v>
      </c>
      <c r="E406" s="43"/>
      <c r="F406" s="252" t="s">
        <v>627</v>
      </c>
      <c r="G406" s="43"/>
      <c r="H406" s="43"/>
      <c r="I406" s="253"/>
      <c r="J406" s="43"/>
      <c r="K406" s="43"/>
      <c r="L406" s="47"/>
      <c r="M406" s="254"/>
      <c r="N406" s="255"/>
      <c r="O406" s="87"/>
      <c r="P406" s="87"/>
      <c r="Q406" s="87"/>
      <c r="R406" s="87"/>
      <c r="S406" s="87"/>
      <c r="T406" s="88"/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T406" s="20" t="s">
        <v>186</v>
      </c>
      <c r="AU406" s="20" t="s">
        <v>84</v>
      </c>
    </row>
    <row r="407" s="2" customFormat="1" ht="16.5" customHeight="1">
      <c r="A407" s="41"/>
      <c r="B407" s="42"/>
      <c r="C407" s="215" t="s">
        <v>170</v>
      </c>
      <c r="D407" s="215" t="s">
        <v>147</v>
      </c>
      <c r="E407" s="216" t="s">
        <v>629</v>
      </c>
      <c r="F407" s="217" t="s">
        <v>630</v>
      </c>
      <c r="G407" s="218" t="s">
        <v>150</v>
      </c>
      <c r="H407" s="219">
        <v>16.094999999999999</v>
      </c>
      <c r="I407" s="220"/>
      <c r="J407" s="221">
        <f>ROUND(I407*H407,2)</f>
        <v>0</v>
      </c>
      <c r="K407" s="217" t="s">
        <v>184</v>
      </c>
      <c r="L407" s="47"/>
      <c r="M407" s="222" t="s">
        <v>19</v>
      </c>
      <c r="N407" s="223" t="s">
        <v>44</v>
      </c>
      <c r="O407" s="87"/>
      <c r="P407" s="224">
        <f>O407*H407</f>
        <v>0</v>
      </c>
      <c r="Q407" s="224">
        <v>0.00012999999999999999</v>
      </c>
      <c r="R407" s="224">
        <f>Q407*H407</f>
        <v>0.0020923499999999998</v>
      </c>
      <c r="S407" s="224">
        <v>0</v>
      </c>
      <c r="T407" s="225">
        <f>S407*H407</f>
        <v>0</v>
      </c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R407" s="226" t="s">
        <v>245</v>
      </c>
      <c r="AT407" s="226" t="s">
        <v>147</v>
      </c>
      <c r="AU407" s="226" t="s">
        <v>84</v>
      </c>
      <c r="AY407" s="20" t="s">
        <v>142</v>
      </c>
      <c r="BE407" s="227">
        <f>IF(N407="základní",J407,0)</f>
        <v>0</v>
      </c>
      <c r="BF407" s="227">
        <f>IF(N407="snížená",J407,0)</f>
        <v>0</v>
      </c>
      <c r="BG407" s="227">
        <f>IF(N407="zákl. přenesená",J407,0)</f>
        <v>0</v>
      </c>
      <c r="BH407" s="227">
        <f>IF(N407="sníž. přenesená",J407,0)</f>
        <v>0</v>
      </c>
      <c r="BI407" s="227">
        <f>IF(N407="nulová",J407,0)</f>
        <v>0</v>
      </c>
      <c r="BJ407" s="20" t="s">
        <v>84</v>
      </c>
      <c r="BK407" s="227">
        <f>ROUND(I407*H407,2)</f>
        <v>0</v>
      </c>
      <c r="BL407" s="20" t="s">
        <v>245</v>
      </c>
      <c r="BM407" s="226" t="s">
        <v>631</v>
      </c>
    </row>
    <row r="408" s="2" customFormat="1">
      <c r="A408" s="41"/>
      <c r="B408" s="42"/>
      <c r="C408" s="43"/>
      <c r="D408" s="251" t="s">
        <v>186</v>
      </c>
      <c r="E408" s="43"/>
      <c r="F408" s="252" t="s">
        <v>632</v>
      </c>
      <c r="G408" s="43"/>
      <c r="H408" s="43"/>
      <c r="I408" s="253"/>
      <c r="J408" s="43"/>
      <c r="K408" s="43"/>
      <c r="L408" s="47"/>
      <c r="M408" s="254"/>
      <c r="N408" s="255"/>
      <c r="O408" s="87"/>
      <c r="P408" s="87"/>
      <c r="Q408" s="87"/>
      <c r="R408" s="87"/>
      <c r="S408" s="87"/>
      <c r="T408" s="88"/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T408" s="20" t="s">
        <v>186</v>
      </c>
      <c r="AU408" s="20" t="s">
        <v>84</v>
      </c>
    </row>
    <row r="409" s="15" customFormat="1">
      <c r="A409" s="15"/>
      <c r="B409" s="256"/>
      <c r="C409" s="257"/>
      <c r="D409" s="230" t="s">
        <v>154</v>
      </c>
      <c r="E409" s="258" t="s">
        <v>19</v>
      </c>
      <c r="F409" s="259" t="s">
        <v>612</v>
      </c>
      <c r="G409" s="257"/>
      <c r="H409" s="258" t="s">
        <v>19</v>
      </c>
      <c r="I409" s="260"/>
      <c r="J409" s="257"/>
      <c r="K409" s="257"/>
      <c r="L409" s="261"/>
      <c r="M409" s="262"/>
      <c r="N409" s="263"/>
      <c r="O409" s="263"/>
      <c r="P409" s="263"/>
      <c r="Q409" s="263"/>
      <c r="R409" s="263"/>
      <c r="S409" s="263"/>
      <c r="T409" s="264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T409" s="265" t="s">
        <v>154</v>
      </c>
      <c r="AU409" s="265" t="s">
        <v>84</v>
      </c>
      <c r="AV409" s="15" t="s">
        <v>79</v>
      </c>
      <c r="AW409" s="15" t="s">
        <v>33</v>
      </c>
      <c r="AX409" s="15" t="s">
        <v>72</v>
      </c>
      <c r="AY409" s="265" t="s">
        <v>142</v>
      </c>
    </row>
    <row r="410" s="13" customFormat="1">
      <c r="A410" s="13"/>
      <c r="B410" s="228"/>
      <c r="C410" s="229"/>
      <c r="D410" s="230" t="s">
        <v>154</v>
      </c>
      <c r="E410" s="231" t="s">
        <v>19</v>
      </c>
      <c r="F410" s="232" t="s">
        <v>613</v>
      </c>
      <c r="G410" s="229"/>
      <c r="H410" s="233">
        <v>4.851</v>
      </c>
      <c r="I410" s="234"/>
      <c r="J410" s="229"/>
      <c r="K410" s="229"/>
      <c r="L410" s="235"/>
      <c r="M410" s="236"/>
      <c r="N410" s="237"/>
      <c r="O410" s="237"/>
      <c r="P410" s="237"/>
      <c r="Q410" s="237"/>
      <c r="R410" s="237"/>
      <c r="S410" s="237"/>
      <c r="T410" s="238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39" t="s">
        <v>154</v>
      </c>
      <c r="AU410" s="239" t="s">
        <v>84</v>
      </c>
      <c r="AV410" s="13" t="s">
        <v>84</v>
      </c>
      <c r="AW410" s="13" t="s">
        <v>33</v>
      </c>
      <c r="AX410" s="13" t="s">
        <v>72</v>
      </c>
      <c r="AY410" s="239" t="s">
        <v>142</v>
      </c>
    </row>
    <row r="411" s="15" customFormat="1">
      <c r="A411" s="15"/>
      <c r="B411" s="256"/>
      <c r="C411" s="257"/>
      <c r="D411" s="230" t="s">
        <v>154</v>
      </c>
      <c r="E411" s="258" t="s">
        <v>19</v>
      </c>
      <c r="F411" s="259" t="s">
        <v>614</v>
      </c>
      <c r="G411" s="257"/>
      <c r="H411" s="258" t="s">
        <v>19</v>
      </c>
      <c r="I411" s="260"/>
      <c r="J411" s="257"/>
      <c r="K411" s="257"/>
      <c r="L411" s="261"/>
      <c r="M411" s="262"/>
      <c r="N411" s="263"/>
      <c r="O411" s="263"/>
      <c r="P411" s="263"/>
      <c r="Q411" s="263"/>
      <c r="R411" s="263"/>
      <c r="S411" s="263"/>
      <c r="T411" s="264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T411" s="265" t="s">
        <v>154</v>
      </c>
      <c r="AU411" s="265" t="s">
        <v>84</v>
      </c>
      <c r="AV411" s="15" t="s">
        <v>79</v>
      </c>
      <c r="AW411" s="15" t="s">
        <v>33</v>
      </c>
      <c r="AX411" s="15" t="s">
        <v>72</v>
      </c>
      <c r="AY411" s="265" t="s">
        <v>142</v>
      </c>
    </row>
    <row r="412" s="13" customFormat="1">
      <c r="A412" s="13"/>
      <c r="B412" s="228"/>
      <c r="C412" s="229"/>
      <c r="D412" s="230" t="s">
        <v>154</v>
      </c>
      <c r="E412" s="231" t="s">
        <v>19</v>
      </c>
      <c r="F412" s="232" t="s">
        <v>615</v>
      </c>
      <c r="G412" s="229"/>
      <c r="H412" s="233">
        <v>2.2440000000000002</v>
      </c>
      <c r="I412" s="234"/>
      <c r="J412" s="229"/>
      <c r="K412" s="229"/>
      <c r="L412" s="235"/>
      <c r="M412" s="236"/>
      <c r="N412" s="237"/>
      <c r="O412" s="237"/>
      <c r="P412" s="237"/>
      <c r="Q412" s="237"/>
      <c r="R412" s="237"/>
      <c r="S412" s="237"/>
      <c r="T412" s="238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39" t="s">
        <v>154</v>
      </c>
      <c r="AU412" s="239" t="s">
        <v>84</v>
      </c>
      <c r="AV412" s="13" t="s">
        <v>84</v>
      </c>
      <c r="AW412" s="13" t="s">
        <v>33</v>
      </c>
      <c r="AX412" s="13" t="s">
        <v>72</v>
      </c>
      <c r="AY412" s="239" t="s">
        <v>142</v>
      </c>
    </row>
    <row r="413" s="15" customFormat="1">
      <c r="A413" s="15"/>
      <c r="B413" s="256"/>
      <c r="C413" s="257"/>
      <c r="D413" s="230" t="s">
        <v>154</v>
      </c>
      <c r="E413" s="258" t="s">
        <v>19</v>
      </c>
      <c r="F413" s="259" t="s">
        <v>616</v>
      </c>
      <c r="G413" s="257"/>
      <c r="H413" s="258" t="s">
        <v>19</v>
      </c>
      <c r="I413" s="260"/>
      <c r="J413" s="257"/>
      <c r="K413" s="257"/>
      <c r="L413" s="261"/>
      <c r="M413" s="262"/>
      <c r="N413" s="263"/>
      <c r="O413" s="263"/>
      <c r="P413" s="263"/>
      <c r="Q413" s="263"/>
      <c r="R413" s="263"/>
      <c r="S413" s="263"/>
      <c r="T413" s="264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T413" s="265" t="s">
        <v>154</v>
      </c>
      <c r="AU413" s="265" t="s">
        <v>84</v>
      </c>
      <c r="AV413" s="15" t="s">
        <v>79</v>
      </c>
      <c r="AW413" s="15" t="s">
        <v>33</v>
      </c>
      <c r="AX413" s="15" t="s">
        <v>72</v>
      </c>
      <c r="AY413" s="265" t="s">
        <v>142</v>
      </c>
    </row>
    <row r="414" s="13" customFormat="1">
      <c r="A414" s="13"/>
      <c r="B414" s="228"/>
      <c r="C414" s="229"/>
      <c r="D414" s="230" t="s">
        <v>154</v>
      </c>
      <c r="E414" s="231" t="s">
        <v>19</v>
      </c>
      <c r="F414" s="232" t="s">
        <v>994</v>
      </c>
      <c r="G414" s="229"/>
      <c r="H414" s="233">
        <v>9</v>
      </c>
      <c r="I414" s="234"/>
      <c r="J414" s="229"/>
      <c r="K414" s="229"/>
      <c r="L414" s="235"/>
      <c r="M414" s="236"/>
      <c r="N414" s="237"/>
      <c r="O414" s="237"/>
      <c r="P414" s="237"/>
      <c r="Q414" s="237"/>
      <c r="R414" s="237"/>
      <c r="S414" s="237"/>
      <c r="T414" s="238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39" t="s">
        <v>154</v>
      </c>
      <c r="AU414" s="239" t="s">
        <v>84</v>
      </c>
      <c r="AV414" s="13" t="s">
        <v>84</v>
      </c>
      <c r="AW414" s="13" t="s">
        <v>33</v>
      </c>
      <c r="AX414" s="13" t="s">
        <v>72</v>
      </c>
      <c r="AY414" s="239" t="s">
        <v>142</v>
      </c>
    </row>
    <row r="415" s="14" customFormat="1">
      <c r="A415" s="14"/>
      <c r="B415" s="240"/>
      <c r="C415" s="241"/>
      <c r="D415" s="230" t="s">
        <v>154</v>
      </c>
      <c r="E415" s="242" t="s">
        <v>19</v>
      </c>
      <c r="F415" s="243" t="s">
        <v>164</v>
      </c>
      <c r="G415" s="241"/>
      <c r="H415" s="244">
        <v>16.094999999999999</v>
      </c>
      <c r="I415" s="245"/>
      <c r="J415" s="241"/>
      <c r="K415" s="241"/>
      <c r="L415" s="246"/>
      <c r="M415" s="247"/>
      <c r="N415" s="248"/>
      <c r="O415" s="248"/>
      <c r="P415" s="248"/>
      <c r="Q415" s="248"/>
      <c r="R415" s="248"/>
      <c r="S415" s="248"/>
      <c r="T415" s="249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50" t="s">
        <v>154</v>
      </c>
      <c r="AU415" s="250" t="s">
        <v>84</v>
      </c>
      <c r="AV415" s="14" t="s">
        <v>152</v>
      </c>
      <c r="AW415" s="14" t="s">
        <v>33</v>
      </c>
      <c r="AX415" s="14" t="s">
        <v>79</v>
      </c>
      <c r="AY415" s="250" t="s">
        <v>142</v>
      </c>
    </row>
    <row r="416" s="2" customFormat="1" ht="16.5" customHeight="1">
      <c r="A416" s="41"/>
      <c r="B416" s="42"/>
      <c r="C416" s="215" t="s">
        <v>179</v>
      </c>
      <c r="D416" s="215" t="s">
        <v>147</v>
      </c>
      <c r="E416" s="216" t="s">
        <v>634</v>
      </c>
      <c r="F416" s="217" t="s">
        <v>635</v>
      </c>
      <c r="G416" s="218" t="s">
        <v>150</v>
      </c>
      <c r="H416" s="219">
        <v>16.094999999999999</v>
      </c>
      <c r="I416" s="220"/>
      <c r="J416" s="221">
        <f>ROUND(I416*H416,2)</f>
        <v>0</v>
      </c>
      <c r="K416" s="217" t="s">
        <v>184</v>
      </c>
      <c r="L416" s="47"/>
      <c r="M416" s="222" t="s">
        <v>19</v>
      </c>
      <c r="N416" s="223" t="s">
        <v>44</v>
      </c>
      <c r="O416" s="87"/>
      <c r="P416" s="224">
        <f>O416*H416</f>
        <v>0</v>
      </c>
      <c r="Q416" s="224">
        <v>0.00012999999999999999</v>
      </c>
      <c r="R416" s="224">
        <f>Q416*H416</f>
        <v>0.0020923499999999998</v>
      </c>
      <c r="S416" s="224">
        <v>0</v>
      </c>
      <c r="T416" s="225">
        <f>S416*H416</f>
        <v>0</v>
      </c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R416" s="226" t="s">
        <v>245</v>
      </c>
      <c r="AT416" s="226" t="s">
        <v>147</v>
      </c>
      <c r="AU416" s="226" t="s">
        <v>84</v>
      </c>
      <c r="AY416" s="20" t="s">
        <v>142</v>
      </c>
      <c r="BE416" s="227">
        <f>IF(N416="základní",J416,0)</f>
        <v>0</v>
      </c>
      <c r="BF416" s="227">
        <f>IF(N416="snížená",J416,0)</f>
        <v>0</v>
      </c>
      <c r="BG416" s="227">
        <f>IF(N416="zákl. přenesená",J416,0)</f>
        <v>0</v>
      </c>
      <c r="BH416" s="227">
        <f>IF(N416="sníž. přenesená",J416,0)</f>
        <v>0</v>
      </c>
      <c r="BI416" s="227">
        <f>IF(N416="nulová",J416,0)</f>
        <v>0</v>
      </c>
      <c r="BJ416" s="20" t="s">
        <v>84</v>
      </c>
      <c r="BK416" s="227">
        <f>ROUND(I416*H416,2)</f>
        <v>0</v>
      </c>
      <c r="BL416" s="20" t="s">
        <v>245</v>
      </c>
      <c r="BM416" s="226" t="s">
        <v>636</v>
      </c>
    </row>
    <row r="417" s="2" customFormat="1">
      <c r="A417" s="41"/>
      <c r="B417" s="42"/>
      <c r="C417" s="43"/>
      <c r="D417" s="251" t="s">
        <v>186</v>
      </c>
      <c r="E417" s="43"/>
      <c r="F417" s="252" t="s">
        <v>637</v>
      </c>
      <c r="G417" s="43"/>
      <c r="H417" s="43"/>
      <c r="I417" s="253"/>
      <c r="J417" s="43"/>
      <c r="K417" s="43"/>
      <c r="L417" s="47"/>
      <c r="M417" s="254"/>
      <c r="N417" s="255"/>
      <c r="O417" s="87"/>
      <c r="P417" s="87"/>
      <c r="Q417" s="87"/>
      <c r="R417" s="87"/>
      <c r="S417" s="87"/>
      <c r="T417" s="88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T417" s="20" t="s">
        <v>186</v>
      </c>
      <c r="AU417" s="20" t="s">
        <v>84</v>
      </c>
    </row>
    <row r="418" s="2" customFormat="1" ht="16.5" customHeight="1">
      <c r="A418" s="41"/>
      <c r="B418" s="42"/>
      <c r="C418" s="215" t="s">
        <v>995</v>
      </c>
      <c r="D418" s="215" t="s">
        <v>147</v>
      </c>
      <c r="E418" s="216" t="s">
        <v>639</v>
      </c>
      <c r="F418" s="217" t="s">
        <v>640</v>
      </c>
      <c r="G418" s="218" t="s">
        <v>150</v>
      </c>
      <c r="H418" s="219">
        <v>269.32499999999999</v>
      </c>
      <c r="I418" s="220"/>
      <c r="J418" s="221">
        <f>ROUND(I418*H418,2)</f>
        <v>0</v>
      </c>
      <c r="K418" s="217" t="s">
        <v>184</v>
      </c>
      <c r="L418" s="47"/>
      <c r="M418" s="222" t="s">
        <v>19</v>
      </c>
      <c r="N418" s="223" t="s">
        <v>44</v>
      </c>
      <c r="O418" s="87"/>
      <c r="P418" s="224">
        <f>O418*H418</f>
        <v>0</v>
      </c>
      <c r="Q418" s="224">
        <v>0</v>
      </c>
      <c r="R418" s="224">
        <f>Q418*H418</f>
        <v>0</v>
      </c>
      <c r="S418" s="224">
        <v>0</v>
      </c>
      <c r="T418" s="225">
        <f>S418*H418</f>
        <v>0</v>
      </c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R418" s="226" t="s">
        <v>245</v>
      </c>
      <c r="AT418" s="226" t="s">
        <v>147</v>
      </c>
      <c r="AU418" s="226" t="s">
        <v>84</v>
      </c>
      <c r="AY418" s="20" t="s">
        <v>142</v>
      </c>
      <c r="BE418" s="227">
        <f>IF(N418="základní",J418,0)</f>
        <v>0</v>
      </c>
      <c r="BF418" s="227">
        <f>IF(N418="snížená",J418,0)</f>
        <v>0</v>
      </c>
      <c r="BG418" s="227">
        <f>IF(N418="zákl. přenesená",J418,0)</f>
        <v>0</v>
      </c>
      <c r="BH418" s="227">
        <f>IF(N418="sníž. přenesená",J418,0)</f>
        <v>0</v>
      </c>
      <c r="BI418" s="227">
        <f>IF(N418="nulová",J418,0)</f>
        <v>0</v>
      </c>
      <c r="BJ418" s="20" t="s">
        <v>84</v>
      </c>
      <c r="BK418" s="227">
        <f>ROUND(I418*H418,2)</f>
        <v>0</v>
      </c>
      <c r="BL418" s="20" t="s">
        <v>245</v>
      </c>
      <c r="BM418" s="226" t="s">
        <v>641</v>
      </c>
    </row>
    <row r="419" s="2" customFormat="1">
      <c r="A419" s="41"/>
      <c r="B419" s="42"/>
      <c r="C419" s="43"/>
      <c r="D419" s="251" t="s">
        <v>186</v>
      </c>
      <c r="E419" s="43"/>
      <c r="F419" s="252" t="s">
        <v>642</v>
      </c>
      <c r="G419" s="43"/>
      <c r="H419" s="43"/>
      <c r="I419" s="253"/>
      <c r="J419" s="43"/>
      <c r="K419" s="43"/>
      <c r="L419" s="47"/>
      <c r="M419" s="254"/>
      <c r="N419" s="255"/>
      <c r="O419" s="87"/>
      <c r="P419" s="87"/>
      <c r="Q419" s="87"/>
      <c r="R419" s="87"/>
      <c r="S419" s="87"/>
      <c r="T419" s="88"/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T419" s="20" t="s">
        <v>186</v>
      </c>
      <c r="AU419" s="20" t="s">
        <v>84</v>
      </c>
    </row>
    <row r="420" s="15" customFormat="1">
      <c r="A420" s="15"/>
      <c r="B420" s="256"/>
      <c r="C420" s="257"/>
      <c r="D420" s="230" t="s">
        <v>154</v>
      </c>
      <c r="E420" s="258" t="s">
        <v>19</v>
      </c>
      <c r="F420" s="259" t="s">
        <v>643</v>
      </c>
      <c r="G420" s="257"/>
      <c r="H420" s="258" t="s">
        <v>19</v>
      </c>
      <c r="I420" s="260"/>
      <c r="J420" s="257"/>
      <c r="K420" s="257"/>
      <c r="L420" s="261"/>
      <c r="M420" s="262"/>
      <c r="N420" s="263"/>
      <c r="O420" s="263"/>
      <c r="P420" s="263"/>
      <c r="Q420" s="263"/>
      <c r="R420" s="263"/>
      <c r="S420" s="263"/>
      <c r="T420" s="264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T420" s="265" t="s">
        <v>154</v>
      </c>
      <c r="AU420" s="265" t="s">
        <v>84</v>
      </c>
      <c r="AV420" s="15" t="s">
        <v>79</v>
      </c>
      <c r="AW420" s="15" t="s">
        <v>33</v>
      </c>
      <c r="AX420" s="15" t="s">
        <v>72</v>
      </c>
      <c r="AY420" s="265" t="s">
        <v>142</v>
      </c>
    </row>
    <row r="421" s="13" customFormat="1">
      <c r="A421" s="13"/>
      <c r="B421" s="228"/>
      <c r="C421" s="229"/>
      <c r="D421" s="230" t="s">
        <v>154</v>
      </c>
      <c r="E421" s="231" t="s">
        <v>19</v>
      </c>
      <c r="F421" s="232" t="s">
        <v>996</v>
      </c>
      <c r="G421" s="229"/>
      <c r="H421" s="233">
        <v>269.32499999999999</v>
      </c>
      <c r="I421" s="234"/>
      <c r="J421" s="229"/>
      <c r="K421" s="229"/>
      <c r="L421" s="235"/>
      <c r="M421" s="236"/>
      <c r="N421" s="237"/>
      <c r="O421" s="237"/>
      <c r="P421" s="237"/>
      <c r="Q421" s="237"/>
      <c r="R421" s="237"/>
      <c r="S421" s="237"/>
      <c r="T421" s="238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39" t="s">
        <v>154</v>
      </c>
      <c r="AU421" s="239" t="s">
        <v>84</v>
      </c>
      <c r="AV421" s="13" t="s">
        <v>84</v>
      </c>
      <c r="AW421" s="13" t="s">
        <v>33</v>
      </c>
      <c r="AX421" s="13" t="s">
        <v>72</v>
      </c>
      <c r="AY421" s="239" t="s">
        <v>142</v>
      </c>
    </row>
    <row r="422" s="14" customFormat="1">
      <c r="A422" s="14"/>
      <c r="B422" s="240"/>
      <c r="C422" s="241"/>
      <c r="D422" s="230" t="s">
        <v>154</v>
      </c>
      <c r="E422" s="242" t="s">
        <v>19</v>
      </c>
      <c r="F422" s="243" t="s">
        <v>164</v>
      </c>
      <c r="G422" s="241"/>
      <c r="H422" s="244">
        <v>269.32499999999999</v>
      </c>
      <c r="I422" s="245"/>
      <c r="J422" s="241"/>
      <c r="K422" s="241"/>
      <c r="L422" s="246"/>
      <c r="M422" s="247"/>
      <c r="N422" s="248"/>
      <c r="O422" s="248"/>
      <c r="P422" s="248"/>
      <c r="Q422" s="248"/>
      <c r="R422" s="248"/>
      <c r="S422" s="248"/>
      <c r="T422" s="249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50" t="s">
        <v>154</v>
      </c>
      <c r="AU422" s="250" t="s">
        <v>84</v>
      </c>
      <c r="AV422" s="14" t="s">
        <v>152</v>
      </c>
      <c r="AW422" s="14" t="s">
        <v>33</v>
      </c>
      <c r="AX422" s="14" t="s">
        <v>79</v>
      </c>
      <c r="AY422" s="250" t="s">
        <v>142</v>
      </c>
    </row>
    <row r="423" s="2" customFormat="1" ht="16.5" customHeight="1">
      <c r="A423" s="41"/>
      <c r="B423" s="42"/>
      <c r="C423" s="215" t="s">
        <v>873</v>
      </c>
      <c r="D423" s="215" t="s">
        <v>147</v>
      </c>
      <c r="E423" s="216" t="s">
        <v>646</v>
      </c>
      <c r="F423" s="217" t="s">
        <v>647</v>
      </c>
      <c r="G423" s="218" t="s">
        <v>150</v>
      </c>
      <c r="H423" s="219">
        <v>269.32499999999999</v>
      </c>
      <c r="I423" s="220"/>
      <c r="J423" s="221">
        <f>ROUND(I423*H423,2)</f>
        <v>0</v>
      </c>
      <c r="K423" s="217" t="s">
        <v>184</v>
      </c>
      <c r="L423" s="47"/>
      <c r="M423" s="222" t="s">
        <v>19</v>
      </c>
      <c r="N423" s="223" t="s">
        <v>44</v>
      </c>
      <c r="O423" s="87"/>
      <c r="P423" s="224">
        <f>O423*H423</f>
        <v>0</v>
      </c>
      <c r="Q423" s="224">
        <v>6.0000000000000002E-05</v>
      </c>
      <c r="R423" s="224">
        <f>Q423*H423</f>
        <v>0.0161595</v>
      </c>
      <c r="S423" s="224">
        <v>0</v>
      </c>
      <c r="T423" s="225">
        <f>S423*H423</f>
        <v>0</v>
      </c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  <c r="AE423" s="41"/>
      <c r="AR423" s="226" t="s">
        <v>245</v>
      </c>
      <c r="AT423" s="226" t="s">
        <v>147</v>
      </c>
      <c r="AU423" s="226" t="s">
        <v>84</v>
      </c>
      <c r="AY423" s="20" t="s">
        <v>142</v>
      </c>
      <c r="BE423" s="227">
        <f>IF(N423="základní",J423,0)</f>
        <v>0</v>
      </c>
      <c r="BF423" s="227">
        <f>IF(N423="snížená",J423,0)</f>
        <v>0</v>
      </c>
      <c r="BG423" s="227">
        <f>IF(N423="zákl. přenesená",J423,0)</f>
        <v>0</v>
      </c>
      <c r="BH423" s="227">
        <f>IF(N423="sníž. přenesená",J423,0)</f>
        <v>0</v>
      </c>
      <c r="BI423" s="227">
        <f>IF(N423="nulová",J423,0)</f>
        <v>0</v>
      </c>
      <c r="BJ423" s="20" t="s">
        <v>84</v>
      </c>
      <c r="BK423" s="227">
        <f>ROUND(I423*H423,2)</f>
        <v>0</v>
      </c>
      <c r="BL423" s="20" t="s">
        <v>245</v>
      </c>
      <c r="BM423" s="226" t="s">
        <v>648</v>
      </c>
    </row>
    <row r="424" s="2" customFormat="1">
      <c r="A424" s="41"/>
      <c r="B424" s="42"/>
      <c r="C424" s="43"/>
      <c r="D424" s="251" t="s">
        <v>186</v>
      </c>
      <c r="E424" s="43"/>
      <c r="F424" s="252" t="s">
        <v>649</v>
      </c>
      <c r="G424" s="43"/>
      <c r="H424" s="43"/>
      <c r="I424" s="253"/>
      <c r="J424" s="43"/>
      <c r="K424" s="43"/>
      <c r="L424" s="47"/>
      <c r="M424" s="254"/>
      <c r="N424" s="255"/>
      <c r="O424" s="87"/>
      <c r="P424" s="87"/>
      <c r="Q424" s="87"/>
      <c r="R424" s="87"/>
      <c r="S424" s="87"/>
      <c r="T424" s="88"/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  <c r="AT424" s="20" t="s">
        <v>186</v>
      </c>
      <c r="AU424" s="20" t="s">
        <v>84</v>
      </c>
    </row>
    <row r="425" s="2" customFormat="1" ht="24.15" customHeight="1">
      <c r="A425" s="41"/>
      <c r="B425" s="42"/>
      <c r="C425" s="215" t="s">
        <v>997</v>
      </c>
      <c r="D425" s="215" t="s">
        <v>147</v>
      </c>
      <c r="E425" s="216" t="s">
        <v>651</v>
      </c>
      <c r="F425" s="217" t="s">
        <v>652</v>
      </c>
      <c r="G425" s="218" t="s">
        <v>150</v>
      </c>
      <c r="H425" s="219">
        <v>269.32499999999999</v>
      </c>
      <c r="I425" s="220"/>
      <c r="J425" s="221">
        <f>ROUND(I425*H425,2)</f>
        <v>0</v>
      </c>
      <c r="K425" s="217" t="s">
        <v>184</v>
      </c>
      <c r="L425" s="47"/>
      <c r="M425" s="222" t="s">
        <v>19</v>
      </c>
      <c r="N425" s="223" t="s">
        <v>44</v>
      </c>
      <c r="O425" s="87"/>
      <c r="P425" s="224">
        <f>O425*H425</f>
        <v>0</v>
      </c>
      <c r="Q425" s="224">
        <v>0.00012999999999999999</v>
      </c>
      <c r="R425" s="224">
        <f>Q425*H425</f>
        <v>0.035012249999999995</v>
      </c>
      <c r="S425" s="224">
        <v>0</v>
      </c>
      <c r="T425" s="225">
        <f>S425*H425</f>
        <v>0</v>
      </c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  <c r="AR425" s="226" t="s">
        <v>245</v>
      </c>
      <c r="AT425" s="226" t="s">
        <v>147</v>
      </c>
      <c r="AU425" s="226" t="s">
        <v>84</v>
      </c>
      <c r="AY425" s="20" t="s">
        <v>142</v>
      </c>
      <c r="BE425" s="227">
        <f>IF(N425="základní",J425,0)</f>
        <v>0</v>
      </c>
      <c r="BF425" s="227">
        <f>IF(N425="snížená",J425,0)</f>
        <v>0</v>
      </c>
      <c r="BG425" s="227">
        <f>IF(N425="zákl. přenesená",J425,0)</f>
        <v>0</v>
      </c>
      <c r="BH425" s="227">
        <f>IF(N425="sníž. přenesená",J425,0)</f>
        <v>0</v>
      </c>
      <c r="BI425" s="227">
        <f>IF(N425="nulová",J425,0)</f>
        <v>0</v>
      </c>
      <c r="BJ425" s="20" t="s">
        <v>84</v>
      </c>
      <c r="BK425" s="227">
        <f>ROUND(I425*H425,2)</f>
        <v>0</v>
      </c>
      <c r="BL425" s="20" t="s">
        <v>245</v>
      </c>
      <c r="BM425" s="226" t="s">
        <v>653</v>
      </c>
    </row>
    <row r="426" s="2" customFormat="1">
      <c r="A426" s="41"/>
      <c r="B426" s="42"/>
      <c r="C426" s="43"/>
      <c r="D426" s="251" t="s">
        <v>186</v>
      </c>
      <c r="E426" s="43"/>
      <c r="F426" s="252" t="s">
        <v>654</v>
      </c>
      <c r="G426" s="43"/>
      <c r="H426" s="43"/>
      <c r="I426" s="253"/>
      <c r="J426" s="43"/>
      <c r="K426" s="43"/>
      <c r="L426" s="47"/>
      <c r="M426" s="254"/>
      <c r="N426" s="255"/>
      <c r="O426" s="87"/>
      <c r="P426" s="87"/>
      <c r="Q426" s="87"/>
      <c r="R426" s="87"/>
      <c r="S426" s="87"/>
      <c r="T426" s="88"/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T426" s="20" t="s">
        <v>186</v>
      </c>
      <c r="AU426" s="20" t="s">
        <v>84</v>
      </c>
    </row>
    <row r="427" s="15" customFormat="1">
      <c r="A427" s="15"/>
      <c r="B427" s="256"/>
      <c r="C427" s="257"/>
      <c r="D427" s="230" t="s">
        <v>154</v>
      </c>
      <c r="E427" s="258" t="s">
        <v>19</v>
      </c>
      <c r="F427" s="259" t="s">
        <v>643</v>
      </c>
      <c r="G427" s="257"/>
      <c r="H427" s="258" t="s">
        <v>19</v>
      </c>
      <c r="I427" s="260"/>
      <c r="J427" s="257"/>
      <c r="K427" s="257"/>
      <c r="L427" s="261"/>
      <c r="M427" s="262"/>
      <c r="N427" s="263"/>
      <c r="O427" s="263"/>
      <c r="P427" s="263"/>
      <c r="Q427" s="263"/>
      <c r="R427" s="263"/>
      <c r="S427" s="263"/>
      <c r="T427" s="264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T427" s="265" t="s">
        <v>154</v>
      </c>
      <c r="AU427" s="265" t="s">
        <v>84</v>
      </c>
      <c r="AV427" s="15" t="s">
        <v>79</v>
      </c>
      <c r="AW427" s="15" t="s">
        <v>33</v>
      </c>
      <c r="AX427" s="15" t="s">
        <v>72</v>
      </c>
      <c r="AY427" s="265" t="s">
        <v>142</v>
      </c>
    </row>
    <row r="428" s="13" customFormat="1">
      <c r="A428" s="13"/>
      <c r="B428" s="228"/>
      <c r="C428" s="229"/>
      <c r="D428" s="230" t="s">
        <v>154</v>
      </c>
      <c r="E428" s="231" t="s">
        <v>19</v>
      </c>
      <c r="F428" s="232" t="s">
        <v>996</v>
      </c>
      <c r="G428" s="229"/>
      <c r="H428" s="233">
        <v>269.32499999999999</v>
      </c>
      <c r="I428" s="234"/>
      <c r="J428" s="229"/>
      <c r="K428" s="229"/>
      <c r="L428" s="235"/>
      <c r="M428" s="236"/>
      <c r="N428" s="237"/>
      <c r="O428" s="237"/>
      <c r="P428" s="237"/>
      <c r="Q428" s="237"/>
      <c r="R428" s="237"/>
      <c r="S428" s="237"/>
      <c r="T428" s="238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39" t="s">
        <v>154</v>
      </c>
      <c r="AU428" s="239" t="s">
        <v>84</v>
      </c>
      <c r="AV428" s="13" t="s">
        <v>84</v>
      </c>
      <c r="AW428" s="13" t="s">
        <v>33</v>
      </c>
      <c r="AX428" s="13" t="s">
        <v>72</v>
      </c>
      <c r="AY428" s="239" t="s">
        <v>142</v>
      </c>
    </row>
    <row r="429" s="14" customFormat="1">
      <c r="A429" s="14"/>
      <c r="B429" s="240"/>
      <c r="C429" s="241"/>
      <c r="D429" s="230" t="s">
        <v>154</v>
      </c>
      <c r="E429" s="242" t="s">
        <v>19</v>
      </c>
      <c r="F429" s="243" t="s">
        <v>164</v>
      </c>
      <c r="G429" s="241"/>
      <c r="H429" s="244">
        <v>269.32499999999999</v>
      </c>
      <c r="I429" s="245"/>
      <c r="J429" s="241"/>
      <c r="K429" s="241"/>
      <c r="L429" s="246"/>
      <c r="M429" s="247"/>
      <c r="N429" s="248"/>
      <c r="O429" s="248"/>
      <c r="P429" s="248"/>
      <c r="Q429" s="248"/>
      <c r="R429" s="248"/>
      <c r="S429" s="248"/>
      <c r="T429" s="249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50" t="s">
        <v>154</v>
      </c>
      <c r="AU429" s="250" t="s">
        <v>84</v>
      </c>
      <c r="AV429" s="14" t="s">
        <v>152</v>
      </c>
      <c r="AW429" s="14" t="s">
        <v>33</v>
      </c>
      <c r="AX429" s="14" t="s">
        <v>79</v>
      </c>
      <c r="AY429" s="250" t="s">
        <v>142</v>
      </c>
    </row>
    <row r="430" s="2" customFormat="1" ht="21.75" customHeight="1">
      <c r="A430" s="41"/>
      <c r="B430" s="42"/>
      <c r="C430" s="215" t="s">
        <v>878</v>
      </c>
      <c r="D430" s="215" t="s">
        <v>147</v>
      </c>
      <c r="E430" s="216" t="s">
        <v>656</v>
      </c>
      <c r="F430" s="217" t="s">
        <v>657</v>
      </c>
      <c r="G430" s="218" t="s">
        <v>150</v>
      </c>
      <c r="H430" s="219">
        <v>538.64999999999998</v>
      </c>
      <c r="I430" s="220"/>
      <c r="J430" s="221">
        <f>ROUND(I430*H430,2)</f>
        <v>0</v>
      </c>
      <c r="K430" s="217" t="s">
        <v>184</v>
      </c>
      <c r="L430" s="47"/>
      <c r="M430" s="222" t="s">
        <v>19</v>
      </c>
      <c r="N430" s="223" t="s">
        <v>44</v>
      </c>
      <c r="O430" s="87"/>
      <c r="P430" s="224">
        <f>O430*H430</f>
        <v>0</v>
      </c>
      <c r="Q430" s="224">
        <v>0.00012999999999999999</v>
      </c>
      <c r="R430" s="224">
        <f>Q430*H430</f>
        <v>0.07002449999999999</v>
      </c>
      <c r="S430" s="224">
        <v>0</v>
      </c>
      <c r="T430" s="225">
        <f>S430*H430</f>
        <v>0</v>
      </c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  <c r="AE430" s="41"/>
      <c r="AR430" s="226" t="s">
        <v>245</v>
      </c>
      <c r="AT430" s="226" t="s">
        <v>147</v>
      </c>
      <c r="AU430" s="226" t="s">
        <v>84</v>
      </c>
      <c r="AY430" s="20" t="s">
        <v>142</v>
      </c>
      <c r="BE430" s="227">
        <f>IF(N430="základní",J430,0)</f>
        <v>0</v>
      </c>
      <c r="BF430" s="227">
        <f>IF(N430="snížená",J430,0)</f>
        <v>0</v>
      </c>
      <c r="BG430" s="227">
        <f>IF(N430="zákl. přenesená",J430,0)</f>
        <v>0</v>
      </c>
      <c r="BH430" s="227">
        <f>IF(N430="sníž. přenesená",J430,0)</f>
        <v>0</v>
      </c>
      <c r="BI430" s="227">
        <f>IF(N430="nulová",J430,0)</f>
        <v>0</v>
      </c>
      <c r="BJ430" s="20" t="s">
        <v>84</v>
      </c>
      <c r="BK430" s="227">
        <f>ROUND(I430*H430,2)</f>
        <v>0</v>
      </c>
      <c r="BL430" s="20" t="s">
        <v>245</v>
      </c>
      <c r="BM430" s="226" t="s">
        <v>658</v>
      </c>
    </row>
    <row r="431" s="2" customFormat="1">
      <c r="A431" s="41"/>
      <c r="B431" s="42"/>
      <c r="C431" s="43"/>
      <c r="D431" s="251" t="s">
        <v>186</v>
      </c>
      <c r="E431" s="43"/>
      <c r="F431" s="252" t="s">
        <v>659</v>
      </c>
      <c r="G431" s="43"/>
      <c r="H431" s="43"/>
      <c r="I431" s="253"/>
      <c r="J431" s="43"/>
      <c r="K431" s="43"/>
      <c r="L431" s="47"/>
      <c r="M431" s="254"/>
      <c r="N431" s="255"/>
      <c r="O431" s="87"/>
      <c r="P431" s="87"/>
      <c r="Q431" s="87"/>
      <c r="R431" s="87"/>
      <c r="S431" s="87"/>
      <c r="T431" s="88"/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T431" s="20" t="s">
        <v>186</v>
      </c>
      <c r="AU431" s="20" t="s">
        <v>84</v>
      </c>
    </row>
    <row r="432" s="13" customFormat="1">
      <c r="A432" s="13"/>
      <c r="B432" s="228"/>
      <c r="C432" s="229"/>
      <c r="D432" s="230" t="s">
        <v>154</v>
      </c>
      <c r="E432" s="229"/>
      <c r="F432" s="232" t="s">
        <v>998</v>
      </c>
      <c r="G432" s="229"/>
      <c r="H432" s="233">
        <v>538.64999999999998</v>
      </c>
      <c r="I432" s="234"/>
      <c r="J432" s="229"/>
      <c r="K432" s="229"/>
      <c r="L432" s="235"/>
      <c r="M432" s="236"/>
      <c r="N432" s="237"/>
      <c r="O432" s="237"/>
      <c r="P432" s="237"/>
      <c r="Q432" s="237"/>
      <c r="R432" s="237"/>
      <c r="S432" s="237"/>
      <c r="T432" s="238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39" t="s">
        <v>154</v>
      </c>
      <c r="AU432" s="239" t="s">
        <v>84</v>
      </c>
      <c r="AV432" s="13" t="s">
        <v>84</v>
      </c>
      <c r="AW432" s="13" t="s">
        <v>4</v>
      </c>
      <c r="AX432" s="13" t="s">
        <v>79</v>
      </c>
      <c r="AY432" s="239" t="s">
        <v>142</v>
      </c>
    </row>
    <row r="433" s="12" customFormat="1" ht="25.92" customHeight="1">
      <c r="A433" s="12"/>
      <c r="B433" s="199"/>
      <c r="C433" s="200"/>
      <c r="D433" s="201" t="s">
        <v>71</v>
      </c>
      <c r="E433" s="202" t="s">
        <v>661</v>
      </c>
      <c r="F433" s="202" t="s">
        <v>662</v>
      </c>
      <c r="G433" s="200"/>
      <c r="H433" s="200"/>
      <c r="I433" s="203"/>
      <c r="J433" s="204">
        <f>BK433</f>
        <v>0</v>
      </c>
      <c r="K433" s="200"/>
      <c r="L433" s="205"/>
      <c r="M433" s="206"/>
      <c r="N433" s="207"/>
      <c r="O433" s="207"/>
      <c r="P433" s="208">
        <f>SUM(P434:P438)</f>
        <v>0</v>
      </c>
      <c r="Q433" s="207"/>
      <c r="R433" s="208">
        <f>SUM(R434:R438)</f>
        <v>0.27500000000000002</v>
      </c>
      <c r="S433" s="207"/>
      <c r="T433" s="209">
        <f>SUM(T434:T438)</f>
        <v>0</v>
      </c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R433" s="210" t="s">
        <v>151</v>
      </c>
      <c r="AT433" s="211" t="s">
        <v>71</v>
      </c>
      <c r="AU433" s="211" t="s">
        <v>72</v>
      </c>
      <c r="AY433" s="210" t="s">
        <v>142</v>
      </c>
      <c r="BK433" s="212">
        <f>SUM(BK434:BK438)</f>
        <v>0</v>
      </c>
    </row>
    <row r="434" s="2" customFormat="1" ht="37.8" customHeight="1">
      <c r="A434" s="41"/>
      <c r="B434" s="42"/>
      <c r="C434" s="215" t="s">
        <v>999</v>
      </c>
      <c r="D434" s="215" t="s">
        <v>147</v>
      </c>
      <c r="E434" s="216" t="s">
        <v>671</v>
      </c>
      <c r="F434" s="217" t="s">
        <v>672</v>
      </c>
      <c r="G434" s="218" t="s">
        <v>666</v>
      </c>
      <c r="H434" s="219">
        <v>25</v>
      </c>
      <c r="I434" s="220"/>
      <c r="J434" s="221">
        <f>ROUND(I434*H434,2)</f>
        <v>0</v>
      </c>
      <c r="K434" s="217" t="s">
        <v>184</v>
      </c>
      <c r="L434" s="47"/>
      <c r="M434" s="222" t="s">
        <v>19</v>
      </c>
      <c r="N434" s="223" t="s">
        <v>44</v>
      </c>
      <c r="O434" s="87"/>
      <c r="P434" s="224">
        <f>O434*H434</f>
        <v>0</v>
      </c>
      <c r="Q434" s="224">
        <v>0</v>
      </c>
      <c r="R434" s="224">
        <f>Q434*H434</f>
        <v>0</v>
      </c>
      <c r="S434" s="224">
        <v>0</v>
      </c>
      <c r="T434" s="225">
        <f>S434*H434</f>
        <v>0</v>
      </c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R434" s="226" t="s">
        <v>667</v>
      </c>
      <c r="AT434" s="226" t="s">
        <v>147</v>
      </c>
      <c r="AU434" s="226" t="s">
        <v>79</v>
      </c>
      <c r="AY434" s="20" t="s">
        <v>142</v>
      </c>
      <c r="BE434" s="227">
        <f>IF(N434="základní",J434,0)</f>
        <v>0</v>
      </c>
      <c r="BF434" s="227">
        <f>IF(N434="snížená",J434,0)</f>
        <v>0</v>
      </c>
      <c r="BG434" s="227">
        <f>IF(N434="zákl. přenesená",J434,0)</f>
        <v>0</v>
      </c>
      <c r="BH434" s="227">
        <f>IF(N434="sníž. přenesená",J434,0)</f>
        <v>0</v>
      </c>
      <c r="BI434" s="227">
        <f>IF(N434="nulová",J434,0)</f>
        <v>0</v>
      </c>
      <c r="BJ434" s="20" t="s">
        <v>84</v>
      </c>
      <c r="BK434" s="227">
        <f>ROUND(I434*H434,2)</f>
        <v>0</v>
      </c>
      <c r="BL434" s="20" t="s">
        <v>667</v>
      </c>
      <c r="BM434" s="226" t="s">
        <v>1000</v>
      </c>
    </row>
    <row r="435" s="2" customFormat="1">
      <c r="A435" s="41"/>
      <c r="B435" s="42"/>
      <c r="C435" s="43"/>
      <c r="D435" s="251" t="s">
        <v>186</v>
      </c>
      <c r="E435" s="43"/>
      <c r="F435" s="252" t="s">
        <v>674</v>
      </c>
      <c r="G435" s="43"/>
      <c r="H435" s="43"/>
      <c r="I435" s="253"/>
      <c r="J435" s="43"/>
      <c r="K435" s="43"/>
      <c r="L435" s="47"/>
      <c r="M435" s="254"/>
      <c r="N435" s="255"/>
      <c r="O435" s="87"/>
      <c r="P435" s="87"/>
      <c r="Q435" s="87"/>
      <c r="R435" s="87"/>
      <c r="S435" s="87"/>
      <c r="T435" s="88"/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  <c r="AT435" s="20" t="s">
        <v>186</v>
      </c>
      <c r="AU435" s="20" t="s">
        <v>79</v>
      </c>
    </row>
    <row r="436" s="2" customFormat="1" ht="21.75" customHeight="1">
      <c r="A436" s="41"/>
      <c r="B436" s="42"/>
      <c r="C436" s="266" t="s">
        <v>883</v>
      </c>
      <c r="D436" s="266" t="s">
        <v>307</v>
      </c>
      <c r="E436" s="267" t="s">
        <v>675</v>
      </c>
      <c r="F436" s="268" t="s">
        <v>676</v>
      </c>
      <c r="G436" s="269" t="s">
        <v>301</v>
      </c>
      <c r="H436" s="270">
        <v>0.5</v>
      </c>
      <c r="I436" s="271"/>
      <c r="J436" s="272">
        <f>ROUND(I436*H436,2)</f>
        <v>0</v>
      </c>
      <c r="K436" s="268" t="s">
        <v>19</v>
      </c>
      <c r="L436" s="273"/>
      <c r="M436" s="274" t="s">
        <v>19</v>
      </c>
      <c r="N436" s="275" t="s">
        <v>44</v>
      </c>
      <c r="O436" s="87"/>
      <c r="P436" s="224">
        <f>O436*H436</f>
        <v>0</v>
      </c>
      <c r="Q436" s="224">
        <v>0.55000000000000004</v>
      </c>
      <c r="R436" s="224">
        <f>Q436*H436</f>
        <v>0.27500000000000002</v>
      </c>
      <c r="S436" s="224">
        <v>0</v>
      </c>
      <c r="T436" s="225">
        <f>S436*H436</f>
        <v>0</v>
      </c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  <c r="AR436" s="226" t="s">
        <v>667</v>
      </c>
      <c r="AT436" s="226" t="s">
        <v>307</v>
      </c>
      <c r="AU436" s="226" t="s">
        <v>79</v>
      </c>
      <c r="AY436" s="20" t="s">
        <v>142</v>
      </c>
      <c r="BE436" s="227">
        <f>IF(N436="základní",J436,0)</f>
        <v>0</v>
      </c>
      <c r="BF436" s="227">
        <f>IF(N436="snížená",J436,0)</f>
        <v>0</v>
      </c>
      <c r="BG436" s="227">
        <f>IF(N436="zákl. přenesená",J436,0)</f>
        <v>0</v>
      </c>
      <c r="BH436" s="227">
        <f>IF(N436="sníž. přenesená",J436,0)</f>
        <v>0</v>
      </c>
      <c r="BI436" s="227">
        <f>IF(N436="nulová",J436,0)</f>
        <v>0</v>
      </c>
      <c r="BJ436" s="20" t="s">
        <v>84</v>
      </c>
      <c r="BK436" s="227">
        <f>ROUND(I436*H436,2)</f>
        <v>0</v>
      </c>
      <c r="BL436" s="20" t="s">
        <v>667</v>
      </c>
      <c r="BM436" s="226" t="s">
        <v>1001</v>
      </c>
    </row>
    <row r="437" s="2" customFormat="1" ht="33" customHeight="1">
      <c r="A437" s="41"/>
      <c r="B437" s="42"/>
      <c r="C437" s="215" t="s">
        <v>1002</v>
      </c>
      <c r="D437" s="215" t="s">
        <v>147</v>
      </c>
      <c r="E437" s="216" t="s">
        <v>664</v>
      </c>
      <c r="F437" s="217" t="s">
        <v>665</v>
      </c>
      <c r="G437" s="218" t="s">
        <v>666</v>
      </c>
      <c r="H437" s="219">
        <v>50</v>
      </c>
      <c r="I437" s="220"/>
      <c r="J437" s="221">
        <f>ROUND(I437*H437,2)</f>
        <v>0</v>
      </c>
      <c r="K437" s="217" t="s">
        <v>184</v>
      </c>
      <c r="L437" s="47"/>
      <c r="M437" s="222" t="s">
        <v>19</v>
      </c>
      <c r="N437" s="223" t="s">
        <v>44</v>
      </c>
      <c r="O437" s="87"/>
      <c r="P437" s="224">
        <f>O437*H437</f>
        <v>0</v>
      </c>
      <c r="Q437" s="224">
        <v>0</v>
      </c>
      <c r="R437" s="224">
        <f>Q437*H437</f>
        <v>0</v>
      </c>
      <c r="S437" s="224">
        <v>0</v>
      </c>
      <c r="T437" s="225">
        <f>S437*H437</f>
        <v>0</v>
      </c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  <c r="AR437" s="226" t="s">
        <v>667</v>
      </c>
      <c r="AT437" s="226" t="s">
        <v>147</v>
      </c>
      <c r="AU437" s="226" t="s">
        <v>79</v>
      </c>
      <c r="AY437" s="20" t="s">
        <v>142</v>
      </c>
      <c r="BE437" s="227">
        <f>IF(N437="základní",J437,0)</f>
        <v>0</v>
      </c>
      <c r="BF437" s="227">
        <f>IF(N437="snížená",J437,0)</f>
        <v>0</v>
      </c>
      <c r="BG437" s="227">
        <f>IF(N437="zákl. přenesená",J437,0)</f>
        <v>0</v>
      </c>
      <c r="BH437" s="227">
        <f>IF(N437="sníž. přenesená",J437,0)</f>
        <v>0</v>
      </c>
      <c r="BI437" s="227">
        <f>IF(N437="nulová",J437,0)</f>
        <v>0</v>
      </c>
      <c r="BJ437" s="20" t="s">
        <v>84</v>
      </c>
      <c r="BK437" s="227">
        <f>ROUND(I437*H437,2)</f>
        <v>0</v>
      </c>
      <c r="BL437" s="20" t="s">
        <v>667</v>
      </c>
      <c r="BM437" s="226" t="s">
        <v>668</v>
      </c>
    </row>
    <row r="438" s="2" customFormat="1">
      <c r="A438" s="41"/>
      <c r="B438" s="42"/>
      <c r="C438" s="43"/>
      <c r="D438" s="251" t="s">
        <v>186</v>
      </c>
      <c r="E438" s="43"/>
      <c r="F438" s="252" t="s">
        <v>669</v>
      </c>
      <c r="G438" s="43"/>
      <c r="H438" s="43"/>
      <c r="I438" s="253"/>
      <c r="J438" s="43"/>
      <c r="K438" s="43"/>
      <c r="L438" s="47"/>
      <c r="M438" s="296"/>
      <c r="N438" s="297"/>
      <c r="O438" s="278"/>
      <c r="P438" s="278"/>
      <c r="Q438" s="278"/>
      <c r="R438" s="278"/>
      <c r="S438" s="278"/>
      <c r="T438" s="298"/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  <c r="AT438" s="20" t="s">
        <v>186</v>
      </c>
      <c r="AU438" s="20" t="s">
        <v>79</v>
      </c>
    </row>
    <row r="439" s="2" customFormat="1" ht="6.96" customHeight="1">
      <c r="A439" s="41"/>
      <c r="B439" s="62"/>
      <c r="C439" s="63"/>
      <c r="D439" s="63"/>
      <c r="E439" s="63"/>
      <c r="F439" s="63"/>
      <c r="G439" s="63"/>
      <c r="H439" s="63"/>
      <c r="I439" s="63"/>
      <c r="J439" s="63"/>
      <c r="K439" s="63"/>
      <c r="L439" s="47"/>
      <c r="M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</row>
  </sheetData>
  <sheetProtection sheet="1" autoFilter="0" formatColumns="0" formatRows="0" objects="1" scenarios="1" spinCount="100000" saltValue="byQHN88B0LpwWa84+PhheGfl7s3gQyTd0rXGKhnewqPbGMCpHYXcJvho1z43Uy3eNaisEwR02JsDWztFUJU6tg==" hashValue="CVdNEc2m5DXCCdcyuQHAHPYCQWtDbHLgwMMOs0suY+DetirGF8JavHCY0XIOnaNATh14aOTyC+SFzIpcEvJcLw==" algorithmName="SHA-512" password="CEE1"/>
  <autoFilter ref="C97:K438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6:H86"/>
    <mergeCell ref="E88:H88"/>
    <mergeCell ref="E90:H90"/>
    <mergeCell ref="L2:V2"/>
  </mergeCells>
  <hyperlinks>
    <hyperlink ref="F121" r:id="rId1" display="https://podminky.urs.cz/item/CS_URS_2025_01/765121801"/>
    <hyperlink ref="F126" r:id="rId2" display="https://podminky.urs.cz/item/CS_URS_2025_01/765121821"/>
    <hyperlink ref="F128" r:id="rId3" display="https://podminky.urs.cz/item/CS_URS_2025_01/765121881"/>
    <hyperlink ref="F133" r:id="rId4" display="https://podminky.urs.cz/item/CS_URS_2025_01/765121891"/>
    <hyperlink ref="F135" r:id="rId5" display="https://podminky.urs.cz/item/CS_URS_2025_01/765191911"/>
    <hyperlink ref="F140" r:id="rId6" display="https://podminky.urs.cz/item/CS_URS_2025_01/712600845"/>
    <hyperlink ref="F142" r:id="rId7" display="https://podminky.urs.cz/item/CS_URS_2025_01/762342812"/>
    <hyperlink ref="F147" r:id="rId8" display="https://podminky.urs.cz/item/CS_URS_2025_01/764004801"/>
    <hyperlink ref="F151" r:id="rId9" display="https://podminky.urs.cz/item/CS_URS_2025_01/764004861"/>
    <hyperlink ref="F155" r:id="rId10" display="https://podminky.urs.cz/item/CS_URS_2025_01/764002821"/>
    <hyperlink ref="F157" r:id="rId11" display="https://podminky.urs.cz/item/CS_URS_2025_01/764002871"/>
    <hyperlink ref="F162" r:id="rId12" display="https://podminky.urs.cz/item/CS_URS_2025_01/764002881"/>
    <hyperlink ref="F167" r:id="rId13" display="https://podminky.urs.cz/item/CS_URS_2025_01/997013155"/>
    <hyperlink ref="F169" r:id="rId14" display="https://podminky.urs.cz/item/CS_URS_2025_01/997013501"/>
    <hyperlink ref="F171" r:id="rId15" display="https://podminky.urs.cz/item/CS_URS_2025_01/997013509"/>
    <hyperlink ref="F174" r:id="rId16" display="https://podminky.urs.cz/item/CS_URS_2025_01/997013509"/>
    <hyperlink ref="F176" r:id="rId17" display="https://podminky.urs.cz/item/CS_URS_2025_01/997013871"/>
    <hyperlink ref="F180" r:id="rId18" display="https://podminky.urs.cz/item/CS_URS_2025_01/762341210"/>
    <hyperlink ref="F185" r:id="rId19" display="https://podminky.urs.cz/item/CS_URS_2025_01/762342214"/>
    <hyperlink ref="F190" r:id="rId20" display="https://podminky.urs.cz/item/CS_URS_2025_01/762342511"/>
    <hyperlink ref="F195" r:id="rId21" display="https://podminky.urs.cz/item/CS_URS_2025_01/762395000"/>
    <hyperlink ref="F204" r:id="rId22" display="https://podminky.urs.cz/item/CS_URS_2025_01/998762113"/>
    <hyperlink ref="F207" r:id="rId23" display="https://podminky.urs.cz/item/CS_URS_2025_01/764212662"/>
    <hyperlink ref="F212" r:id="rId24" display="https://podminky.urs.cz/item/CS_URS_2025_01/764311615"/>
    <hyperlink ref="F217" r:id="rId25" display="https://podminky.urs.cz/item/CS_URS_2025_01/764312615"/>
    <hyperlink ref="F221" r:id="rId26" display="https://podminky.urs.cz/item/CS_URS_2025_01/764314612"/>
    <hyperlink ref="F225" r:id="rId27" display="https://podminky.urs.cz/item/CS_URS_2025_01/764511602"/>
    <hyperlink ref="F229" r:id="rId28" display="https://podminky.urs.cz/item/CS_URS_2025_01/764511622"/>
    <hyperlink ref="F231" r:id="rId29" display="https://podminky.urs.cz/item/CS_URS_2025_01/764511642"/>
    <hyperlink ref="F233" r:id="rId30" display="https://podminky.urs.cz/item/CS_URS_2025_01/764518622"/>
    <hyperlink ref="F237" r:id="rId31" display="https://podminky.urs.cz/item/CS_URS_2025_01/998764113"/>
    <hyperlink ref="F240" r:id="rId32" display="https://podminky.urs.cz/item/CS_URS_2025_01/765123013"/>
    <hyperlink ref="F245" r:id="rId33" display="https://podminky.urs.cz/item/CS_URS_2025_01/765123122"/>
    <hyperlink ref="F249" r:id="rId34" display="https://podminky.urs.cz/item/CS_URS_2025_01/765123213"/>
    <hyperlink ref="F253" r:id="rId35" display="https://podminky.urs.cz/item/CS_URS_2025_01/765123313"/>
    <hyperlink ref="F255" r:id="rId36" display="https://podminky.urs.cz/item/CS_URS_2025_01/765123513"/>
    <hyperlink ref="F259" r:id="rId37" display="https://podminky.urs.cz/item/CS_URS_2025_01/765123711"/>
    <hyperlink ref="F263" r:id="rId38" display="https://podminky.urs.cz/item/CS_URS_2025_01/765123712"/>
    <hyperlink ref="F267" r:id="rId39" display="https://podminky.urs.cz/item/CS_URS_2025_01/765123714"/>
    <hyperlink ref="F271" r:id="rId40" display="https://podminky.urs.cz/item/CS_URS_2025_01/765123911"/>
    <hyperlink ref="F273" r:id="rId41" display="https://podminky.urs.cz/item/CS_URS_2025_01/765125011"/>
    <hyperlink ref="F288" r:id="rId42" display="https://podminky.urs.cz/item/CS_URS_2025_01/765125121"/>
    <hyperlink ref="F291" r:id="rId43" display="https://podminky.urs.cz/item/CS_URS_2025_01/765125201"/>
    <hyperlink ref="F294" r:id="rId44" display="https://podminky.urs.cz/item/CS_URS_2025_01/765125202"/>
    <hyperlink ref="F299" r:id="rId45" display="https://podminky.urs.cz/item/CS_URS_2025_01/765125302"/>
    <hyperlink ref="F302" r:id="rId46" display="https://podminky.urs.cz/item/CS_URS_2025_01/765125351"/>
    <hyperlink ref="F309" r:id="rId47" display="https://podminky.urs.cz/item/CS_URS_2025_01/765125421"/>
    <hyperlink ref="F312" r:id="rId48" display="https://podminky.urs.cz/item/CS_URS_2025_01/765191013"/>
    <hyperlink ref="F319" r:id="rId49" display="https://podminky.urs.cz/item/CS_URS_2025_01/765191041"/>
    <hyperlink ref="F321" r:id="rId50" display="https://podminky.urs.cz/item/CS_URS_2025_01/765191043"/>
    <hyperlink ref="F326" r:id="rId51" display="https://podminky.urs.cz/item/CS_URS_2025_01/765191051"/>
    <hyperlink ref="F331" r:id="rId52" display="https://podminky.urs.cz/item/CS_URS_2025_01/765191071"/>
    <hyperlink ref="F335" r:id="rId53" display="https://podminky.urs.cz/item/CS_URS_2025_01/767851104"/>
    <hyperlink ref="F341" r:id="rId54" display="https://podminky.urs.cz/item/CS_URS_2025_01/998765113"/>
    <hyperlink ref="F350" r:id="rId55" display="https://podminky.urs.cz/item/CS_URS_2025_01/998766113"/>
    <hyperlink ref="F353" r:id="rId56" display="https://podminky.urs.cz/item/CS_URS_2025_01/783213021"/>
    <hyperlink ref="F358" r:id="rId57" display="https://podminky.urs.cz/item/CS_URS_2025_01/783106801"/>
    <hyperlink ref="F365" r:id="rId58" display="https://podminky.urs.cz/item/CS_URS_2025_01/783101203"/>
    <hyperlink ref="F367" r:id="rId59" display="https://podminky.urs.cz/item/CS_URS_2025_01/783101403"/>
    <hyperlink ref="F374" r:id="rId60" display="https://podminky.urs.cz/item/CS_URS_2025_01/783118211"/>
    <hyperlink ref="F376" r:id="rId61" display="https://podminky.urs.cz/item/CS_URS_2025_01/783306807"/>
    <hyperlink ref="F381" r:id="rId62" display="https://podminky.urs.cz/item/CS_URS_2025_01/783301313"/>
    <hyperlink ref="F383" r:id="rId63" display="https://podminky.urs.cz/item/CS_URS_2025_01/783314203"/>
    <hyperlink ref="F388" r:id="rId64" display="https://podminky.urs.cz/item/CS_URS_2025_01/783315101"/>
    <hyperlink ref="F393" r:id="rId65" display="https://podminky.urs.cz/item/CS_URS_2025_01/783317101"/>
    <hyperlink ref="F395" r:id="rId66" display="https://podminky.urs.cz/item/CS_URS_2025_01/783406801"/>
    <hyperlink ref="F404" r:id="rId67" display="https://podminky.urs.cz/item/CS_URS_2025_01/783401401"/>
    <hyperlink ref="F406" r:id="rId68" display="https://podminky.urs.cz/item/CS_URS_2025_01/783414203"/>
    <hyperlink ref="F408" r:id="rId69" display="https://podminky.urs.cz/item/CS_URS_2025_01/783415101"/>
    <hyperlink ref="F417" r:id="rId70" display="https://podminky.urs.cz/item/CS_URS_2025_01/783417101"/>
    <hyperlink ref="F419" r:id="rId71" display="https://podminky.urs.cz/item/CS_URS_2025_01/783501401"/>
    <hyperlink ref="F424" r:id="rId72" display="https://podminky.urs.cz/item/CS_URS_2025_01/783506801"/>
    <hyperlink ref="F426" r:id="rId73" display="https://podminky.urs.cz/item/CS_URS_2025_01/783513003"/>
    <hyperlink ref="F431" r:id="rId74" display="https://podminky.urs.cz/item/CS_URS_2025_01/783517001"/>
    <hyperlink ref="F435" r:id="rId75" display="https://podminky.urs.cz/item/CS_URS_2025_01/HZS2112"/>
    <hyperlink ref="F438" r:id="rId76" display="https://podminky.urs.cz/item/CS_URS_2025_01/HZS249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77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92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79</v>
      </c>
    </row>
    <row r="4" s="1" customFormat="1" ht="24.96" customHeight="1">
      <c r="B4" s="23"/>
      <c r="D4" s="143" t="s">
        <v>105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DPS Za Prachárnou 1a - oprava střechy</v>
      </c>
      <c r="F7" s="145"/>
      <c r="G7" s="145"/>
      <c r="H7" s="145"/>
      <c r="L7" s="23"/>
    </row>
    <row r="8" s="1" customFormat="1" ht="12" customHeight="1">
      <c r="B8" s="23"/>
      <c r="D8" s="145" t="s">
        <v>106</v>
      </c>
      <c r="L8" s="23"/>
    </row>
    <row r="9" s="2" customFormat="1" ht="16.5" customHeight="1">
      <c r="A9" s="41"/>
      <c r="B9" s="47"/>
      <c r="C9" s="41"/>
      <c r="D9" s="41"/>
      <c r="E9" s="146" t="s">
        <v>918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108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678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24. 3. 2025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">
        <v>19</v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">
        <v>27</v>
      </c>
      <c r="F17" s="41"/>
      <c r="G17" s="41"/>
      <c r="H17" s="41"/>
      <c r="I17" s="145" t="s">
        <v>28</v>
      </c>
      <c r="J17" s="136" t="s">
        <v>19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29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28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31</v>
      </c>
      <c r="E22" s="41"/>
      <c r="F22" s="41"/>
      <c r="G22" s="41"/>
      <c r="H22" s="41"/>
      <c r="I22" s="145" t="s">
        <v>26</v>
      </c>
      <c r="J22" s="136" t="s">
        <v>19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">
        <v>32</v>
      </c>
      <c r="F23" s="41"/>
      <c r="G23" s="41"/>
      <c r="H23" s="41"/>
      <c r="I23" s="145" t="s">
        <v>28</v>
      </c>
      <c r="J23" s="136" t="s">
        <v>19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34</v>
      </c>
      <c r="E25" s="41"/>
      <c r="F25" s="41"/>
      <c r="G25" s="41"/>
      <c r="H25" s="41"/>
      <c r="I25" s="145" t="s">
        <v>26</v>
      </c>
      <c r="J25" s="136" t="s">
        <v>19</v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">
        <v>679</v>
      </c>
      <c r="F26" s="41"/>
      <c r="G26" s="41"/>
      <c r="H26" s="41"/>
      <c r="I26" s="145" t="s">
        <v>28</v>
      </c>
      <c r="J26" s="136" t="s">
        <v>19</v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36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23.25" customHeight="1">
      <c r="A29" s="150"/>
      <c r="B29" s="151"/>
      <c r="C29" s="150"/>
      <c r="D29" s="150"/>
      <c r="E29" s="152" t="s">
        <v>680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38</v>
      </c>
      <c r="E32" s="41"/>
      <c r="F32" s="41"/>
      <c r="G32" s="41"/>
      <c r="H32" s="41"/>
      <c r="I32" s="41"/>
      <c r="J32" s="156">
        <f>ROUND(J116,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40</v>
      </c>
      <c r="G34" s="41"/>
      <c r="H34" s="41"/>
      <c r="I34" s="157" t="s">
        <v>39</v>
      </c>
      <c r="J34" s="157" t="s">
        <v>41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42</v>
      </c>
      <c r="E35" s="145" t="s">
        <v>43</v>
      </c>
      <c r="F35" s="159">
        <f>ROUND((SUM(BE116:BE203)),  2)</f>
        <v>0</v>
      </c>
      <c r="G35" s="41"/>
      <c r="H35" s="41"/>
      <c r="I35" s="160">
        <v>0.20999999999999999</v>
      </c>
      <c r="J35" s="159">
        <f>ROUND(((SUM(BE116:BE203))*I35),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44</v>
      </c>
      <c r="F36" s="159">
        <f>ROUND((SUM(BF116:BF203)),  2)</f>
        <v>0</v>
      </c>
      <c r="G36" s="41"/>
      <c r="H36" s="41"/>
      <c r="I36" s="160">
        <v>0.12</v>
      </c>
      <c r="J36" s="159">
        <f>ROUND(((SUM(BF116:BF203))*I36),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45</v>
      </c>
      <c r="F37" s="159">
        <f>ROUND((SUM(BG116:BG203)),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46</v>
      </c>
      <c r="F38" s="159">
        <f>ROUND((SUM(BH116:BH203)),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47</v>
      </c>
      <c r="F39" s="159">
        <f>ROUND((SUM(BI116:BI203)),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48</v>
      </c>
      <c r="E41" s="163"/>
      <c r="F41" s="163"/>
      <c r="G41" s="164" t="s">
        <v>49</v>
      </c>
      <c r="H41" s="165" t="s">
        <v>50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110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DPS Za Prachárnou 1a - oprava střechy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106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918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108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02 - jímací a uzemňovací soustava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>Jihlava</v>
      </c>
      <c r="G56" s="43"/>
      <c r="H56" s="43"/>
      <c r="I56" s="35" t="s">
        <v>23</v>
      </c>
      <c r="J56" s="75" t="str">
        <f>IF(J14="","",J14)</f>
        <v>24. 3. 2025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25.65" customHeight="1">
      <c r="A58" s="41"/>
      <c r="B58" s="42"/>
      <c r="C58" s="35" t="s">
        <v>25</v>
      </c>
      <c r="D58" s="43"/>
      <c r="E58" s="43"/>
      <c r="F58" s="30" t="str">
        <f>E17</f>
        <v>Statutární město Jihlava</v>
      </c>
      <c r="G58" s="43"/>
      <c r="H58" s="43"/>
      <c r="I58" s="35" t="s">
        <v>31</v>
      </c>
      <c r="J58" s="39" t="str">
        <f>E23</f>
        <v>SPA spol.s r.o., Jihlava, Havlíčkova 46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5.65" customHeight="1">
      <c r="A59" s="41"/>
      <c r="B59" s="42"/>
      <c r="C59" s="35" t="s">
        <v>29</v>
      </c>
      <c r="D59" s="43"/>
      <c r="E59" s="43"/>
      <c r="F59" s="30" t="str">
        <f>IF(E20="","",E20)</f>
        <v>Vyplň údaj</v>
      </c>
      <c r="G59" s="43"/>
      <c r="H59" s="43"/>
      <c r="I59" s="35" t="s">
        <v>34</v>
      </c>
      <c r="J59" s="39" t="str">
        <f>E26</f>
        <v>Ing.Michal Nestrojil (import do KROS4)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111</v>
      </c>
      <c r="D61" s="174"/>
      <c r="E61" s="174"/>
      <c r="F61" s="174"/>
      <c r="G61" s="174"/>
      <c r="H61" s="174"/>
      <c r="I61" s="174"/>
      <c r="J61" s="175" t="s">
        <v>112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70</v>
      </c>
      <c r="D63" s="43"/>
      <c r="E63" s="43"/>
      <c r="F63" s="43"/>
      <c r="G63" s="43"/>
      <c r="H63" s="43"/>
      <c r="I63" s="43"/>
      <c r="J63" s="105">
        <f>J116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113</v>
      </c>
    </row>
    <row r="64" s="9" customFormat="1" ht="24.96" customHeight="1">
      <c r="A64" s="9"/>
      <c r="B64" s="177"/>
      <c r="C64" s="178"/>
      <c r="D64" s="179" t="s">
        <v>681</v>
      </c>
      <c r="E64" s="180"/>
      <c r="F64" s="180"/>
      <c r="G64" s="180"/>
      <c r="H64" s="180"/>
      <c r="I64" s="180"/>
      <c r="J64" s="181">
        <f>J117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682</v>
      </c>
      <c r="E65" s="185"/>
      <c r="F65" s="185"/>
      <c r="G65" s="185"/>
      <c r="H65" s="185"/>
      <c r="I65" s="185"/>
      <c r="J65" s="186">
        <f>J118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83"/>
      <c r="C66" s="128"/>
      <c r="D66" s="184" t="s">
        <v>683</v>
      </c>
      <c r="E66" s="185"/>
      <c r="F66" s="185"/>
      <c r="G66" s="185"/>
      <c r="H66" s="185"/>
      <c r="I66" s="185"/>
      <c r="J66" s="186">
        <f>J119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21.84" customHeight="1">
      <c r="A67" s="10"/>
      <c r="B67" s="183"/>
      <c r="C67" s="128"/>
      <c r="D67" s="184" t="s">
        <v>684</v>
      </c>
      <c r="E67" s="185"/>
      <c r="F67" s="185"/>
      <c r="G67" s="185"/>
      <c r="H67" s="185"/>
      <c r="I67" s="185"/>
      <c r="J67" s="186">
        <f>J120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21.84" customHeight="1">
      <c r="A68" s="10"/>
      <c r="B68" s="183"/>
      <c r="C68" s="128"/>
      <c r="D68" s="184" t="s">
        <v>685</v>
      </c>
      <c r="E68" s="185"/>
      <c r="F68" s="185"/>
      <c r="G68" s="185"/>
      <c r="H68" s="185"/>
      <c r="I68" s="185"/>
      <c r="J68" s="186">
        <f>J122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21.84" customHeight="1">
      <c r="A69" s="10"/>
      <c r="B69" s="183"/>
      <c r="C69" s="128"/>
      <c r="D69" s="184" t="s">
        <v>686</v>
      </c>
      <c r="E69" s="185"/>
      <c r="F69" s="185"/>
      <c r="G69" s="185"/>
      <c r="H69" s="185"/>
      <c r="I69" s="185"/>
      <c r="J69" s="186">
        <f>J125</f>
        <v>0</v>
      </c>
      <c r="K69" s="128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21.84" customHeight="1">
      <c r="A70" s="10"/>
      <c r="B70" s="183"/>
      <c r="C70" s="128"/>
      <c r="D70" s="184" t="s">
        <v>687</v>
      </c>
      <c r="E70" s="185"/>
      <c r="F70" s="185"/>
      <c r="G70" s="185"/>
      <c r="H70" s="185"/>
      <c r="I70" s="185"/>
      <c r="J70" s="186">
        <f>J127</f>
        <v>0</v>
      </c>
      <c r="K70" s="128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21.84" customHeight="1">
      <c r="A71" s="10"/>
      <c r="B71" s="183"/>
      <c r="C71" s="128"/>
      <c r="D71" s="184" t="s">
        <v>688</v>
      </c>
      <c r="E71" s="185"/>
      <c r="F71" s="185"/>
      <c r="G71" s="185"/>
      <c r="H71" s="185"/>
      <c r="I71" s="185"/>
      <c r="J71" s="186">
        <f>J130</f>
        <v>0</v>
      </c>
      <c r="K71" s="128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21.84" customHeight="1">
      <c r="A72" s="10"/>
      <c r="B72" s="183"/>
      <c r="C72" s="128"/>
      <c r="D72" s="184" t="s">
        <v>689</v>
      </c>
      <c r="E72" s="185"/>
      <c r="F72" s="185"/>
      <c r="G72" s="185"/>
      <c r="H72" s="185"/>
      <c r="I72" s="185"/>
      <c r="J72" s="186">
        <f>J135</f>
        <v>0</v>
      </c>
      <c r="K72" s="128"/>
      <c r="L72" s="18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21.84" customHeight="1">
      <c r="A73" s="10"/>
      <c r="B73" s="183"/>
      <c r="C73" s="128"/>
      <c r="D73" s="184" t="s">
        <v>690</v>
      </c>
      <c r="E73" s="185"/>
      <c r="F73" s="185"/>
      <c r="G73" s="185"/>
      <c r="H73" s="185"/>
      <c r="I73" s="185"/>
      <c r="J73" s="186">
        <f>J140</f>
        <v>0</v>
      </c>
      <c r="K73" s="128"/>
      <c r="L73" s="18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21.84" customHeight="1">
      <c r="A74" s="10"/>
      <c r="B74" s="183"/>
      <c r="C74" s="128"/>
      <c r="D74" s="184" t="s">
        <v>691</v>
      </c>
      <c r="E74" s="185"/>
      <c r="F74" s="185"/>
      <c r="G74" s="185"/>
      <c r="H74" s="185"/>
      <c r="I74" s="185"/>
      <c r="J74" s="186">
        <f>J149</f>
        <v>0</v>
      </c>
      <c r="K74" s="128"/>
      <c r="L74" s="18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21.84" customHeight="1">
      <c r="A75" s="10"/>
      <c r="B75" s="183"/>
      <c r="C75" s="128"/>
      <c r="D75" s="184" t="s">
        <v>692</v>
      </c>
      <c r="E75" s="185"/>
      <c r="F75" s="185"/>
      <c r="G75" s="185"/>
      <c r="H75" s="185"/>
      <c r="I75" s="185"/>
      <c r="J75" s="186">
        <f>J153</f>
        <v>0</v>
      </c>
      <c r="K75" s="128"/>
      <c r="L75" s="187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21.84" customHeight="1">
      <c r="A76" s="10"/>
      <c r="B76" s="183"/>
      <c r="C76" s="128"/>
      <c r="D76" s="184" t="s">
        <v>693</v>
      </c>
      <c r="E76" s="185"/>
      <c r="F76" s="185"/>
      <c r="G76" s="185"/>
      <c r="H76" s="185"/>
      <c r="I76" s="185"/>
      <c r="J76" s="186">
        <f>J156</f>
        <v>0</v>
      </c>
      <c r="K76" s="128"/>
      <c r="L76" s="187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21.84" customHeight="1">
      <c r="A77" s="10"/>
      <c r="B77" s="183"/>
      <c r="C77" s="128"/>
      <c r="D77" s="184" t="s">
        <v>694</v>
      </c>
      <c r="E77" s="185"/>
      <c r="F77" s="185"/>
      <c r="G77" s="185"/>
      <c r="H77" s="185"/>
      <c r="I77" s="185"/>
      <c r="J77" s="186">
        <f>J159</f>
        <v>0</v>
      </c>
      <c r="K77" s="128"/>
      <c r="L77" s="187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4.88" customHeight="1">
      <c r="A78" s="10"/>
      <c r="B78" s="183"/>
      <c r="C78" s="128"/>
      <c r="D78" s="184" t="s">
        <v>695</v>
      </c>
      <c r="E78" s="185"/>
      <c r="F78" s="185"/>
      <c r="G78" s="185"/>
      <c r="H78" s="185"/>
      <c r="I78" s="185"/>
      <c r="J78" s="186">
        <f>J162</f>
        <v>0</v>
      </c>
      <c r="K78" s="128"/>
      <c r="L78" s="187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21.84" customHeight="1">
      <c r="A79" s="10"/>
      <c r="B79" s="183"/>
      <c r="C79" s="128"/>
      <c r="D79" s="184" t="s">
        <v>696</v>
      </c>
      <c r="E79" s="185"/>
      <c r="F79" s="185"/>
      <c r="G79" s="185"/>
      <c r="H79" s="185"/>
      <c r="I79" s="185"/>
      <c r="J79" s="186">
        <f>J169</f>
        <v>0</v>
      </c>
      <c r="K79" s="128"/>
      <c r="L79" s="187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21.84" customHeight="1">
      <c r="A80" s="10"/>
      <c r="B80" s="183"/>
      <c r="C80" s="128"/>
      <c r="D80" s="184" t="s">
        <v>697</v>
      </c>
      <c r="E80" s="185"/>
      <c r="F80" s="185"/>
      <c r="G80" s="185"/>
      <c r="H80" s="185"/>
      <c r="I80" s="185"/>
      <c r="J80" s="186">
        <f>J171</f>
        <v>0</v>
      </c>
      <c r="K80" s="128"/>
      <c r="L80" s="187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21.84" customHeight="1">
      <c r="A81" s="10"/>
      <c r="B81" s="183"/>
      <c r="C81" s="128"/>
      <c r="D81" s="184" t="s">
        <v>698</v>
      </c>
      <c r="E81" s="185"/>
      <c r="F81" s="185"/>
      <c r="G81" s="185"/>
      <c r="H81" s="185"/>
      <c r="I81" s="185"/>
      <c r="J81" s="186">
        <f>J174</f>
        <v>0</v>
      </c>
      <c r="K81" s="128"/>
      <c r="L81" s="187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83"/>
      <c r="C82" s="128"/>
      <c r="D82" s="184" t="s">
        <v>699</v>
      </c>
      <c r="E82" s="185"/>
      <c r="F82" s="185"/>
      <c r="G82" s="185"/>
      <c r="H82" s="185"/>
      <c r="I82" s="185"/>
      <c r="J82" s="186">
        <f>J177</f>
        <v>0</v>
      </c>
      <c r="K82" s="128"/>
      <c r="L82" s="187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83"/>
      <c r="C83" s="128"/>
      <c r="D83" s="184" t="s">
        <v>700</v>
      </c>
      <c r="E83" s="185"/>
      <c r="F83" s="185"/>
      <c r="G83" s="185"/>
      <c r="H83" s="185"/>
      <c r="I83" s="185"/>
      <c r="J83" s="186">
        <f>J179</f>
        <v>0</v>
      </c>
      <c r="K83" s="128"/>
      <c r="L83" s="187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4.88" customHeight="1">
      <c r="A84" s="10"/>
      <c r="B84" s="183"/>
      <c r="C84" s="128"/>
      <c r="D84" s="184" t="s">
        <v>701</v>
      </c>
      <c r="E84" s="185"/>
      <c r="F84" s="185"/>
      <c r="G84" s="185"/>
      <c r="H84" s="185"/>
      <c r="I84" s="185"/>
      <c r="J84" s="186">
        <f>J180</f>
        <v>0</v>
      </c>
      <c r="K84" s="128"/>
      <c r="L84" s="187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10" customFormat="1" ht="21.84" customHeight="1">
      <c r="A85" s="10"/>
      <c r="B85" s="183"/>
      <c r="C85" s="128"/>
      <c r="D85" s="184" t="s">
        <v>702</v>
      </c>
      <c r="E85" s="185"/>
      <c r="F85" s="185"/>
      <c r="G85" s="185"/>
      <c r="H85" s="185"/>
      <c r="I85" s="185"/>
      <c r="J85" s="186">
        <f>J182</f>
        <v>0</v>
      </c>
      <c r="K85" s="128"/>
      <c r="L85" s="187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="10" customFormat="1" ht="21.84" customHeight="1">
      <c r="A86" s="10"/>
      <c r="B86" s="183"/>
      <c r="C86" s="128"/>
      <c r="D86" s="184" t="s">
        <v>703</v>
      </c>
      <c r="E86" s="185"/>
      <c r="F86" s="185"/>
      <c r="G86" s="185"/>
      <c r="H86" s="185"/>
      <c r="I86" s="185"/>
      <c r="J86" s="186">
        <f>J184</f>
        <v>0</v>
      </c>
      <c r="K86" s="128"/>
      <c r="L86" s="187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="10" customFormat="1" ht="21.84" customHeight="1">
      <c r="A87" s="10"/>
      <c r="B87" s="183"/>
      <c r="C87" s="128"/>
      <c r="D87" s="184" t="s">
        <v>704</v>
      </c>
      <c r="E87" s="185"/>
      <c r="F87" s="185"/>
      <c r="G87" s="185"/>
      <c r="H87" s="185"/>
      <c r="I87" s="185"/>
      <c r="J87" s="186">
        <f>J186</f>
        <v>0</v>
      </c>
      <c r="K87" s="128"/>
      <c r="L87" s="187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</row>
    <row r="88" s="10" customFormat="1" ht="21.84" customHeight="1">
      <c r="A88" s="10"/>
      <c r="B88" s="183"/>
      <c r="C88" s="128"/>
      <c r="D88" s="184" t="s">
        <v>1003</v>
      </c>
      <c r="E88" s="185"/>
      <c r="F88" s="185"/>
      <c r="G88" s="185"/>
      <c r="H88" s="185"/>
      <c r="I88" s="185"/>
      <c r="J88" s="186">
        <f>J188</f>
        <v>0</v>
      </c>
      <c r="K88" s="128"/>
      <c r="L88" s="187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</row>
    <row r="89" s="10" customFormat="1" ht="21.84" customHeight="1">
      <c r="A89" s="10"/>
      <c r="B89" s="183"/>
      <c r="C89" s="128"/>
      <c r="D89" s="184" t="s">
        <v>1004</v>
      </c>
      <c r="E89" s="185"/>
      <c r="F89" s="185"/>
      <c r="G89" s="185"/>
      <c r="H89" s="185"/>
      <c r="I89" s="185"/>
      <c r="J89" s="186">
        <f>J190</f>
        <v>0</v>
      </c>
      <c r="K89" s="128"/>
      <c r="L89" s="187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</row>
    <row r="90" s="10" customFormat="1" ht="21.84" customHeight="1">
      <c r="A90" s="10"/>
      <c r="B90" s="183"/>
      <c r="C90" s="128"/>
      <c r="D90" s="184" t="s">
        <v>1005</v>
      </c>
      <c r="E90" s="185"/>
      <c r="F90" s="185"/>
      <c r="G90" s="185"/>
      <c r="H90" s="185"/>
      <c r="I90" s="185"/>
      <c r="J90" s="186">
        <f>J192</f>
        <v>0</v>
      </c>
      <c r="K90" s="128"/>
      <c r="L90" s="187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</row>
    <row r="91" s="10" customFormat="1" ht="21.84" customHeight="1">
      <c r="A91" s="10"/>
      <c r="B91" s="183"/>
      <c r="C91" s="128"/>
      <c r="D91" s="184" t="s">
        <v>1006</v>
      </c>
      <c r="E91" s="185"/>
      <c r="F91" s="185"/>
      <c r="G91" s="185"/>
      <c r="H91" s="185"/>
      <c r="I91" s="185"/>
      <c r="J91" s="186">
        <f>J194</f>
        <v>0</v>
      </c>
      <c r="K91" s="128"/>
      <c r="L91" s="187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</row>
    <row r="92" s="10" customFormat="1" ht="21.84" customHeight="1">
      <c r="A92" s="10"/>
      <c r="B92" s="183"/>
      <c r="C92" s="128"/>
      <c r="D92" s="184" t="s">
        <v>1007</v>
      </c>
      <c r="E92" s="185"/>
      <c r="F92" s="185"/>
      <c r="G92" s="185"/>
      <c r="H92" s="185"/>
      <c r="I92" s="185"/>
      <c r="J92" s="186">
        <f>J197</f>
        <v>0</v>
      </c>
      <c r="K92" s="128"/>
      <c r="L92" s="187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</row>
    <row r="93" s="10" customFormat="1" ht="21.84" customHeight="1">
      <c r="A93" s="10"/>
      <c r="B93" s="183"/>
      <c r="C93" s="128"/>
      <c r="D93" s="184" t="s">
        <v>1008</v>
      </c>
      <c r="E93" s="185"/>
      <c r="F93" s="185"/>
      <c r="G93" s="185"/>
      <c r="H93" s="185"/>
      <c r="I93" s="185"/>
      <c r="J93" s="186">
        <f>J199</f>
        <v>0</v>
      </c>
      <c r="K93" s="128"/>
      <c r="L93" s="187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</row>
    <row r="94" s="10" customFormat="1" ht="19.92" customHeight="1">
      <c r="A94" s="10"/>
      <c r="B94" s="183"/>
      <c r="C94" s="128"/>
      <c r="D94" s="184" t="s">
        <v>1009</v>
      </c>
      <c r="E94" s="185"/>
      <c r="F94" s="185"/>
      <c r="G94" s="185"/>
      <c r="H94" s="185"/>
      <c r="I94" s="185"/>
      <c r="J94" s="186">
        <f>J201</f>
        <v>0</v>
      </c>
      <c r="K94" s="128"/>
      <c r="L94" s="187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</row>
    <row r="95" s="2" customFormat="1" ht="21.84" customHeight="1">
      <c r="A95" s="41"/>
      <c r="B95" s="42"/>
      <c r="C95" s="43"/>
      <c r="D95" s="43"/>
      <c r="E95" s="43"/>
      <c r="F95" s="43"/>
      <c r="G95" s="43"/>
      <c r="H95" s="43"/>
      <c r="I95" s="43"/>
      <c r="J95" s="43"/>
      <c r="K95" s="43"/>
      <c r="L95" s="147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6.96" customHeight="1">
      <c r="A96" s="41"/>
      <c r="B96" s="62"/>
      <c r="C96" s="63"/>
      <c r="D96" s="63"/>
      <c r="E96" s="63"/>
      <c r="F96" s="63"/>
      <c r="G96" s="63"/>
      <c r="H96" s="63"/>
      <c r="I96" s="63"/>
      <c r="J96" s="63"/>
      <c r="K96" s="63"/>
      <c r="L96" s="147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100" s="2" customFormat="1" ht="6.96" customHeight="1">
      <c r="A100" s="41"/>
      <c r="B100" s="64"/>
      <c r="C100" s="65"/>
      <c r="D100" s="65"/>
      <c r="E100" s="65"/>
      <c r="F100" s="65"/>
      <c r="G100" s="65"/>
      <c r="H100" s="65"/>
      <c r="I100" s="65"/>
      <c r="J100" s="65"/>
      <c r="K100" s="65"/>
      <c r="L100" s="147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</row>
    <row r="101" s="2" customFormat="1" ht="24.96" customHeight="1">
      <c r="A101" s="41"/>
      <c r="B101" s="42"/>
      <c r="C101" s="26" t="s">
        <v>127</v>
      </c>
      <c r="D101" s="43"/>
      <c r="E101" s="43"/>
      <c r="F101" s="43"/>
      <c r="G101" s="43"/>
      <c r="H101" s="43"/>
      <c r="I101" s="43"/>
      <c r="J101" s="43"/>
      <c r="K101" s="43"/>
      <c r="L101" s="147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</row>
    <row r="102" s="2" customFormat="1" ht="6.96" customHeight="1">
      <c r="A102" s="41"/>
      <c r="B102" s="42"/>
      <c r="C102" s="43"/>
      <c r="D102" s="43"/>
      <c r="E102" s="43"/>
      <c r="F102" s="43"/>
      <c r="G102" s="43"/>
      <c r="H102" s="43"/>
      <c r="I102" s="43"/>
      <c r="J102" s="43"/>
      <c r="K102" s="43"/>
      <c r="L102" s="147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</row>
    <row r="103" s="2" customFormat="1" ht="12" customHeight="1">
      <c r="A103" s="41"/>
      <c r="B103" s="42"/>
      <c r="C103" s="35" t="s">
        <v>16</v>
      </c>
      <c r="D103" s="43"/>
      <c r="E103" s="43"/>
      <c r="F103" s="43"/>
      <c r="G103" s="43"/>
      <c r="H103" s="43"/>
      <c r="I103" s="43"/>
      <c r="J103" s="43"/>
      <c r="K103" s="43"/>
      <c r="L103" s="147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</row>
    <row r="104" s="2" customFormat="1" ht="16.5" customHeight="1">
      <c r="A104" s="41"/>
      <c r="B104" s="42"/>
      <c r="C104" s="43"/>
      <c r="D104" s="43"/>
      <c r="E104" s="172" t="str">
        <f>E7</f>
        <v>DPS Za Prachárnou 1a - oprava střechy</v>
      </c>
      <c r="F104" s="35"/>
      <c r="G104" s="35"/>
      <c r="H104" s="35"/>
      <c r="I104" s="43"/>
      <c r="J104" s="43"/>
      <c r="K104" s="43"/>
      <c r="L104" s="147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</row>
    <row r="105" s="1" customFormat="1" ht="12" customHeight="1">
      <c r="B105" s="24"/>
      <c r="C105" s="35" t="s">
        <v>106</v>
      </c>
      <c r="D105" s="25"/>
      <c r="E105" s="25"/>
      <c r="F105" s="25"/>
      <c r="G105" s="25"/>
      <c r="H105" s="25"/>
      <c r="I105" s="25"/>
      <c r="J105" s="25"/>
      <c r="K105" s="25"/>
      <c r="L105" s="23"/>
    </row>
    <row r="106" s="2" customFormat="1" ht="16.5" customHeight="1">
      <c r="A106" s="41"/>
      <c r="B106" s="42"/>
      <c r="C106" s="43"/>
      <c r="D106" s="43"/>
      <c r="E106" s="172" t="s">
        <v>918</v>
      </c>
      <c r="F106" s="43"/>
      <c r="G106" s="43"/>
      <c r="H106" s="43"/>
      <c r="I106" s="43"/>
      <c r="J106" s="43"/>
      <c r="K106" s="43"/>
      <c r="L106" s="147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</row>
    <row r="107" s="2" customFormat="1" ht="12" customHeight="1">
      <c r="A107" s="41"/>
      <c r="B107" s="42"/>
      <c r="C107" s="35" t="s">
        <v>108</v>
      </c>
      <c r="D107" s="43"/>
      <c r="E107" s="43"/>
      <c r="F107" s="43"/>
      <c r="G107" s="43"/>
      <c r="H107" s="43"/>
      <c r="I107" s="43"/>
      <c r="J107" s="43"/>
      <c r="K107" s="43"/>
      <c r="L107" s="147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</row>
    <row r="108" s="2" customFormat="1" ht="16.5" customHeight="1">
      <c r="A108" s="41"/>
      <c r="B108" s="42"/>
      <c r="C108" s="43"/>
      <c r="D108" s="43"/>
      <c r="E108" s="72" t="str">
        <f>E11</f>
        <v>02 - jímací a uzemňovací soustava</v>
      </c>
      <c r="F108" s="43"/>
      <c r="G108" s="43"/>
      <c r="H108" s="43"/>
      <c r="I108" s="43"/>
      <c r="J108" s="43"/>
      <c r="K108" s="43"/>
      <c r="L108" s="147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</row>
    <row r="109" s="2" customFormat="1" ht="6.96" customHeight="1">
      <c r="A109" s="41"/>
      <c r="B109" s="42"/>
      <c r="C109" s="43"/>
      <c r="D109" s="43"/>
      <c r="E109" s="43"/>
      <c r="F109" s="43"/>
      <c r="G109" s="43"/>
      <c r="H109" s="43"/>
      <c r="I109" s="43"/>
      <c r="J109" s="43"/>
      <c r="K109" s="43"/>
      <c r="L109" s="147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</row>
    <row r="110" s="2" customFormat="1" ht="12" customHeight="1">
      <c r="A110" s="41"/>
      <c r="B110" s="42"/>
      <c r="C110" s="35" t="s">
        <v>21</v>
      </c>
      <c r="D110" s="43"/>
      <c r="E110" s="43"/>
      <c r="F110" s="30" t="str">
        <f>F14</f>
        <v>Jihlava</v>
      </c>
      <c r="G110" s="43"/>
      <c r="H110" s="43"/>
      <c r="I110" s="35" t="s">
        <v>23</v>
      </c>
      <c r="J110" s="75" t="str">
        <f>IF(J14="","",J14)</f>
        <v>24. 3. 2025</v>
      </c>
      <c r="K110" s="43"/>
      <c r="L110" s="147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</row>
    <row r="111" s="2" customFormat="1" ht="6.96" customHeight="1">
      <c r="A111" s="41"/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147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</row>
    <row r="112" s="2" customFormat="1" ht="25.65" customHeight="1">
      <c r="A112" s="41"/>
      <c r="B112" s="42"/>
      <c r="C112" s="35" t="s">
        <v>25</v>
      </c>
      <c r="D112" s="43"/>
      <c r="E112" s="43"/>
      <c r="F112" s="30" t="str">
        <f>E17</f>
        <v>Statutární město Jihlava</v>
      </c>
      <c r="G112" s="43"/>
      <c r="H112" s="43"/>
      <c r="I112" s="35" t="s">
        <v>31</v>
      </c>
      <c r="J112" s="39" t="str">
        <f>E23</f>
        <v>SPA spol.s r.o., Jihlava, Havlíčkova 46</v>
      </c>
      <c r="K112" s="43"/>
      <c r="L112" s="147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</row>
    <row r="113" s="2" customFormat="1" ht="25.65" customHeight="1">
      <c r="A113" s="41"/>
      <c r="B113" s="42"/>
      <c r="C113" s="35" t="s">
        <v>29</v>
      </c>
      <c r="D113" s="43"/>
      <c r="E113" s="43"/>
      <c r="F113" s="30" t="str">
        <f>IF(E20="","",E20)</f>
        <v>Vyplň údaj</v>
      </c>
      <c r="G113" s="43"/>
      <c r="H113" s="43"/>
      <c r="I113" s="35" t="s">
        <v>34</v>
      </c>
      <c r="J113" s="39" t="str">
        <f>E26</f>
        <v>Ing.Michal Nestrojil (import do KROS4)</v>
      </c>
      <c r="K113" s="43"/>
      <c r="L113" s="147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</row>
    <row r="114" s="2" customFormat="1" ht="10.32" customHeight="1">
      <c r="A114" s="41"/>
      <c r="B114" s="42"/>
      <c r="C114" s="43"/>
      <c r="D114" s="43"/>
      <c r="E114" s="43"/>
      <c r="F114" s="43"/>
      <c r="G114" s="43"/>
      <c r="H114" s="43"/>
      <c r="I114" s="43"/>
      <c r="J114" s="43"/>
      <c r="K114" s="43"/>
      <c r="L114" s="147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</row>
    <row r="115" s="11" customFormat="1" ht="29.28" customHeight="1">
      <c r="A115" s="188"/>
      <c r="B115" s="189"/>
      <c r="C115" s="190" t="s">
        <v>128</v>
      </c>
      <c r="D115" s="191" t="s">
        <v>57</v>
      </c>
      <c r="E115" s="191" t="s">
        <v>53</v>
      </c>
      <c r="F115" s="191" t="s">
        <v>54</v>
      </c>
      <c r="G115" s="191" t="s">
        <v>129</v>
      </c>
      <c r="H115" s="191" t="s">
        <v>130</v>
      </c>
      <c r="I115" s="191" t="s">
        <v>131</v>
      </c>
      <c r="J115" s="191" t="s">
        <v>112</v>
      </c>
      <c r="K115" s="192" t="s">
        <v>132</v>
      </c>
      <c r="L115" s="193"/>
      <c r="M115" s="95" t="s">
        <v>19</v>
      </c>
      <c r="N115" s="96" t="s">
        <v>42</v>
      </c>
      <c r="O115" s="96" t="s">
        <v>133</v>
      </c>
      <c r="P115" s="96" t="s">
        <v>134</v>
      </c>
      <c r="Q115" s="96" t="s">
        <v>135</v>
      </c>
      <c r="R115" s="96" t="s">
        <v>136</v>
      </c>
      <c r="S115" s="96" t="s">
        <v>137</v>
      </c>
      <c r="T115" s="97" t="s">
        <v>138</v>
      </c>
      <c r="U115" s="188"/>
      <c r="V115" s="188"/>
      <c r="W115" s="188"/>
      <c r="X115" s="188"/>
      <c r="Y115" s="188"/>
      <c r="Z115" s="188"/>
      <c r="AA115" s="188"/>
      <c r="AB115" s="188"/>
      <c r="AC115" s="188"/>
      <c r="AD115" s="188"/>
      <c r="AE115" s="188"/>
    </row>
    <row r="116" s="2" customFormat="1" ht="22.8" customHeight="1">
      <c r="A116" s="41"/>
      <c r="B116" s="42"/>
      <c r="C116" s="102" t="s">
        <v>139</v>
      </c>
      <c r="D116" s="43"/>
      <c r="E116" s="43"/>
      <c r="F116" s="43"/>
      <c r="G116" s="43"/>
      <c r="H116" s="43"/>
      <c r="I116" s="43"/>
      <c r="J116" s="194">
        <f>BK116</f>
        <v>0</v>
      </c>
      <c r="K116" s="43"/>
      <c r="L116" s="47"/>
      <c r="M116" s="98"/>
      <c r="N116" s="195"/>
      <c r="O116" s="99"/>
      <c r="P116" s="196">
        <f>P117</f>
        <v>0</v>
      </c>
      <c r="Q116" s="99"/>
      <c r="R116" s="196">
        <f>R117</f>
        <v>0</v>
      </c>
      <c r="S116" s="99"/>
      <c r="T116" s="197">
        <f>T117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71</v>
      </c>
      <c r="AU116" s="20" t="s">
        <v>113</v>
      </c>
      <c r="BK116" s="198">
        <f>BK117</f>
        <v>0</v>
      </c>
    </row>
    <row r="117" s="12" customFormat="1" ht="25.92" customHeight="1">
      <c r="A117" s="12"/>
      <c r="B117" s="199"/>
      <c r="C117" s="200"/>
      <c r="D117" s="201" t="s">
        <v>71</v>
      </c>
      <c r="E117" s="202" t="s">
        <v>716</v>
      </c>
      <c r="F117" s="202" t="s">
        <v>717</v>
      </c>
      <c r="G117" s="200"/>
      <c r="H117" s="200"/>
      <c r="I117" s="203"/>
      <c r="J117" s="204">
        <f>BK117</f>
        <v>0</v>
      </c>
      <c r="K117" s="200"/>
      <c r="L117" s="205"/>
      <c r="M117" s="206"/>
      <c r="N117" s="207"/>
      <c r="O117" s="207"/>
      <c r="P117" s="208">
        <f>P118+P177+P179+P201</f>
        <v>0</v>
      </c>
      <c r="Q117" s="207"/>
      <c r="R117" s="208">
        <f>R118+R177+R179+R201</f>
        <v>0</v>
      </c>
      <c r="S117" s="207"/>
      <c r="T117" s="209">
        <f>T118+T177+T179+T201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10" t="s">
        <v>79</v>
      </c>
      <c r="AT117" s="211" t="s">
        <v>71</v>
      </c>
      <c r="AU117" s="211" t="s">
        <v>72</v>
      </c>
      <c r="AY117" s="210" t="s">
        <v>142</v>
      </c>
      <c r="BK117" s="212">
        <f>BK118+BK177+BK179+BK201</f>
        <v>0</v>
      </c>
    </row>
    <row r="118" s="12" customFormat="1" ht="22.8" customHeight="1">
      <c r="A118" s="12"/>
      <c r="B118" s="199"/>
      <c r="C118" s="200"/>
      <c r="D118" s="201" t="s">
        <v>71</v>
      </c>
      <c r="E118" s="213" t="s">
        <v>718</v>
      </c>
      <c r="F118" s="213" t="s">
        <v>719</v>
      </c>
      <c r="G118" s="200"/>
      <c r="H118" s="200"/>
      <c r="I118" s="203"/>
      <c r="J118" s="214">
        <f>BK118</f>
        <v>0</v>
      </c>
      <c r="K118" s="200"/>
      <c r="L118" s="205"/>
      <c r="M118" s="206"/>
      <c r="N118" s="207"/>
      <c r="O118" s="207"/>
      <c r="P118" s="208">
        <f>P119+P162</f>
        <v>0</v>
      </c>
      <c r="Q118" s="207"/>
      <c r="R118" s="208">
        <f>R119+R162</f>
        <v>0</v>
      </c>
      <c r="S118" s="207"/>
      <c r="T118" s="209">
        <f>T119+T162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10" t="s">
        <v>79</v>
      </c>
      <c r="AT118" s="211" t="s">
        <v>71</v>
      </c>
      <c r="AU118" s="211" t="s">
        <v>79</v>
      </c>
      <c r="AY118" s="210" t="s">
        <v>142</v>
      </c>
      <c r="BK118" s="212">
        <f>BK119+BK162</f>
        <v>0</v>
      </c>
    </row>
    <row r="119" s="12" customFormat="1" ht="20.88" customHeight="1">
      <c r="A119" s="12"/>
      <c r="B119" s="199"/>
      <c r="C119" s="200"/>
      <c r="D119" s="201" t="s">
        <v>71</v>
      </c>
      <c r="E119" s="213" t="s">
        <v>720</v>
      </c>
      <c r="F119" s="213" t="s">
        <v>721</v>
      </c>
      <c r="G119" s="200"/>
      <c r="H119" s="200"/>
      <c r="I119" s="203"/>
      <c r="J119" s="214">
        <f>BK119</f>
        <v>0</v>
      </c>
      <c r="K119" s="200"/>
      <c r="L119" s="205"/>
      <c r="M119" s="206"/>
      <c r="N119" s="207"/>
      <c r="O119" s="207"/>
      <c r="P119" s="208">
        <f>P120+P122+P125+P127+P130+P135+P140+P149+P153+P156+P159</f>
        <v>0</v>
      </c>
      <c r="Q119" s="207"/>
      <c r="R119" s="208">
        <f>R120+R122+R125+R127+R130+R135+R140+R149+R153+R156+R159</f>
        <v>0</v>
      </c>
      <c r="S119" s="207"/>
      <c r="T119" s="209">
        <f>T120+T122+T125+T127+T130+T135+T140+T149+T153+T156+T159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0" t="s">
        <v>79</v>
      </c>
      <c r="AT119" s="211" t="s">
        <v>71</v>
      </c>
      <c r="AU119" s="211" t="s">
        <v>84</v>
      </c>
      <c r="AY119" s="210" t="s">
        <v>142</v>
      </c>
      <c r="BK119" s="212">
        <f>BK120+BK122+BK125+BK127+BK130+BK135+BK140+BK149+BK153+BK156+BK159</f>
        <v>0</v>
      </c>
    </row>
    <row r="120" s="16" customFormat="1" ht="20.88" customHeight="1">
      <c r="A120" s="16"/>
      <c r="B120" s="281"/>
      <c r="C120" s="282"/>
      <c r="D120" s="283" t="s">
        <v>71</v>
      </c>
      <c r="E120" s="283" t="s">
        <v>722</v>
      </c>
      <c r="F120" s="283" t="s">
        <v>723</v>
      </c>
      <c r="G120" s="282"/>
      <c r="H120" s="282"/>
      <c r="I120" s="284"/>
      <c r="J120" s="285">
        <f>BK120</f>
        <v>0</v>
      </c>
      <c r="K120" s="282"/>
      <c r="L120" s="286"/>
      <c r="M120" s="287"/>
      <c r="N120" s="288"/>
      <c r="O120" s="288"/>
      <c r="P120" s="289">
        <f>P121</f>
        <v>0</v>
      </c>
      <c r="Q120" s="288"/>
      <c r="R120" s="289">
        <f>R121</f>
        <v>0</v>
      </c>
      <c r="S120" s="288"/>
      <c r="T120" s="290">
        <f>T121</f>
        <v>0</v>
      </c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R120" s="291" t="s">
        <v>79</v>
      </c>
      <c r="AT120" s="292" t="s">
        <v>71</v>
      </c>
      <c r="AU120" s="292" t="s">
        <v>152</v>
      </c>
      <c r="AY120" s="291" t="s">
        <v>142</v>
      </c>
      <c r="BK120" s="293">
        <f>BK121</f>
        <v>0</v>
      </c>
    </row>
    <row r="121" s="2" customFormat="1" ht="16.5" customHeight="1">
      <c r="A121" s="41"/>
      <c r="B121" s="42"/>
      <c r="C121" s="215" t="s">
        <v>79</v>
      </c>
      <c r="D121" s="215" t="s">
        <v>147</v>
      </c>
      <c r="E121" s="216" t="s">
        <v>724</v>
      </c>
      <c r="F121" s="217" t="s">
        <v>725</v>
      </c>
      <c r="G121" s="218" t="s">
        <v>167</v>
      </c>
      <c r="H121" s="219">
        <v>110</v>
      </c>
      <c r="I121" s="220"/>
      <c r="J121" s="221">
        <f>ROUND(I121*H121,2)</f>
        <v>0</v>
      </c>
      <c r="K121" s="217" t="s">
        <v>19</v>
      </c>
      <c r="L121" s="47"/>
      <c r="M121" s="222" t="s">
        <v>19</v>
      </c>
      <c r="N121" s="223" t="s">
        <v>44</v>
      </c>
      <c r="O121" s="87"/>
      <c r="P121" s="224">
        <f>O121*H121</f>
        <v>0</v>
      </c>
      <c r="Q121" s="224">
        <v>0</v>
      </c>
      <c r="R121" s="224">
        <f>Q121*H121</f>
        <v>0</v>
      </c>
      <c r="S121" s="224">
        <v>0</v>
      </c>
      <c r="T121" s="225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26" t="s">
        <v>504</v>
      </c>
      <c r="AT121" s="226" t="s">
        <v>147</v>
      </c>
      <c r="AU121" s="226" t="s">
        <v>151</v>
      </c>
      <c r="AY121" s="20" t="s">
        <v>142</v>
      </c>
      <c r="BE121" s="227">
        <f>IF(N121="základní",J121,0)</f>
        <v>0</v>
      </c>
      <c r="BF121" s="227">
        <f>IF(N121="snížená",J121,0)</f>
        <v>0</v>
      </c>
      <c r="BG121" s="227">
        <f>IF(N121="zákl. přenesená",J121,0)</f>
        <v>0</v>
      </c>
      <c r="BH121" s="227">
        <f>IF(N121="sníž. přenesená",J121,0)</f>
        <v>0</v>
      </c>
      <c r="BI121" s="227">
        <f>IF(N121="nulová",J121,0)</f>
        <v>0</v>
      </c>
      <c r="BJ121" s="20" t="s">
        <v>84</v>
      </c>
      <c r="BK121" s="227">
        <f>ROUND(I121*H121,2)</f>
        <v>0</v>
      </c>
      <c r="BL121" s="20" t="s">
        <v>504</v>
      </c>
      <c r="BM121" s="226" t="s">
        <v>84</v>
      </c>
    </row>
    <row r="122" s="16" customFormat="1" ht="20.88" customHeight="1">
      <c r="A122" s="16"/>
      <c r="B122" s="281"/>
      <c r="C122" s="282"/>
      <c r="D122" s="283" t="s">
        <v>71</v>
      </c>
      <c r="E122" s="283" t="s">
        <v>726</v>
      </c>
      <c r="F122" s="283" t="s">
        <v>727</v>
      </c>
      <c r="G122" s="282"/>
      <c r="H122" s="282"/>
      <c r="I122" s="284"/>
      <c r="J122" s="285">
        <f>BK122</f>
        <v>0</v>
      </c>
      <c r="K122" s="282"/>
      <c r="L122" s="286"/>
      <c r="M122" s="287"/>
      <c r="N122" s="288"/>
      <c r="O122" s="288"/>
      <c r="P122" s="289">
        <f>SUM(P123:P124)</f>
        <v>0</v>
      </c>
      <c r="Q122" s="288"/>
      <c r="R122" s="289">
        <f>SUM(R123:R124)</f>
        <v>0</v>
      </c>
      <c r="S122" s="288"/>
      <c r="T122" s="290">
        <f>SUM(T123:T124)</f>
        <v>0</v>
      </c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R122" s="291" t="s">
        <v>79</v>
      </c>
      <c r="AT122" s="292" t="s">
        <v>71</v>
      </c>
      <c r="AU122" s="292" t="s">
        <v>152</v>
      </c>
      <c r="AY122" s="291" t="s">
        <v>142</v>
      </c>
      <c r="BK122" s="293">
        <f>SUM(BK123:BK124)</f>
        <v>0</v>
      </c>
    </row>
    <row r="123" s="2" customFormat="1" ht="16.5" customHeight="1">
      <c r="A123" s="41"/>
      <c r="B123" s="42"/>
      <c r="C123" s="215" t="s">
        <v>84</v>
      </c>
      <c r="D123" s="215" t="s">
        <v>147</v>
      </c>
      <c r="E123" s="216" t="s">
        <v>728</v>
      </c>
      <c r="F123" s="217" t="s">
        <v>729</v>
      </c>
      <c r="G123" s="218" t="s">
        <v>167</v>
      </c>
      <c r="H123" s="219">
        <v>330</v>
      </c>
      <c r="I123" s="220"/>
      <c r="J123" s="221">
        <f>ROUND(I123*H123,2)</f>
        <v>0</v>
      </c>
      <c r="K123" s="217" t="s">
        <v>19</v>
      </c>
      <c r="L123" s="47"/>
      <c r="M123" s="222" t="s">
        <v>19</v>
      </c>
      <c r="N123" s="223" t="s">
        <v>44</v>
      </c>
      <c r="O123" s="87"/>
      <c r="P123" s="224">
        <f>O123*H123</f>
        <v>0</v>
      </c>
      <c r="Q123" s="224">
        <v>0</v>
      </c>
      <c r="R123" s="224">
        <f>Q123*H123</f>
        <v>0</v>
      </c>
      <c r="S123" s="224">
        <v>0</v>
      </c>
      <c r="T123" s="225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26" t="s">
        <v>504</v>
      </c>
      <c r="AT123" s="226" t="s">
        <v>147</v>
      </c>
      <c r="AU123" s="226" t="s">
        <v>151</v>
      </c>
      <c r="AY123" s="20" t="s">
        <v>142</v>
      </c>
      <c r="BE123" s="227">
        <f>IF(N123="základní",J123,0)</f>
        <v>0</v>
      </c>
      <c r="BF123" s="227">
        <f>IF(N123="snížená",J123,0)</f>
        <v>0</v>
      </c>
      <c r="BG123" s="227">
        <f>IF(N123="zákl. přenesená",J123,0)</f>
        <v>0</v>
      </c>
      <c r="BH123" s="227">
        <f>IF(N123="sníž. přenesená",J123,0)</f>
        <v>0</v>
      </c>
      <c r="BI123" s="227">
        <f>IF(N123="nulová",J123,0)</f>
        <v>0</v>
      </c>
      <c r="BJ123" s="20" t="s">
        <v>84</v>
      </c>
      <c r="BK123" s="227">
        <f>ROUND(I123*H123,2)</f>
        <v>0</v>
      </c>
      <c r="BL123" s="20" t="s">
        <v>504</v>
      </c>
      <c r="BM123" s="226" t="s">
        <v>151</v>
      </c>
    </row>
    <row r="124" s="2" customFormat="1" ht="16.5" customHeight="1">
      <c r="A124" s="41"/>
      <c r="B124" s="42"/>
      <c r="C124" s="215" t="s">
        <v>152</v>
      </c>
      <c r="D124" s="215" t="s">
        <v>147</v>
      </c>
      <c r="E124" s="216" t="s">
        <v>730</v>
      </c>
      <c r="F124" s="217" t="s">
        <v>731</v>
      </c>
      <c r="G124" s="218" t="s">
        <v>732</v>
      </c>
      <c r="H124" s="219">
        <v>4</v>
      </c>
      <c r="I124" s="220"/>
      <c r="J124" s="221">
        <f>ROUND(I124*H124,2)</f>
        <v>0</v>
      </c>
      <c r="K124" s="217" t="s">
        <v>19</v>
      </c>
      <c r="L124" s="47"/>
      <c r="M124" s="222" t="s">
        <v>19</v>
      </c>
      <c r="N124" s="223" t="s">
        <v>44</v>
      </c>
      <c r="O124" s="87"/>
      <c r="P124" s="224">
        <f>O124*H124</f>
        <v>0</v>
      </c>
      <c r="Q124" s="224">
        <v>0</v>
      </c>
      <c r="R124" s="224">
        <f>Q124*H124</f>
        <v>0</v>
      </c>
      <c r="S124" s="224">
        <v>0</v>
      </c>
      <c r="T124" s="225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26" t="s">
        <v>504</v>
      </c>
      <c r="AT124" s="226" t="s">
        <v>147</v>
      </c>
      <c r="AU124" s="226" t="s">
        <v>151</v>
      </c>
      <c r="AY124" s="20" t="s">
        <v>142</v>
      </c>
      <c r="BE124" s="227">
        <f>IF(N124="základní",J124,0)</f>
        <v>0</v>
      </c>
      <c r="BF124" s="227">
        <f>IF(N124="snížená",J124,0)</f>
        <v>0</v>
      </c>
      <c r="BG124" s="227">
        <f>IF(N124="zákl. přenesená",J124,0)</f>
        <v>0</v>
      </c>
      <c r="BH124" s="227">
        <f>IF(N124="sníž. přenesená",J124,0)</f>
        <v>0</v>
      </c>
      <c r="BI124" s="227">
        <f>IF(N124="nulová",J124,0)</f>
        <v>0</v>
      </c>
      <c r="BJ124" s="20" t="s">
        <v>84</v>
      </c>
      <c r="BK124" s="227">
        <f>ROUND(I124*H124,2)</f>
        <v>0</v>
      </c>
      <c r="BL124" s="20" t="s">
        <v>504</v>
      </c>
      <c r="BM124" s="226" t="s">
        <v>190</v>
      </c>
    </row>
    <row r="125" s="16" customFormat="1" ht="20.88" customHeight="1">
      <c r="A125" s="16"/>
      <c r="B125" s="281"/>
      <c r="C125" s="282"/>
      <c r="D125" s="283" t="s">
        <v>71</v>
      </c>
      <c r="E125" s="283" t="s">
        <v>733</v>
      </c>
      <c r="F125" s="283" t="s">
        <v>734</v>
      </c>
      <c r="G125" s="282"/>
      <c r="H125" s="282"/>
      <c r="I125" s="284"/>
      <c r="J125" s="285">
        <f>BK125</f>
        <v>0</v>
      </c>
      <c r="K125" s="282"/>
      <c r="L125" s="286"/>
      <c r="M125" s="287"/>
      <c r="N125" s="288"/>
      <c r="O125" s="288"/>
      <c r="P125" s="289">
        <f>P126</f>
        <v>0</v>
      </c>
      <c r="Q125" s="288"/>
      <c r="R125" s="289">
        <f>R126</f>
        <v>0</v>
      </c>
      <c r="S125" s="288"/>
      <c r="T125" s="290">
        <f>T126</f>
        <v>0</v>
      </c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R125" s="291" t="s">
        <v>79</v>
      </c>
      <c r="AT125" s="292" t="s">
        <v>71</v>
      </c>
      <c r="AU125" s="292" t="s">
        <v>152</v>
      </c>
      <c r="AY125" s="291" t="s">
        <v>142</v>
      </c>
      <c r="BK125" s="293">
        <f>BK126</f>
        <v>0</v>
      </c>
    </row>
    <row r="126" s="2" customFormat="1" ht="16.5" customHeight="1">
      <c r="A126" s="41"/>
      <c r="B126" s="42"/>
      <c r="C126" s="215" t="s">
        <v>151</v>
      </c>
      <c r="D126" s="215" t="s">
        <v>147</v>
      </c>
      <c r="E126" s="216" t="s">
        <v>735</v>
      </c>
      <c r="F126" s="217" t="s">
        <v>736</v>
      </c>
      <c r="G126" s="218" t="s">
        <v>167</v>
      </c>
      <c r="H126" s="219">
        <v>40</v>
      </c>
      <c r="I126" s="220"/>
      <c r="J126" s="221">
        <f>ROUND(I126*H126,2)</f>
        <v>0</v>
      </c>
      <c r="K126" s="217" t="s">
        <v>19</v>
      </c>
      <c r="L126" s="47"/>
      <c r="M126" s="222" t="s">
        <v>19</v>
      </c>
      <c r="N126" s="223" t="s">
        <v>44</v>
      </c>
      <c r="O126" s="87"/>
      <c r="P126" s="224">
        <f>O126*H126</f>
        <v>0</v>
      </c>
      <c r="Q126" s="224">
        <v>0</v>
      </c>
      <c r="R126" s="224">
        <f>Q126*H126</f>
        <v>0</v>
      </c>
      <c r="S126" s="224">
        <v>0</v>
      </c>
      <c r="T126" s="225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26" t="s">
        <v>504</v>
      </c>
      <c r="AT126" s="226" t="s">
        <v>147</v>
      </c>
      <c r="AU126" s="226" t="s">
        <v>151</v>
      </c>
      <c r="AY126" s="20" t="s">
        <v>142</v>
      </c>
      <c r="BE126" s="227">
        <f>IF(N126="základní",J126,0)</f>
        <v>0</v>
      </c>
      <c r="BF126" s="227">
        <f>IF(N126="snížená",J126,0)</f>
        <v>0</v>
      </c>
      <c r="BG126" s="227">
        <f>IF(N126="zákl. přenesená",J126,0)</f>
        <v>0</v>
      </c>
      <c r="BH126" s="227">
        <f>IF(N126="sníž. přenesená",J126,0)</f>
        <v>0</v>
      </c>
      <c r="BI126" s="227">
        <f>IF(N126="nulová",J126,0)</f>
        <v>0</v>
      </c>
      <c r="BJ126" s="20" t="s">
        <v>84</v>
      </c>
      <c r="BK126" s="227">
        <f>ROUND(I126*H126,2)</f>
        <v>0</v>
      </c>
      <c r="BL126" s="20" t="s">
        <v>504</v>
      </c>
      <c r="BM126" s="226" t="s">
        <v>202</v>
      </c>
    </row>
    <row r="127" s="16" customFormat="1" ht="20.88" customHeight="1">
      <c r="A127" s="16"/>
      <c r="B127" s="281"/>
      <c r="C127" s="282"/>
      <c r="D127" s="283" t="s">
        <v>71</v>
      </c>
      <c r="E127" s="283" t="s">
        <v>737</v>
      </c>
      <c r="F127" s="283" t="s">
        <v>738</v>
      </c>
      <c r="G127" s="282"/>
      <c r="H127" s="282"/>
      <c r="I127" s="284"/>
      <c r="J127" s="285">
        <f>BK127</f>
        <v>0</v>
      </c>
      <c r="K127" s="282"/>
      <c r="L127" s="286"/>
      <c r="M127" s="287"/>
      <c r="N127" s="288"/>
      <c r="O127" s="288"/>
      <c r="P127" s="289">
        <f>SUM(P128:P129)</f>
        <v>0</v>
      </c>
      <c r="Q127" s="288"/>
      <c r="R127" s="289">
        <f>SUM(R128:R129)</f>
        <v>0</v>
      </c>
      <c r="S127" s="288"/>
      <c r="T127" s="290">
        <f>SUM(T128:T129)</f>
        <v>0</v>
      </c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R127" s="291" t="s">
        <v>79</v>
      </c>
      <c r="AT127" s="292" t="s">
        <v>71</v>
      </c>
      <c r="AU127" s="292" t="s">
        <v>152</v>
      </c>
      <c r="AY127" s="291" t="s">
        <v>142</v>
      </c>
      <c r="BK127" s="293">
        <f>SUM(BK128:BK129)</f>
        <v>0</v>
      </c>
    </row>
    <row r="128" s="2" customFormat="1" ht="16.5" customHeight="1">
      <c r="A128" s="41"/>
      <c r="B128" s="42"/>
      <c r="C128" s="215" t="s">
        <v>181</v>
      </c>
      <c r="D128" s="215" t="s">
        <v>147</v>
      </c>
      <c r="E128" s="216" t="s">
        <v>739</v>
      </c>
      <c r="F128" s="217" t="s">
        <v>740</v>
      </c>
      <c r="G128" s="218" t="s">
        <v>732</v>
      </c>
      <c r="H128" s="219">
        <v>82</v>
      </c>
      <c r="I128" s="220"/>
      <c r="J128" s="221">
        <f>ROUND(I128*H128,2)</f>
        <v>0</v>
      </c>
      <c r="K128" s="217" t="s">
        <v>19</v>
      </c>
      <c r="L128" s="47"/>
      <c r="M128" s="222" t="s">
        <v>19</v>
      </c>
      <c r="N128" s="223" t="s">
        <v>44</v>
      </c>
      <c r="O128" s="87"/>
      <c r="P128" s="224">
        <f>O128*H128</f>
        <v>0</v>
      </c>
      <c r="Q128" s="224">
        <v>0</v>
      </c>
      <c r="R128" s="224">
        <f>Q128*H128</f>
        <v>0</v>
      </c>
      <c r="S128" s="224">
        <v>0</v>
      </c>
      <c r="T128" s="225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26" t="s">
        <v>504</v>
      </c>
      <c r="AT128" s="226" t="s">
        <v>147</v>
      </c>
      <c r="AU128" s="226" t="s">
        <v>151</v>
      </c>
      <c r="AY128" s="20" t="s">
        <v>142</v>
      </c>
      <c r="BE128" s="227">
        <f>IF(N128="základní",J128,0)</f>
        <v>0</v>
      </c>
      <c r="BF128" s="227">
        <f>IF(N128="snížená",J128,0)</f>
        <v>0</v>
      </c>
      <c r="BG128" s="227">
        <f>IF(N128="zákl. přenesená",J128,0)</f>
        <v>0</v>
      </c>
      <c r="BH128" s="227">
        <f>IF(N128="sníž. přenesená",J128,0)</f>
        <v>0</v>
      </c>
      <c r="BI128" s="227">
        <f>IF(N128="nulová",J128,0)</f>
        <v>0</v>
      </c>
      <c r="BJ128" s="20" t="s">
        <v>84</v>
      </c>
      <c r="BK128" s="227">
        <f>ROUND(I128*H128,2)</f>
        <v>0</v>
      </c>
      <c r="BL128" s="20" t="s">
        <v>504</v>
      </c>
      <c r="BM128" s="226" t="s">
        <v>212</v>
      </c>
    </row>
    <row r="129" s="2" customFormat="1" ht="16.5" customHeight="1">
      <c r="A129" s="41"/>
      <c r="B129" s="42"/>
      <c r="C129" s="215" t="s">
        <v>190</v>
      </c>
      <c r="D129" s="215" t="s">
        <v>147</v>
      </c>
      <c r="E129" s="216" t="s">
        <v>741</v>
      </c>
      <c r="F129" s="217" t="s">
        <v>742</v>
      </c>
      <c r="G129" s="218" t="s">
        <v>732</v>
      </c>
      <c r="H129" s="219">
        <v>5</v>
      </c>
      <c r="I129" s="220"/>
      <c r="J129" s="221">
        <f>ROUND(I129*H129,2)</f>
        <v>0</v>
      </c>
      <c r="K129" s="217" t="s">
        <v>19</v>
      </c>
      <c r="L129" s="47"/>
      <c r="M129" s="222" t="s">
        <v>19</v>
      </c>
      <c r="N129" s="223" t="s">
        <v>44</v>
      </c>
      <c r="O129" s="87"/>
      <c r="P129" s="224">
        <f>O129*H129</f>
        <v>0</v>
      </c>
      <c r="Q129" s="224">
        <v>0</v>
      </c>
      <c r="R129" s="224">
        <f>Q129*H129</f>
        <v>0</v>
      </c>
      <c r="S129" s="224">
        <v>0</v>
      </c>
      <c r="T129" s="225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26" t="s">
        <v>504</v>
      </c>
      <c r="AT129" s="226" t="s">
        <v>147</v>
      </c>
      <c r="AU129" s="226" t="s">
        <v>151</v>
      </c>
      <c r="AY129" s="20" t="s">
        <v>142</v>
      </c>
      <c r="BE129" s="227">
        <f>IF(N129="základní",J129,0)</f>
        <v>0</v>
      </c>
      <c r="BF129" s="227">
        <f>IF(N129="snížená",J129,0)</f>
        <v>0</v>
      </c>
      <c r="BG129" s="227">
        <f>IF(N129="zákl. přenesená",J129,0)</f>
        <v>0</v>
      </c>
      <c r="BH129" s="227">
        <f>IF(N129="sníž. přenesená",J129,0)</f>
        <v>0</v>
      </c>
      <c r="BI129" s="227">
        <f>IF(N129="nulová",J129,0)</f>
        <v>0</v>
      </c>
      <c r="BJ129" s="20" t="s">
        <v>84</v>
      </c>
      <c r="BK129" s="227">
        <f>ROUND(I129*H129,2)</f>
        <v>0</v>
      </c>
      <c r="BL129" s="20" t="s">
        <v>504</v>
      </c>
      <c r="BM129" s="226" t="s">
        <v>8</v>
      </c>
    </row>
    <row r="130" s="16" customFormat="1" ht="20.88" customHeight="1">
      <c r="A130" s="16"/>
      <c r="B130" s="281"/>
      <c r="C130" s="282"/>
      <c r="D130" s="283" t="s">
        <v>71</v>
      </c>
      <c r="E130" s="283" t="s">
        <v>743</v>
      </c>
      <c r="F130" s="283" t="s">
        <v>744</v>
      </c>
      <c r="G130" s="282"/>
      <c r="H130" s="282"/>
      <c r="I130" s="284"/>
      <c r="J130" s="285">
        <f>BK130</f>
        <v>0</v>
      </c>
      <c r="K130" s="282"/>
      <c r="L130" s="286"/>
      <c r="M130" s="287"/>
      <c r="N130" s="288"/>
      <c r="O130" s="288"/>
      <c r="P130" s="289">
        <f>SUM(P131:P134)</f>
        <v>0</v>
      </c>
      <c r="Q130" s="288"/>
      <c r="R130" s="289">
        <f>SUM(R131:R134)</f>
        <v>0</v>
      </c>
      <c r="S130" s="288"/>
      <c r="T130" s="290">
        <f>SUM(T131:T134)</f>
        <v>0</v>
      </c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R130" s="291" t="s">
        <v>79</v>
      </c>
      <c r="AT130" s="292" t="s">
        <v>71</v>
      </c>
      <c r="AU130" s="292" t="s">
        <v>152</v>
      </c>
      <c r="AY130" s="291" t="s">
        <v>142</v>
      </c>
      <c r="BK130" s="293">
        <f>SUM(BK131:BK134)</f>
        <v>0</v>
      </c>
    </row>
    <row r="131" s="2" customFormat="1" ht="16.5" customHeight="1">
      <c r="A131" s="41"/>
      <c r="B131" s="42"/>
      <c r="C131" s="215" t="s">
        <v>195</v>
      </c>
      <c r="D131" s="215" t="s">
        <v>147</v>
      </c>
      <c r="E131" s="216" t="s">
        <v>745</v>
      </c>
      <c r="F131" s="217" t="s">
        <v>746</v>
      </c>
      <c r="G131" s="218" t="s">
        <v>732</v>
      </c>
      <c r="H131" s="219">
        <v>10</v>
      </c>
      <c r="I131" s="220"/>
      <c r="J131" s="221">
        <f>ROUND(I131*H131,2)</f>
        <v>0</v>
      </c>
      <c r="K131" s="217" t="s">
        <v>19</v>
      </c>
      <c r="L131" s="47"/>
      <c r="M131" s="222" t="s">
        <v>19</v>
      </c>
      <c r="N131" s="223" t="s">
        <v>44</v>
      </c>
      <c r="O131" s="87"/>
      <c r="P131" s="224">
        <f>O131*H131</f>
        <v>0</v>
      </c>
      <c r="Q131" s="224">
        <v>0</v>
      </c>
      <c r="R131" s="224">
        <f>Q131*H131</f>
        <v>0</v>
      </c>
      <c r="S131" s="224">
        <v>0</v>
      </c>
      <c r="T131" s="225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26" t="s">
        <v>504</v>
      </c>
      <c r="AT131" s="226" t="s">
        <v>147</v>
      </c>
      <c r="AU131" s="226" t="s">
        <v>151</v>
      </c>
      <c r="AY131" s="20" t="s">
        <v>142</v>
      </c>
      <c r="BE131" s="227">
        <f>IF(N131="základní",J131,0)</f>
        <v>0</v>
      </c>
      <c r="BF131" s="227">
        <f>IF(N131="snížená",J131,0)</f>
        <v>0</v>
      </c>
      <c r="BG131" s="227">
        <f>IF(N131="zákl. přenesená",J131,0)</f>
        <v>0</v>
      </c>
      <c r="BH131" s="227">
        <f>IF(N131="sníž. přenesená",J131,0)</f>
        <v>0</v>
      </c>
      <c r="BI131" s="227">
        <f>IF(N131="nulová",J131,0)</f>
        <v>0</v>
      </c>
      <c r="BJ131" s="20" t="s">
        <v>84</v>
      </c>
      <c r="BK131" s="227">
        <f>ROUND(I131*H131,2)</f>
        <v>0</v>
      </c>
      <c r="BL131" s="20" t="s">
        <v>504</v>
      </c>
      <c r="BM131" s="226" t="s">
        <v>233</v>
      </c>
    </row>
    <row r="132" s="2" customFormat="1" ht="16.5" customHeight="1">
      <c r="A132" s="41"/>
      <c r="B132" s="42"/>
      <c r="C132" s="215" t="s">
        <v>202</v>
      </c>
      <c r="D132" s="215" t="s">
        <v>147</v>
      </c>
      <c r="E132" s="216" t="s">
        <v>747</v>
      </c>
      <c r="F132" s="217" t="s">
        <v>748</v>
      </c>
      <c r="G132" s="218" t="s">
        <v>732</v>
      </c>
      <c r="H132" s="219">
        <v>20</v>
      </c>
      <c r="I132" s="220"/>
      <c r="J132" s="221">
        <f>ROUND(I132*H132,2)</f>
        <v>0</v>
      </c>
      <c r="K132" s="217" t="s">
        <v>19</v>
      </c>
      <c r="L132" s="47"/>
      <c r="M132" s="222" t="s">
        <v>19</v>
      </c>
      <c r="N132" s="223" t="s">
        <v>44</v>
      </c>
      <c r="O132" s="87"/>
      <c r="P132" s="224">
        <f>O132*H132</f>
        <v>0</v>
      </c>
      <c r="Q132" s="224">
        <v>0</v>
      </c>
      <c r="R132" s="224">
        <f>Q132*H132</f>
        <v>0</v>
      </c>
      <c r="S132" s="224">
        <v>0</v>
      </c>
      <c r="T132" s="225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26" t="s">
        <v>504</v>
      </c>
      <c r="AT132" s="226" t="s">
        <v>147</v>
      </c>
      <c r="AU132" s="226" t="s">
        <v>151</v>
      </c>
      <c r="AY132" s="20" t="s">
        <v>142</v>
      </c>
      <c r="BE132" s="227">
        <f>IF(N132="základní",J132,0)</f>
        <v>0</v>
      </c>
      <c r="BF132" s="227">
        <f>IF(N132="snížená",J132,0)</f>
        <v>0</v>
      </c>
      <c r="BG132" s="227">
        <f>IF(N132="zákl. přenesená",J132,0)</f>
        <v>0</v>
      </c>
      <c r="BH132" s="227">
        <f>IF(N132="sníž. přenesená",J132,0)</f>
        <v>0</v>
      </c>
      <c r="BI132" s="227">
        <f>IF(N132="nulová",J132,0)</f>
        <v>0</v>
      </c>
      <c r="BJ132" s="20" t="s">
        <v>84</v>
      </c>
      <c r="BK132" s="227">
        <f>ROUND(I132*H132,2)</f>
        <v>0</v>
      </c>
      <c r="BL132" s="20" t="s">
        <v>504</v>
      </c>
      <c r="BM132" s="226" t="s">
        <v>245</v>
      </c>
    </row>
    <row r="133" s="2" customFormat="1" ht="16.5" customHeight="1">
      <c r="A133" s="41"/>
      <c r="B133" s="42"/>
      <c r="C133" s="215" t="s">
        <v>143</v>
      </c>
      <c r="D133" s="215" t="s">
        <v>147</v>
      </c>
      <c r="E133" s="216" t="s">
        <v>749</v>
      </c>
      <c r="F133" s="217" t="s">
        <v>750</v>
      </c>
      <c r="G133" s="218" t="s">
        <v>732</v>
      </c>
      <c r="H133" s="219">
        <v>6</v>
      </c>
      <c r="I133" s="220"/>
      <c r="J133" s="221">
        <f>ROUND(I133*H133,2)</f>
        <v>0</v>
      </c>
      <c r="K133" s="217" t="s">
        <v>19</v>
      </c>
      <c r="L133" s="47"/>
      <c r="M133" s="222" t="s">
        <v>19</v>
      </c>
      <c r="N133" s="223" t="s">
        <v>44</v>
      </c>
      <c r="O133" s="87"/>
      <c r="P133" s="224">
        <f>O133*H133</f>
        <v>0</v>
      </c>
      <c r="Q133" s="224">
        <v>0</v>
      </c>
      <c r="R133" s="224">
        <f>Q133*H133</f>
        <v>0</v>
      </c>
      <c r="S133" s="224">
        <v>0</v>
      </c>
      <c r="T133" s="225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26" t="s">
        <v>504</v>
      </c>
      <c r="AT133" s="226" t="s">
        <v>147</v>
      </c>
      <c r="AU133" s="226" t="s">
        <v>151</v>
      </c>
      <c r="AY133" s="20" t="s">
        <v>142</v>
      </c>
      <c r="BE133" s="227">
        <f>IF(N133="základní",J133,0)</f>
        <v>0</v>
      </c>
      <c r="BF133" s="227">
        <f>IF(N133="snížená",J133,0)</f>
        <v>0</v>
      </c>
      <c r="BG133" s="227">
        <f>IF(N133="zákl. přenesená",J133,0)</f>
        <v>0</v>
      </c>
      <c r="BH133" s="227">
        <f>IF(N133="sníž. přenesená",J133,0)</f>
        <v>0</v>
      </c>
      <c r="BI133" s="227">
        <f>IF(N133="nulová",J133,0)</f>
        <v>0</v>
      </c>
      <c r="BJ133" s="20" t="s">
        <v>84</v>
      </c>
      <c r="BK133" s="227">
        <f>ROUND(I133*H133,2)</f>
        <v>0</v>
      </c>
      <c r="BL133" s="20" t="s">
        <v>504</v>
      </c>
      <c r="BM133" s="226" t="s">
        <v>259</v>
      </c>
    </row>
    <row r="134" s="2" customFormat="1" ht="16.5" customHeight="1">
      <c r="A134" s="41"/>
      <c r="B134" s="42"/>
      <c r="C134" s="215" t="s">
        <v>212</v>
      </c>
      <c r="D134" s="215" t="s">
        <v>147</v>
      </c>
      <c r="E134" s="216" t="s">
        <v>751</v>
      </c>
      <c r="F134" s="217" t="s">
        <v>752</v>
      </c>
      <c r="G134" s="218" t="s">
        <v>732</v>
      </c>
      <c r="H134" s="219">
        <v>18</v>
      </c>
      <c r="I134" s="220"/>
      <c r="J134" s="221">
        <f>ROUND(I134*H134,2)</f>
        <v>0</v>
      </c>
      <c r="K134" s="217" t="s">
        <v>19</v>
      </c>
      <c r="L134" s="47"/>
      <c r="M134" s="222" t="s">
        <v>19</v>
      </c>
      <c r="N134" s="223" t="s">
        <v>44</v>
      </c>
      <c r="O134" s="87"/>
      <c r="P134" s="224">
        <f>O134*H134</f>
        <v>0</v>
      </c>
      <c r="Q134" s="224">
        <v>0</v>
      </c>
      <c r="R134" s="224">
        <f>Q134*H134</f>
        <v>0</v>
      </c>
      <c r="S134" s="224">
        <v>0</v>
      </c>
      <c r="T134" s="225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26" t="s">
        <v>504</v>
      </c>
      <c r="AT134" s="226" t="s">
        <v>147</v>
      </c>
      <c r="AU134" s="226" t="s">
        <v>151</v>
      </c>
      <c r="AY134" s="20" t="s">
        <v>142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20" t="s">
        <v>84</v>
      </c>
      <c r="BK134" s="227">
        <f>ROUND(I134*H134,2)</f>
        <v>0</v>
      </c>
      <c r="BL134" s="20" t="s">
        <v>504</v>
      </c>
      <c r="BM134" s="226" t="s">
        <v>270</v>
      </c>
    </row>
    <row r="135" s="16" customFormat="1" ht="20.88" customHeight="1">
      <c r="A135" s="16"/>
      <c r="B135" s="281"/>
      <c r="C135" s="282"/>
      <c r="D135" s="283" t="s">
        <v>71</v>
      </c>
      <c r="E135" s="283" t="s">
        <v>753</v>
      </c>
      <c r="F135" s="283" t="s">
        <v>754</v>
      </c>
      <c r="G135" s="282"/>
      <c r="H135" s="282"/>
      <c r="I135" s="284"/>
      <c r="J135" s="285">
        <f>BK135</f>
        <v>0</v>
      </c>
      <c r="K135" s="282"/>
      <c r="L135" s="286"/>
      <c r="M135" s="287"/>
      <c r="N135" s="288"/>
      <c r="O135" s="288"/>
      <c r="P135" s="289">
        <f>SUM(P136:P139)</f>
        <v>0</v>
      </c>
      <c r="Q135" s="288"/>
      <c r="R135" s="289">
        <f>SUM(R136:R139)</f>
        <v>0</v>
      </c>
      <c r="S135" s="288"/>
      <c r="T135" s="290">
        <f>SUM(T136:T139)</f>
        <v>0</v>
      </c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R135" s="291" t="s">
        <v>79</v>
      </c>
      <c r="AT135" s="292" t="s">
        <v>71</v>
      </c>
      <c r="AU135" s="292" t="s">
        <v>152</v>
      </c>
      <c r="AY135" s="291" t="s">
        <v>142</v>
      </c>
      <c r="BK135" s="293">
        <f>SUM(BK136:BK139)</f>
        <v>0</v>
      </c>
    </row>
    <row r="136" s="2" customFormat="1" ht="24.15" customHeight="1">
      <c r="A136" s="41"/>
      <c r="B136" s="42"/>
      <c r="C136" s="215" t="s">
        <v>217</v>
      </c>
      <c r="D136" s="215" t="s">
        <v>147</v>
      </c>
      <c r="E136" s="216" t="s">
        <v>755</v>
      </c>
      <c r="F136" s="217" t="s">
        <v>756</v>
      </c>
      <c r="G136" s="218" t="s">
        <v>732</v>
      </c>
      <c r="H136" s="219">
        <v>120</v>
      </c>
      <c r="I136" s="220"/>
      <c r="J136" s="221">
        <f>ROUND(I136*H136,2)</f>
        <v>0</v>
      </c>
      <c r="K136" s="217" t="s">
        <v>19</v>
      </c>
      <c r="L136" s="47"/>
      <c r="M136" s="222" t="s">
        <v>19</v>
      </c>
      <c r="N136" s="223" t="s">
        <v>44</v>
      </c>
      <c r="O136" s="87"/>
      <c r="P136" s="224">
        <f>O136*H136</f>
        <v>0</v>
      </c>
      <c r="Q136" s="224">
        <v>0</v>
      </c>
      <c r="R136" s="224">
        <f>Q136*H136</f>
        <v>0</v>
      </c>
      <c r="S136" s="224">
        <v>0</v>
      </c>
      <c r="T136" s="225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26" t="s">
        <v>504</v>
      </c>
      <c r="AT136" s="226" t="s">
        <v>147</v>
      </c>
      <c r="AU136" s="226" t="s">
        <v>151</v>
      </c>
      <c r="AY136" s="20" t="s">
        <v>142</v>
      </c>
      <c r="BE136" s="227">
        <f>IF(N136="základní",J136,0)</f>
        <v>0</v>
      </c>
      <c r="BF136" s="227">
        <f>IF(N136="snížená",J136,0)</f>
        <v>0</v>
      </c>
      <c r="BG136" s="227">
        <f>IF(N136="zákl. přenesená",J136,0)</f>
        <v>0</v>
      </c>
      <c r="BH136" s="227">
        <f>IF(N136="sníž. přenesená",J136,0)</f>
        <v>0</v>
      </c>
      <c r="BI136" s="227">
        <f>IF(N136="nulová",J136,0)</f>
        <v>0</v>
      </c>
      <c r="BJ136" s="20" t="s">
        <v>84</v>
      </c>
      <c r="BK136" s="227">
        <f>ROUND(I136*H136,2)</f>
        <v>0</v>
      </c>
      <c r="BL136" s="20" t="s">
        <v>504</v>
      </c>
      <c r="BM136" s="226" t="s">
        <v>280</v>
      </c>
    </row>
    <row r="137" s="2" customFormat="1" ht="16.5" customHeight="1">
      <c r="A137" s="41"/>
      <c r="B137" s="42"/>
      <c r="C137" s="215" t="s">
        <v>8</v>
      </c>
      <c r="D137" s="215" t="s">
        <v>147</v>
      </c>
      <c r="E137" s="216" t="s">
        <v>757</v>
      </c>
      <c r="F137" s="217" t="s">
        <v>758</v>
      </c>
      <c r="G137" s="218" t="s">
        <v>732</v>
      </c>
      <c r="H137" s="219">
        <v>55</v>
      </c>
      <c r="I137" s="220"/>
      <c r="J137" s="221">
        <f>ROUND(I137*H137,2)</f>
        <v>0</v>
      </c>
      <c r="K137" s="217" t="s">
        <v>19</v>
      </c>
      <c r="L137" s="47"/>
      <c r="M137" s="222" t="s">
        <v>19</v>
      </c>
      <c r="N137" s="223" t="s">
        <v>44</v>
      </c>
      <c r="O137" s="87"/>
      <c r="P137" s="224">
        <f>O137*H137</f>
        <v>0</v>
      </c>
      <c r="Q137" s="224">
        <v>0</v>
      </c>
      <c r="R137" s="224">
        <f>Q137*H137</f>
        <v>0</v>
      </c>
      <c r="S137" s="224">
        <v>0</v>
      </c>
      <c r="T137" s="225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26" t="s">
        <v>504</v>
      </c>
      <c r="AT137" s="226" t="s">
        <v>147</v>
      </c>
      <c r="AU137" s="226" t="s">
        <v>151</v>
      </c>
      <c r="AY137" s="20" t="s">
        <v>142</v>
      </c>
      <c r="BE137" s="227">
        <f>IF(N137="základní",J137,0)</f>
        <v>0</v>
      </c>
      <c r="BF137" s="227">
        <f>IF(N137="snížená",J137,0)</f>
        <v>0</v>
      </c>
      <c r="BG137" s="227">
        <f>IF(N137="zákl. přenesená",J137,0)</f>
        <v>0</v>
      </c>
      <c r="BH137" s="227">
        <f>IF(N137="sníž. přenesená",J137,0)</f>
        <v>0</v>
      </c>
      <c r="BI137" s="227">
        <f>IF(N137="nulová",J137,0)</f>
        <v>0</v>
      </c>
      <c r="BJ137" s="20" t="s">
        <v>84</v>
      </c>
      <c r="BK137" s="227">
        <f>ROUND(I137*H137,2)</f>
        <v>0</v>
      </c>
      <c r="BL137" s="20" t="s">
        <v>504</v>
      </c>
      <c r="BM137" s="226" t="s">
        <v>291</v>
      </c>
    </row>
    <row r="138" s="2" customFormat="1" ht="16.5" customHeight="1">
      <c r="A138" s="41"/>
      <c r="B138" s="42"/>
      <c r="C138" s="215" t="s">
        <v>227</v>
      </c>
      <c r="D138" s="215" t="s">
        <v>147</v>
      </c>
      <c r="E138" s="216" t="s">
        <v>759</v>
      </c>
      <c r="F138" s="217" t="s">
        <v>760</v>
      </c>
      <c r="G138" s="218" t="s">
        <v>732</v>
      </c>
      <c r="H138" s="219">
        <v>42</v>
      </c>
      <c r="I138" s="220"/>
      <c r="J138" s="221">
        <f>ROUND(I138*H138,2)</f>
        <v>0</v>
      </c>
      <c r="K138" s="217" t="s">
        <v>19</v>
      </c>
      <c r="L138" s="47"/>
      <c r="M138" s="222" t="s">
        <v>19</v>
      </c>
      <c r="N138" s="223" t="s">
        <v>44</v>
      </c>
      <c r="O138" s="87"/>
      <c r="P138" s="224">
        <f>O138*H138</f>
        <v>0</v>
      </c>
      <c r="Q138" s="224">
        <v>0</v>
      </c>
      <c r="R138" s="224">
        <f>Q138*H138</f>
        <v>0</v>
      </c>
      <c r="S138" s="224">
        <v>0</v>
      </c>
      <c r="T138" s="225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26" t="s">
        <v>504</v>
      </c>
      <c r="AT138" s="226" t="s">
        <v>147</v>
      </c>
      <c r="AU138" s="226" t="s">
        <v>151</v>
      </c>
      <c r="AY138" s="20" t="s">
        <v>142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20" t="s">
        <v>84</v>
      </c>
      <c r="BK138" s="227">
        <f>ROUND(I138*H138,2)</f>
        <v>0</v>
      </c>
      <c r="BL138" s="20" t="s">
        <v>504</v>
      </c>
      <c r="BM138" s="226" t="s">
        <v>306</v>
      </c>
    </row>
    <row r="139" s="2" customFormat="1" ht="16.5" customHeight="1">
      <c r="A139" s="41"/>
      <c r="B139" s="42"/>
      <c r="C139" s="215" t="s">
        <v>233</v>
      </c>
      <c r="D139" s="215" t="s">
        <v>147</v>
      </c>
      <c r="E139" s="216" t="s">
        <v>761</v>
      </c>
      <c r="F139" s="217" t="s">
        <v>762</v>
      </c>
      <c r="G139" s="218" t="s">
        <v>732</v>
      </c>
      <c r="H139" s="219">
        <v>27</v>
      </c>
      <c r="I139" s="220"/>
      <c r="J139" s="221">
        <f>ROUND(I139*H139,2)</f>
        <v>0</v>
      </c>
      <c r="K139" s="217" t="s">
        <v>19</v>
      </c>
      <c r="L139" s="47"/>
      <c r="M139" s="222" t="s">
        <v>19</v>
      </c>
      <c r="N139" s="223" t="s">
        <v>44</v>
      </c>
      <c r="O139" s="87"/>
      <c r="P139" s="224">
        <f>O139*H139</f>
        <v>0</v>
      </c>
      <c r="Q139" s="224">
        <v>0</v>
      </c>
      <c r="R139" s="224">
        <f>Q139*H139</f>
        <v>0</v>
      </c>
      <c r="S139" s="224">
        <v>0</v>
      </c>
      <c r="T139" s="225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26" t="s">
        <v>504</v>
      </c>
      <c r="AT139" s="226" t="s">
        <v>147</v>
      </c>
      <c r="AU139" s="226" t="s">
        <v>151</v>
      </c>
      <c r="AY139" s="20" t="s">
        <v>142</v>
      </c>
      <c r="BE139" s="227">
        <f>IF(N139="základní",J139,0)</f>
        <v>0</v>
      </c>
      <c r="BF139" s="227">
        <f>IF(N139="snížená",J139,0)</f>
        <v>0</v>
      </c>
      <c r="BG139" s="227">
        <f>IF(N139="zákl. přenesená",J139,0)</f>
        <v>0</v>
      </c>
      <c r="BH139" s="227">
        <f>IF(N139="sníž. přenesená",J139,0)</f>
        <v>0</v>
      </c>
      <c r="BI139" s="227">
        <f>IF(N139="nulová",J139,0)</f>
        <v>0</v>
      </c>
      <c r="BJ139" s="20" t="s">
        <v>84</v>
      </c>
      <c r="BK139" s="227">
        <f>ROUND(I139*H139,2)</f>
        <v>0</v>
      </c>
      <c r="BL139" s="20" t="s">
        <v>504</v>
      </c>
      <c r="BM139" s="226" t="s">
        <v>318</v>
      </c>
    </row>
    <row r="140" s="16" customFormat="1" ht="20.88" customHeight="1">
      <c r="A140" s="16"/>
      <c r="B140" s="281"/>
      <c r="C140" s="282"/>
      <c r="D140" s="283" t="s">
        <v>71</v>
      </c>
      <c r="E140" s="283" t="s">
        <v>763</v>
      </c>
      <c r="F140" s="283" t="s">
        <v>764</v>
      </c>
      <c r="G140" s="282"/>
      <c r="H140" s="282"/>
      <c r="I140" s="284"/>
      <c r="J140" s="285">
        <f>BK140</f>
        <v>0</v>
      </c>
      <c r="K140" s="282"/>
      <c r="L140" s="286"/>
      <c r="M140" s="287"/>
      <c r="N140" s="288"/>
      <c r="O140" s="288"/>
      <c r="P140" s="289">
        <f>SUM(P141:P148)</f>
        <v>0</v>
      </c>
      <c r="Q140" s="288"/>
      <c r="R140" s="289">
        <f>SUM(R141:R148)</f>
        <v>0</v>
      </c>
      <c r="S140" s="288"/>
      <c r="T140" s="290">
        <f>SUM(T141:T148)</f>
        <v>0</v>
      </c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R140" s="291" t="s">
        <v>79</v>
      </c>
      <c r="AT140" s="292" t="s">
        <v>71</v>
      </c>
      <c r="AU140" s="292" t="s">
        <v>152</v>
      </c>
      <c r="AY140" s="291" t="s">
        <v>142</v>
      </c>
      <c r="BK140" s="293">
        <f>SUM(BK141:BK148)</f>
        <v>0</v>
      </c>
    </row>
    <row r="141" s="2" customFormat="1" ht="16.5" customHeight="1">
      <c r="A141" s="41"/>
      <c r="B141" s="42"/>
      <c r="C141" s="215" t="s">
        <v>238</v>
      </c>
      <c r="D141" s="215" t="s">
        <v>147</v>
      </c>
      <c r="E141" s="216" t="s">
        <v>765</v>
      </c>
      <c r="F141" s="217" t="s">
        <v>766</v>
      </c>
      <c r="G141" s="218" t="s">
        <v>732</v>
      </c>
      <c r="H141" s="219">
        <v>2</v>
      </c>
      <c r="I141" s="220"/>
      <c r="J141" s="221">
        <f>ROUND(I141*H141,2)</f>
        <v>0</v>
      </c>
      <c r="K141" s="217" t="s">
        <v>19</v>
      </c>
      <c r="L141" s="47"/>
      <c r="M141" s="222" t="s">
        <v>19</v>
      </c>
      <c r="N141" s="223" t="s">
        <v>44</v>
      </c>
      <c r="O141" s="87"/>
      <c r="P141" s="224">
        <f>O141*H141</f>
        <v>0</v>
      </c>
      <c r="Q141" s="224">
        <v>0</v>
      </c>
      <c r="R141" s="224">
        <f>Q141*H141</f>
        <v>0</v>
      </c>
      <c r="S141" s="224">
        <v>0</v>
      </c>
      <c r="T141" s="225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26" t="s">
        <v>504</v>
      </c>
      <c r="AT141" s="226" t="s">
        <v>147</v>
      </c>
      <c r="AU141" s="226" t="s">
        <v>151</v>
      </c>
      <c r="AY141" s="20" t="s">
        <v>142</v>
      </c>
      <c r="BE141" s="227">
        <f>IF(N141="základní",J141,0)</f>
        <v>0</v>
      </c>
      <c r="BF141" s="227">
        <f>IF(N141="snížená",J141,0)</f>
        <v>0</v>
      </c>
      <c r="BG141" s="227">
        <f>IF(N141="zákl. přenesená",J141,0)</f>
        <v>0</v>
      </c>
      <c r="BH141" s="227">
        <f>IF(N141="sníž. přenesená",J141,0)</f>
        <v>0</v>
      </c>
      <c r="BI141" s="227">
        <f>IF(N141="nulová",J141,0)</f>
        <v>0</v>
      </c>
      <c r="BJ141" s="20" t="s">
        <v>84</v>
      </c>
      <c r="BK141" s="227">
        <f>ROUND(I141*H141,2)</f>
        <v>0</v>
      </c>
      <c r="BL141" s="20" t="s">
        <v>504</v>
      </c>
      <c r="BM141" s="226" t="s">
        <v>332</v>
      </c>
    </row>
    <row r="142" s="2" customFormat="1" ht="16.5" customHeight="1">
      <c r="A142" s="41"/>
      <c r="B142" s="42"/>
      <c r="C142" s="215" t="s">
        <v>245</v>
      </c>
      <c r="D142" s="215" t="s">
        <v>147</v>
      </c>
      <c r="E142" s="216" t="s">
        <v>767</v>
      </c>
      <c r="F142" s="217" t="s">
        <v>768</v>
      </c>
      <c r="G142" s="218" t="s">
        <v>732</v>
      </c>
      <c r="H142" s="219">
        <v>2</v>
      </c>
      <c r="I142" s="220"/>
      <c r="J142" s="221">
        <f>ROUND(I142*H142,2)</f>
        <v>0</v>
      </c>
      <c r="K142" s="217" t="s">
        <v>19</v>
      </c>
      <c r="L142" s="47"/>
      <c r="M142" s="222" t="s">
        <v>19</v>
      </c>
      <c r="N142" s="223" t="s">
        <v>44</v>
      </c>
      <c r="O142" s="87"/>
      <c r="P142" s="224">
        <f>O142*H142</f>
        <v>0</v>
      </c>
      <c r="Q142" s="224">
        <v>0</v>
      </c>
      <c r="R142" s="224">
        <f>Q142*H142</f>
        <v>0</v>
      </c>
      <c r="S142" s="224">
        <v>0</v>
      </c>
      <c r="T142" s="225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26" t="s">
        <v>504</v>
      </c>
      <c r="AT142" s="226" t="s">
        <v>147</v>
      </c>
      <c r="AU142" s="226" t="s">
        <v>151</v>
      </c>
      <c r="AY142" s="20" t="s">
        <v>142</v>
      </c>
      <c r="BE142" s="227">
        <f>IF(N142="základní",J142,0)</f>
        <v>0</v>
      </c>
      <c r="BF142" s="227">
        <f>IF(N142="snížená",J142,0)</f>
        <v>0</v>
      </c>
      <c r="BG142" s="227">
        <f>IF(N142="zákl. přenesená",J142,0)</f>
        <v>0</v>
      </c>
      <c r="BH142" s="227">
        <f>IF(N142="sníž. přenesená",J142,0)</f>
        <v>0</v>
      </c>
      <c r="BI142" s="227">
        <f>IF(N142="nulová",J142,0)</f>
        <v>0</v>
      </c>
      <c r="BJ142" s="20" t="s">
        <v>84</v>
      </c>
      <c r="BK142" s="227">
        <f>ROUND(I142*H142,2)</f>
        <v>0</v>
      </c>
      <c r="BL142" s="20" t="s">
        <v>504</v>
      </c>
      <c r="BM142" s="226" t="s">
        <v>310</v>
      </c>
    </row>
    <row r="143" s="2" customFormat="1" ht="16.5" customHeight="1">
      <c r="A143" s="41"/>
      <c r="B143" s="42"/>
      <c r="C143" s="215" t="s">
        <v>253</v>
      </c>
      <c r="D143" s="215" t="s">
        <v>147</v>
      </c>
      <c r="E143" s="216" t="s">
        <v>769</v>
      </c>
      <c r="F143" s="217" t="s">
        <v>770</v>
      </c>
      <c r="G143" s="218" t="s">
        <v>732</v>
      </c>
      <c r="H143" s="219">
        <v>2</v>
      </c>
      <c r="I143" s="220"/>
      <c r="J143" s="221">
        <f>ROUND(I143*H143,2)</f>
        <v>0</v>
      </c>
      <c r="K143" s="217" t="s">
        <v>19</v>
      </c>
      <c r="L143" s="47"/>
      <c r="M143" s="222" t="s">
        <v>19</v>
      </c>
      <c r="N143" s="223" t="s">
        <v>44</v>
      </c>
      <c r="O143" s="87"/>
      <c r="P143" s="224">
        <f>O143*H143</f>
        <v>0</v>
      </c>
      <c r="Q143" s="224">
        <v>0</v>
      </c>
      <c r="R143" s="224">
        <f>Q143*H143</f>
        <v>0</v>
      </c>
      <c r="S143" s="224">
        <v>0</v>
      </c>
      <c r="T143" s="225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26" t="s">
        <v>504</v>
      </c>
      <c r="AT143" s="226" t="s">
        <v>147</v>
      </c>
      <c r="AU143" s="226" t="s">
        <v>151</v>
      </c>
      <c r="AY143" s="20" t="s">
        <v>142</v>
      </c>
      <c r="BE143" s="227">
        <f>IF(N143="základní",J143,0)</f>
        <v>0</v>
      </c>
      <c r="BF143" s="227">
        <f>IF(N143="snížená",J143,0)</f>
        <v>0</v>
      </c>
      <c r="BG143" s="227">
        <f>IF(N143="zákl. přenesená",J143,0)</f>
        <v>0</v>
      </c>
      <c r="BH143" s="227">
        <f>IF(N143="sníž. přenesená",J143,0)</f>
        <v>0</v>
      </c>
      <c r="BI143" s="227">
        <f>IF(N143="nulová",J143,0)</f>
        <v>0</v>
      </c>
      <c r="BJ143" s="20" t="s">
        <v>84</v>
      </c>
      <c r="BK143" s="227">
        <f>ROUND(I143*H143,2)</f>
        <v>0</v>
      </c>
      <c r="BL143" s="20" t="s">
        <v>504</v>
      </c>
      <c r="BM143" s="226" t="s">
        <v>353</v>
      </c>
    </row>
    <row r="144" s="2" customFormat="1" ht="16.5" customHeight="1">
      <c r="A144" s="41"/>
      <c r="B144" s="42"/>
      <c r="C144" s="215" t="s">
        <v>259</v>
      </c>
      <c r="D144" s="215" t="s">
        <v>147</v>
      </c>
      <c r="E144" s="216" t="s">
        <v>1010</v>
      </c>
      <c r="F144" s="217" t="s">
        <v>1011</v>
      </c>
      <c r="G144" s="218" t="s">
        <v>732</v>
      </c>
      <c r="H144" s="219">
        <v>1</v>
      </c>
      <c r="I144" s="220"/>
      <c r="J144" s="221">
        <f>ROUND(I144*H144,2)</f>
        <v>0</v>
      </c>
      <c r="K144" s="217" t="s">
        <v>19</v>
      </c>
      <c r="L144" s="47"/>
      <c r="M144" s="222" t="s">
        <v>19</v>
      </c>
      <c r="N144" s="223" t="s">
        <v>44</v>
      </c>
      <c r="O144" s="87"/>
      <c r="P144" s="224">
        <f>O144*H144</f>
        <v>0</v>
      </c>
      <c r="Q144" s="224">
        <v>0</v>
      </c>
      <c r="R144" s="224">
        <f>Q144*H144</f>
        <v>0</v>
      </c>
      <c r="S144" s="224">
        <v>0</v>
      </c>
      <c r="T144" s="225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26" t="s">
        <v>504</v>
      </c>
      <c r="AT144" s="226" t="s">
        <v>147</v>
      </c>
      <c r="AU144" s="226" t="s">
        <v>151</v>
      </c>
      <c r="AY144" s="20" t="s">
        <v>142</v>
      </c>
      <c r="BE144" s="227">
        <f>IF(N144="základní",J144,0)</f>
        <v>0</v>
      </c>
      <c r="BF144" s="227">
        <f>IF(N144="snížená",J144,0)</f>
        <v>0</v>
      </c>
      <c r="BG144" s="227">
        <f>IF(N144="zákl. přenesená",J144,0)</f>
        <v>0</v>
      </c>
      <c r="BH144" s="227">
        <f>IF(N144="sníž. přenesená",J144,0)</f>
        <v>0</v>
      </c>
      <c r="BI144" s="227">
        <f>IF(N144="nulová",J144,0)</f>
        <v>0</v>
      </c>
      <c r="BJ144" s="20" t="s">
        <v>84</v>
      </c>
      <c r="BK144" s="227">
        <f>ROUND(I144*H144,2)</f>
        <v>0</v>
      </c>
      <c r="BL144" s="20" t="s">
        <v>504</v>
      </c>
      <c r="BM144" s="226" t="s">
        <v>363</v>
      </c>
    </row>
    <row r="145" s="2" customFormat="1" ht="16.5" customHeight="1">
      <c r="A145" s="41"/>
      <c r="B145" s="42"/>
      <c r="C145" s="215" t="s">
        <v>264</v>
      </c>
      <c r="D145" s="215" t="s">
        <v>147</v>
      </c>
      <c r="E145" s="216" t="s">
        <v>771</v>
      </c>
      <c r="F145" s="217" t="s">
        <v>772</v>
      </c>
      <c r="G145" s="218" t="s">
        <v>732</v>
      </c>
      <c r="H145" s="219">
        <v>6</v>
      </c>
      <c r="I145" s="220"/>
      <c r="J145" s="221">
        <f>ROUND(I145*H145,2)</f>
        <v>0</v>
      </c>
      <c r="K145" s="217" t="s">
        <v>19</v>
      </c>
      <c r="L145" s="47"/>
      <c r="M145" s="222" t="s">
        <v>19</v>
      </c>
      <c r="N145" s="223" t="s">
        <v>44</v>
      </c>
      <c r="O145" s="87"/>
      <c r="P145" s="224">
        <f>O145*H145</f>
        <v>0</v>
      </c>
      <c r="Q145" s="224">
        <v>0</v>
      </c>
      <c r="R145" s="224">
        <f>Q145*H145</f>
        <v>0</v>
      </c>
      <c r="S145" s="224">
        <v>0</v>
      </c>
      <c r="T145" s="225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26" t="s">
        <v>504</v>
      </c>
      <c r="AT145" s="226" t="s">
        <v>147</v>
      </c>
      <c r="AU145" s="226" t="s">
        <v>151</v>
      </c>
      <c r="AY145" s="20" t="s">
        <v>142</v>
      </c>
      <c r="BE145" s="227">
        <f>IF(N145="základní",J145,0)</f>
        <v>0</v>
      </c>
      <c r="BF145" s="227">
        <f>IF(N145="snížená",J145,0)</f>
        <v>0</v>
      </c>
      <c r="BG145" s="227">
        <f>IF(N145="zákl. přenesená",J145,0)</f>
        <v>0</v>
      </c>
      <c r="BH145" s="227">
        <f>IF(N145="sníž. přenesená",J145,0)</f>
        <v>0</v>
      </c>
      <c r="BI145" s="227">
        <f>IF(N145="nulová",J145,0)</f>
        <v>0</v>
      </c>
      <c r="BJ145" s="20" t="s">
        <v>84</v>
      </c>
      <c r="BK145" s="227">
        <f>ROUND(I145*H145,2)</f>
        <v>0</v>
      </c>
      <c r="BL145" s="20" t="s">
        <v>504</v>
      </c>
      <c r="BM145" s="226" t="s">
        <v>375</v>
      </c>
    </row>
    <row r="146" s="2" customFormat="1" ht="16.5" customHeight="1">
      <c r="A146" s="41"/>
      <c r="B146" s="42"/>
      <c r="C146" s="215" t="s">
        <v>270</v>
      </c>
      <c r="D146" s="215" t="s">
        <v>147</v>
      </c>
      <c r="E146" s="216" t="s">
        <v>773</v>
      </c>
      <c r="F146" s="217" t="s">
        <v>774</v>
      </c>
      <c r="G146" s="218" t="s">
        <v>732</v>
      </c>
      <c r="H146" s="219">
        <v>2</v>
      </c>
      <c r="I146" s="220"/>
      <c r="J146" s="221">
        <f>ROUND(I146*H146,2)</f>
        <v>0</v>
      </c>
      <c r="K146" s="217" t="s">
        <v>19</v>
      </c>
      <c r="L146" s="47"/>
      <c r="M146" s="222" t="s">
        <v>19</v>
      </c>
      <c r="N146" s="223" t="s">
        <v>44</v>
      </c>
      <c r="O146" s="87"/>
      <c r="P146" s="224">
        <f>O146*H146</f>
        <v>0</v>
      </c>
      <c r="Q146" s="224">
        <v>0</v>
      </c>
      <c r="R146" s="224">
        <f>Q146*H146</f>
        <v>0</v>
      </c>
      <c r="S146" s="224">
        <v>0</v>
      </c>
      <c r="T146" s="225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26" t="s">
        <v>504</v>
      </c>
      <c r="AT146" s="226" t="s">
        <v>147</v>
      </c>
      <c r="AU146" s="226" t="s">
        <v>151</v>
      </c>
      <c r="AY146" s="20" t="s">
        <v>142</v>
      </c>
      <c r="BE146" s="227">
        <f>IF(N146="základní",J146,0)</f>
        <v>0</v>
      </c>
      <c r="BF146" s="227">
        <f>IF(N146="snížená",J146,0)</f>
        <v>0</v>
      </c>
      <c r="BG146" s="227">
        <f>IF(N146="zákl. přenesená",J146,0)</f>
        <v>0</v>
      </c>
      <c r="BH146" s="227">
        <f>IF(N146="sníž. přenesená",J146,0)</f>
        <v>0</v>
      </c>
      <c r="BI146" s="227">
        <f>IF(N146="nulová",J146,0)</f>
        <v>0</v>
      </c>
      <c r="BJ146" s="20" t="s">
        <v>84</v>
      </c>
      <c r="BK146" s="227">
        <f>ROUND(I146*H146,2)</f>
        <v>0</v>
      </c>
      <c r="BL146" s="20" t="s">
        <v>504</v>
      </c>
      <c r="BM146" s="226" t="s">
        <v>385</v>
      </c>
    </row>
    <row r="147" s="2" customFormat="1" ht="16.5" customHeight="1">
      <c r="A147" s="41"/>
      <c r="B147" s="42"/>
      <c r="C147" s="215" t="s">
        <v>7</v>
      </c>
      <c r="D147" s="215" t="s">
        <v>147</v>
      </c>
      <c r="E147" s="216" t="s">
        <v>775</v>
      </c>
      <c r="F147" s="217" t="s">
        <v>776</v>
      </c>
      <c r="G147" s="218" t="s">
        <v>732</v>
      </c>
      <c r="H147" s="219">
        <v>1</v>
      </c>
      <c r="I147" s="220"/>
      <c r="J147" s="221">
        <f>ROUND(I147*H147,2)</f>
        <v>0</v>
      </c>
      <c r="K147" s="217" t="s">
        <v>19</v>
      </c>
      <c r="L147" s="47"/>
      <c r="M147" s="222" t="s">
        <v>19</v>
      </c>
      <c r="N147" s="223" t="s">
        <v>44</v>
      </c>
      <c r="O147" s="87"/>
      <c r="P147" s="224">
        <f>O147*H147</f>
        <v>0</v>
      </c>
      <c r="Q147" s="224">
        <v>0</v>
      </c>
      <c r="R147" s="224">
        <f>Q147*H147</f>
        <v>0</v>
      </c>
      <c r="S147" s="224">
        <v>0</v>
      </c>
      <c r="T147" s="225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26" t="s">
        <v>504</v>
      </c>
      <c r="AT147" s="226" t="s">
        <v>147</v>
      </c>
      <c r="AU147" s="226" t="s">
        <v>151</v>
      </c>
      <c r="AY147" s="20" t="s">
        <v>142</v>
      </c>
      <c r="BE147" s="227">
        <f>IF(N147="základní",J147,0)</f>
        <v>0</v>
      </c>
      <c r="BF147" s="227">
        <f>IF(N147="snížená",J147,0)</f>
        <v>0</v>
      </c>
      <c r="BG147" s="227">
        <f>IF(N147="zákl. přenesená",J147,0)</f>
        <v>0</v>
      </c>
      <c r="BH147" s="227">
        <f>IF(N147="sníž. přenesená",J147,0)</f>
        <v>0</v>
      </c>
      <c r="BI147" s="227">
        <f>IF(N147="nulová",J147,0)</f>
        <v>0</v>
      </c>
      <c r="BJ147" s="20" t="s">
        <v>84</v>
      </c>
      <c r="BK147" s="227">
        <f>ROUND(I147*H147,2)</f>
        <v>0</v>
      </c>
      <c r="BL147" s="20" t="s">
        <v>504</v>
      </c>
      <c r="BM147" s="226" t="s">
        <v>396</v>
      </c>
    </row>
    <row r="148" s="2" customFormat="1" ht="16.5" customHeight="1">
      <c r="A148" s="41"/>
      <c r="B148" s="42"/>
      <c r="C148" s="215" t="s">
        <v>280</v>
      </c>
      <c r="D148" s="215" t="s">
        <v>147</v>
      </c>
      <c r="E148" s="216" t="s">
        <v>1012</v>
      </c>
      <c r="F148" s="217" t="s">
        <v>1013</v>
      </c>
      <c r="G148" s="218" t="s">
        <v>732</v>
      </c>
      <c r="H148" s="219">
        <v>1</v>
      </c>
      <c r="I148" s="220"/>
      <c r="J148" s="221">
        <f>ROUND(I148*H148,2)</f>
        <v>0</v>
      </c>
      <c r="K148" s="217" t="s">
        <v>19</v>
      </c>
      <c r="L148" s="47"/>
      <c r="M148" s="222" t="s">
        <v>19</v>
      </c>
      <c r="N148" s="223" t="s">
        <v>44</v>
      </c>
      <c r="O148" s="87"/>
      <c r="P148" s="224">
        <f>O148*H148</f>
        <v>0</v>
      </c>
      <c r="Q148" s="224">
        <v>0</v>
      </c>
      <c r="R148" s="224">
        <f>Q148*H148</f>
        <v>0</v>
      </c>
      <c r="S148" s="224">
        <v>0</v>
      </c>
      <c r="T148" s="225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26" t="s">
        <v>504</v>
      </c>
      <c r="AT148" s="226" t="s">
        <v>147</v>
      </c>
      <c r="AU148" s="226" t="s">
        <v>151</v>
      </c>
      <c r="AY148" s="20" t="s">
        <v>142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20" t="s">
        <v>84</v>
      </c>
      <c r="BK148" s="227">
        <f>ROUND(I148*H148,2)</f>
        <v>0</v>
      </c>
      <c r="BL148" s="20" t="s">
        <v>504</v>
      </c>
      <c r="BM148" s="226" t="s">
        <v>408</v>
      </c>
    </row>
    <row r="149" s="16" customFormat="1" ht="20.88" customHeight="1">
      <c r="A149" s="16"/>
      <c r="B149" s="281"/>
      <c r="C149" s="282"/>
      <c r="D149" s="283" t="s">
        <v>71</v>
      </c>
      <c r="E149" s="283" t="s">
        <v>777</v>
      </c>
      <c r="F149" s="283" t="s">
        <v>778</v>
      </c>
      <c r="G149" s="282"/>
      <c r="H149" s="282"/>
      <c r="I149" s="284"/>
      <c r="J149" s="285">
        <f>BK149</f>
        <v>0</v>
      </c>
      <c r="K149" s="282"/>
      <c r="L149" s="286"/>
      <c r="M149" s="287"/>
      <c r="N149" s="288"/>
      <c r="O149" s="288"/>
      <c r="P149" s="289">
        <f>SUM(P150:P152)</f>
        <v>0</v>
      </c>
      <c r="Q149" s="288"/>
      <c r="R149" s="289">
        <f>SUM(R150:R152)</f>
        <v>0</v>
      </c>
      <c r="S149" s="288"/>
      <c r="T149" s="290">
        <f>SUM(T150:T152)</f>
        <v>0</v>
      </c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R149" s="291" t="s">
        <v>79</v>
      </c>
      <c r="AT149" s="292" t="s">
        <v>71</v>
      </c>
      <c r="AU149" s="292" t="s">
        <v>152</v>
      </c>
      <c r="AY149" s="291" t="s">
        <v>142</v>
      </c>
      <c r="BK149" s="293">
        <f>SUM(BK150:BK152)</f>
        <v>0</v>
      </c>
    </row>
    <row r="150" s="2" customFormat="1" ht="16.5" customHeight="1">
      <c r="A150" s="41"/>
      <c r="B150" s="42"/>
      <c r="C150" s="215" t="s">
        <v>285</v>
      </c>
      <c r="D150" s="215" t="s">
        <v>147</v>
      </c>
      <c r="E150" s="216" t="s">
        <v>779</v>
      </c>
      <c r="F150" s="217" t="s">
        <v>780</v>
      </c>
      <c r="G150" s="218" t="s">
        <v>732</v>
      </c>
      <c r="H150" s="219">
        <v>6</v>
      </c>
      <c r="I150" s="220"/>
      <c r="J150" s="221">
        <f>ROUND(I150*H150,2)</f>
        <v>0</v>
      </c>
      <c r="K150" s="217" t="s">
        <v>19</v>
      </c>
      <c r="L150" s="47"/>
      <c r="M150" s="222" t="s">
        <v>19</v>
      </c>
      <c r="N150" s="223" t="s">
        <v>44</v>
      </c>
      <c r="O150" s="87"/>
      <c r="P150" s="224">
        <f>O150*H150</f>
        <v>0</v>
      </c>
      <c r="Q150" s="224">
        <v>0</v>
      </c>
      <c r="R150" s="224">
        <f>Q150*H150</f>
        <v>0</v>
      </c>
      <c r="S150" s="224">
        <v>0</v>
      </c>
      <c r="T150" s="225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26" t="s">
        <v>504</v>
      </c>
      <c r="AT150" s="226" t="s">
        <v>147</v>
      </c>
      <c r="AU150" s="226" t="s">
        <v>151</v>
      </c>
      <c r="AY150" s="20" t="s">
        <v>142</v>
      </c>
      <c r="BE150" s="227">
        <f>IF(N150="základní",J150,0)</f>
        <v>0</v>
      </c>
      <c r="BF150" s="227">
        <f>IF(N150="snížená",J150,0)</f>
        <v>0</v>
      </c>
      <c r="BG150" s="227">
        <f>IF(N150="zákl. přenesená",J150,0)</f>
        <v>0</v>
      </c>
      <c r="BH150" s="227">
        <f>IF(N150="sníž. přenesená",J150,0)</f>
        <v>0</v>
      </c>
      <c r="BI150" s="227">
        <f>IF(N150="nulová",J150,0)</f>
        <v>0</v>
      </c>
      <c r="BJ150" s="20" t="s">
        <v>84</v>
      </c>
      <c r="BK150" s="227">
        <f>ROUND(I150*H150,2)</f>
        <v>0</v>
      </c>
      <c r="BL150" s="20" t="s">
        <v>504</v>
      </c>
      <c r="BM150" s="226" t="s">
        <v>420</v>
      </c>
    </row>
    <row r="151" s="2" customFormat="1" ht="16.5" customHeight="1">
      <c r="A151" s="41"/>
      <c r="B151" s="42"/>
      <c r="C151" s="215" t="s">
        <v>291</v>
      </c>
      <c r="D151" s="215" t="s">
        <v>147</v>
      </c>
      <c r="E151" s="216" t="s">
        <v>781</v>
      </c>
      <c r="F151" s="217" t="s">
        <v>782</v>
      </c>
      <c r="G151" s="218" t="s">
        <v>732</v>
      </c>
      <c r="H151" s="219">
        <v>6</v>
      </c>
      <c r="I151" s="220"/>
      <c r="J151" s="221">
        <f>ROUND(I151*H151,2)</f>
        <v>0</v>
      </c>
      <c r="K151" s="217" t="s">
        <v>19</v>
      </c>
      <c r="L151" s="47"/>
      <c r="M151" s="222" t="s">
        <v>19</v>
      </c>
      <c r="N151" s="223" t="s">
        <v>44</v>
      </c>
      <c r="O151" s="87"/>
      <c r="P151" s="224">
        <f>O151*H151</f>
        <v>0</v>
      </c>
      <c r="Q151" s="224">
        <v>0</v>
      </c>
      <c r="R151" s="224">
        <f>Q151*H151</f>
        <v>0</v>
      </c>
      <c r="S151" s="224">
        <v>0</v>
      </c>
      <c r="T151" s="225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26" t="s">
        <v>504</v>
      </c>
      <c r="AT151" s="226" t="s">
        <v>147</v>
      </c>
      <c r="AU151" s="226" t="s">
        <v>151</v>
      </c>
      <c r="AY151" s="20" t="s">
        <v>142</v>
      </c>
      <c r="BE151" s="227">
        <f>IF(N151="základní",J151,0)</f>
        <v>0</v>
      </c>
      <c r="BF151" s="227">
        <f>IF(N151="snížená",J151,0)</f>
        <v>0</v>
      </c>
      <c r="BG151" s="227">
        <f>IF(N151="zákl. přenesená",J151,0)</f>
        <v>0</v>
      </c>
      <c r="BH151" s="227">
        <f>IF(N151="sníž. přenesená",J151,0)</f>
        <v>0</v>
      </c>
      <c r="BI151" s="227">
        <f>IF(N151="nulová",J151,0)</f>
        <v>0</v>
      </c>
      <c r="BJ151" s="20" t="s">
        <v>84</v>
      </c>
      <c r="BK151" s="227">
        <f>ROUND(I151*H151,2)</f>
        <v>0</v>
      </c>
      <c r="BL151" s="20" t="s">
        <v>504</v>
      </c>
      <c r="BM151" s="226" t="s">
        <v>430</v>
      </c>
    </row>
    <row r="152" s="2" customFormat="1" ht="16.5" customHeight="1">
      <c r="A152" s="41"/>
      <c r="B152" s="42"/>
      <c r="C152" s="215" t="s">
        <v>298</v>
      </c>
      <c r="D152" s="215" t="s">
        <v>147</v>
      </c>
      <c r="E152" s="216" t="s">
        <v>783</v>
      </c>
      <c r="F152" s="217" t="s">
        <v>784</v>
      </c>
      <c r="G152" s="218" t="s">
        <v>732</v>
      </c>
      <c r="H152" s="219">
        <v>6</v>
      </c>
      <c r="I152" s="220"/>
      <c r="J152" s="221">
        <f>ROUND(I152*H152,2)</f>
        <v>0</v>
      </c>
      <c r="K152" s="217" t="s">
        <v>19</v>
      </c>
      <c r="L152" s="47"/>
      <c r="M152" s="222" t="s">
        <v>19</v>
      </c>
      <c r="N152" s="223" t="s">
        <v>44</v>
      </c>
      <c r="O152" s="87"/>
      <c r="P152" s="224">
        <f>O152*H152</f>
        <v>0</v>
      </c>
      <c r="Q152" s="224">
        <v>0</v>
      </c>
      <c r="R152" s="224">
        <f>Q152*H152</f>
        <v>0</v>
      </c>
      <c r="S152" s="224">
        <v>0</v>
      </c>
      <c r="T152" s="225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26" t="s">
        <v>504</v>
      </c>
      <c r="AT152" s="226" t="s">
        <v>147</v>
      </c>
      <c r="AU152" s="226" t="s">
        <v>151</v>
      </c>
      <c r="AY152" s="20" t="s">
        <v>142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20" t="s">
        <v>84</v>
      </c>
      <c r="BK152" s="227">
        <f>ROUND(I152*H152,2)</f>
        <v>0</v>
      </c>
      <c r="BL152" s="20" t="s">
        <v>504</v>
      </c>
      <c r="BM152" s="226" t="s">
        <v>439</v>
      </c>
    </row>
    <row r="153" s="16" customFormat="1" ht="20.88" customHeight="1">
      <c r="A153" s="16"/>
      <c r="B153" s="281"/>
      <c r="C153" s="282"/>
      <c r="D153" s="283" t="s">
        <v>71</v>
      </c>
      <c r="E153" s="283" t="s">
        <v>785</v>
      </c>
      <c r="F153" s="283" t="s">
        <v>786</v>
      </c>
      <c r="G153" s="282"/>
      <c r="H153" s="282"/>
      <c r="I153" s="284"/>
      <c r="J153" s="285">
        <f>BK153</f>
        <v>0</v>
      </c>
      <c r="K153" s="282"/>
      <c r="L153" s="286"/>
      <c r="M153" s="287"/>
      <c r="N153" s="288"/>
      <c r="O153" s="288"/>
      <c r="P153" s="289">
        <f>SUM(P154:P155)</f>
        <v>0</v>
      </c>
      <c r="Q153" s="288"/>
      <c r="R153" s="289">
        <f>SUM(R154:R155)</f>
        <v>0</v>
      </c>
      <c r="S153" s="288"/>
      <c r="T153" s="290">
        <f>SUM(T154:T155)</f>
        <v>0</v>
      </c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R153" s="291" t="s">
        <v>79</v>
      </c>
      <c r="AT153" s="292" t="s">
        <v>71</v>
      </c>
      <c r="AU153" s="292" t="s">
        <v>152</v>
      </c>
      <c r="AY153" s="291" t="s">
        <v>142</v>
      </c>
      <c r="BK153" s="293">
        <f>SUM(BK154:BK155)</f>
        <v>0</v>
      </c>
    </row>
    <row r="154" s="2" customFormat="1" ht="16.5" customHeight="1">
      <c r="A154" s="41"/>
      <c r="B154" s="42"/>
      <c r="C154" s="215" t="s">
        <v>306</v>
      </c>
      <c r="D154" s="215" t="s">
        <v>147</v>
      </c>
      <c r="E154" s="216" t="s">
        <v>787</v>
      </c>
      <c r="F154" s="217" t="s">
        <v>788</v>
      </c>
      <c r="G154" s="218" t="s">
        <v>732</v>
      </c>
      <c r="H154" s="219">
        <v>10</v>
      </c>
      <c r="I154" s="220"/>
      <c r="J154" s="221">
        <f>ROUND(I154*H154,2)</f>
        <v>0</v>
      </c>
      <c r="K154" s="217" t="s">
        <v>19</v>
      </c>
      <c r="L154" s="47"/>
      <c r="M154" s="222" t="s">
        <v>19</v>
      </c>
      <c r="N154" s="223" t="s">
        <v>44</v>
      </c>
      <c r="O154" s="87"/>
      <c r="P154" s="224">
        <f>O154*H154</f>
        <v>0</v>
      </c>
      <c r="Q154" s="224">
        <v>0</v>
      </c>
      <c r="R154" s="224">
        <f>Q154*H154</f>
        <v>0</v>
      </c>
      <c r="S154" s="224">
        <v>0</v>
      </c>
      <c r="T154" s="225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26" t="s">
        <v>504</v>
      </c>
      <c r="AT154" s="226" t="s">
        <v>147</v>
      </c>
      <c r="AU154" s="226" t="s">
        <v>151</v>
      </c>
      <c r="AY154" s="20" t="s">
        <v>142</v>
      </c>
      <c r="BE154" s="227">
        <f>IF(N154="základní",J154,0)</f>
        <v>0</v>
      </c>
      <c r="BF154" s="227">
        <f>IF(N154="snížená",J154,0)</f>
        <v>0</v>
      </c>
      <c r="BG154" s="227">
        <f>IF(N154="zákl. přenesená",J154,0)</f>
        <v>0</v>
      </c>
      <c r="BH154" s="227">
        <f>IF(N154="sníž. přenesená",J154,0)</f>
        <v>0</v>
      </c>
      <c r="BI154" s="227">
        <f>IF(N154="nulová",J154,0)</f>
        <v>0</v>
      </c>
      <c r="BJ154" s="20" t="s">
        <v>84</v>
      </c>
      <c r="BK154" s="227">
        <f>ROUND(I154*H154,2)</f>
        <v>0</v>
      </c>
      <c r="BL154" s="20" t="s">
        <v>504</v>
      </c>
      <c r="BM154" s="226" t="s">
        <v>449</v>
      </c>
    </row>
    <row r="155" s="2" customFormat="1" ht="16.5" customHeight="1">
      <c r="A155" s="41"/>
      <c r="B155" s="42"/>
      <c r="C155" s="215" t="s">
        <v>313</v>
      </c>
      <c r="D155" s="215" t="s">
        <v>147</v>
      </c>
      <c r="E155" s="216" t="s">
        <v>789</v>
      </c>
      <c r="F155" s="217" t="s">
        <v>790</v>
      </c>
      <c r="G155" s="218" t="s">
        <v>732</v>
      </c>
      <c r="H155" s="219">
        <v>20</v>
      </c>
      <c r="I155" s="220"/>
      <c r="J155" s="221">
        <f>ROUND(I155*H155,2)</f>
        <v>0</v>
      </c>
      <c r="K155" s="217" t="s">
        <v>19</v>
      </c>
      <c r="L155" s="47"/>
      <c r="M155" s="222" t="s">
        <v>19</v>
      </c>
      <c r="N155" s="223" t="s">
        <v>44</v>
      </c>
      <c r="O155" s="87"/>
      <c r="P155" s="224">
        <f>O155*H155</f>
        <v>0</v>
      </c>
      <c r="Q155" s="224">
        <v>0</v>
      </c>
      <c r="R155" s="224">
        <f>Q155*H155</f>
        <v>0</v>
      </c>
      <c r="S155" s="224">
        <v>0</v>
      </c>
      <c r="T155" s="225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26" t="s">
        <v>504</v>
      </c>
      <c r="AT155" s="226" t="s">
        <v>147</v>
      </c>
      <c r="AU155" s="226" t="s">
        <v>151</v>
      </c>
      <c r="AY155" s="20" t="s">
        <v>142</v>
      </c>
      <c r="BE155" s="227">
        <f>IF(N155="základní",J155,0)</f>
        <v>0</v>
      </c>
      <c r="BF155" s="227">
        <f>IF(N155="snížená",J155,0)</f>
        <v>0</v>
      </c>
      <c r="BG155" s="227">
        <f>IF(N155="zákl. přenesená",J155,0)</f>
        <v>0</v>
      </c>
      <c r="BH155" s="227">
        <f>IF(N155="sníž. přenesená",J155,0)</f>
        <v>0</v>
      </c>
      <c r="BI155" s="227">
        <f>IF(N155="nulová",J155,0)</f>
        <v>0</v>
      </c>
      <c r="BJ155" s="20" t="s">
        <v>84</v>
      </c>
      <c r="BK155" s="227">
        <f>ROUND(I155*H155,2)</f>
        <v>0</v>
      </c>
      <c r="BL155" s="20" t="s">
        <v>504</v>
      </c>
      <c r="BM155" s="226" t="s">
        <v>459</v>
      </c>
    </row>
    <row r="156" s="16" customFormat="1" ht="20.88" customHeight="1">
      <c r="A156" s="16"/>
      <c r="B156" s="281"/>
      <c r="C156" s="282"/>
      <c r="D156" s="283" t="s">
        <v>71</v>
      </c>
      <c r="E156" s="283" t="s">
        <v>791</v>
      </c>
      <c r="F156" s="283" t="s">
        <v>792</v>
      </c>
      <c r="G156" s="282"/>
      <c r="H156" s="282"/>
      <c r="I156" s="284"/>
      <c r="J156" s="285">
        <f>BK156</f>
        <v>0</v>
      </c>
      <c r="K156" s="282"/>
      <c r="L156" s="286"/>
      <c r="M156" s="287"/>
      <c r="N156" s="288"/>
      <c r="O156" s="288"/>
      <c r="P156" s="289">
        <f>SUM(P157:P158)</f>
        <v>0</v>
      </c>
      <c r="Q156" s="288"/>
      <c r="R156" s="289">
        <f>SUM(R157:R158)</f>
        <v>0</v>
      </c>
      <c r="S156" s="288"/>
      <c r="T156" s="290">
        <f>SUM(T157:T158)</f>
        <v>0</v>
      </c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R156" s="291" t="s">
        <v>79</v>
      </c>
      <c r="AT156" s="292" t="s">
        <v>71</v>
      </c>
      <c r="AU156" s="292" t="s">
        <v>152</v>
      </c>
      <c r="AY156" s="291" t="s">
        <v>142</v>
      </c>
      <c r="BK156" s="293">
        <f>SUM(BK157:BK158)</f>
        <v>0</v>
      </c>
    </row>
    <row r="157" s="2" customFormat="1" ht="16.5" customHeight="1">
      <c r="A157" s="41"/>
      <c r="B157" s="42"/>
      <c r="C157" s="215" t="s">
        <v>318</v>
      </c>
      <c r="D157" s="215" t="s">
        <v>147</v>
      </c>
      <c r="E157" s="216" t="s">
        <v>793</v>
      </c>
      <c r="F157" s="217" t="s">
        <v>794</v>
      </c>
      <c r="G157" s="218" t="s">
        <v>795</v>
      </c>
      <c r="H157" s="219">
        <v>1</v>
      </c>
      <c r="I157" s="220"/>
      <c r="J157" s="221">
        <f>ROUND(I157*H157,2)</f>
        <v>0</v>
      </c>
      <c r="K157" s="217" t="s">
        <v>19</v>
      </c>
      <c r="L157" s="47"/>
      <c r="M157" s="222" t="s">
        <v>19</v>
      </c>
      <c r="N157" s="223" t="s">
        <v>44</v>
      </c>
      <c r="O157" s="87"/>
      <c r="P157" s="224">
        <f>O157*H157</f>
        <v>0</v>
      </c>
      <c r="Q157" s="224">
        <v>0</v>
      </c>
      <c r="R157" s="224">
        <f>Q157*H157</f>
        <v>0</v>
      </c>
      <c r="S157" s="224">
        <v>0</v>
      </c>
      <c r="T157" s="225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26" t="s">
        <v>504</v>
      </c>
      <c r="AT157" s="226" t="s">
        <v>147</v>
      </c>
      <c r="AU157" s="226" t="s">
        <v>151</v>
      </c>
      <c r="AY157" s="20" t="s">
        <v>142</v>
      </c>
      <c r="BE157" s="227">
        <f>IF(N157="základní",J157,0)</f>
        <v>0</v>
      </c>
      <c r="BF157" s="227">
        <f>IF(N157="snížená",J157,0)</f>
        <v>0</v>
      </c>
      <c r="BG157" s="227">
        <f>IF(N157="zákl. přenesená",J157,0)</f>
        <v>0</v>
      </c>
      <c r="BH157" s="227">
        <f>IF(N157="sníž. přenesená",J157,0)</f>
        <v>0</v>
      </c>
      <c r="BI157" s="227">
        <f>IF(N157="nulová",J157,0)</f>
        <v>0</v>
      </c>
      <c r="BJ157" s="20" t="s">
        <v>84</v>
      </c>
      <c r="BK157" s="227">
        <f>ROUND(I157*H157,2)</f>
        <v>0</v>
      </c>
      <c r="BL157" s="20" t="s">
        <v>504</v>
      </c>
      <c r="BM157" s="226" t="s">
        <v>469</v>
      </c>
    </row>
    <row r="158" s="2" customFormat="1" ht="16.5" customHeight="1">
      <c r="A158" s="41"/>
      <c r="B158" s="42"/>
      <c r="C158" s="215" t="s">
        <v>325</v>
      </c>
      <c r="D158" s="215" t="s">
        <v>147</v>
      </c>
      <c r="E158" s="216" t="s">
        <v>796</v>
      </c>
      <c r="F158" s="217" t="s">
        <v>797</v>
      </c>
      <c r="G158" s="218" t="s">
        <v>732</v>
      </c>
      <c r="H158" s="219">
        <v>10</v>
      </c>
      <c r="I158" s="220"/>
      <c r="J158" s="221">
        <f>ROUND(I158*H158,2)</f>
        <v>0</v>
      </c>
      <c r="K158" s="217" t="s">
        <v>19</v>
      </c>
      <c r="L158" s="47"/>
      <c r="M158" s="222" t="s">
        <v>19</v>
      </c>
      <c r="N158" s="223" t="s">
        <v>44</v>
      </c>
      <c r="O158" s="87"/>
      <c r="P158" s="224">
        <f>O158*H158</f>
        <v>0</v>
      </c>
      <c r="Q158" s="224">
        <v>0</v>
      </c>
      <c r="R158" s="224">
        <f>Q158*H158</f>
        <v>0</v>
      </c>
      <c r="S158" s="224">
        <v>0</v>
      </c>
      <c r="T158" s="225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26" t="s">
        <v>504</v>
      </c>
      <c r="AT158" s="226" t="s">
        <v>147</v>
      </c>
      <c r="AU158" s="226" t="s">
        <v>151</v>
      </c>
      <c r="AY158" s="20" t="s">
        <v>142</v>
      </c>
      <c r="BE158" s="227">
        <f>IF(N158="základní",J158,0)</f>
        <v>0</v>
      </c>
      <c r="BF158" s="227">
        <f>IF(N158="snížená",J158,0)</f>
        <v>0</v>
      </c>
      <c r="BG158" s="227">
        <f>IF(N158="zákl. přenesená",J158,0)</f>
        <v>0</v>
      </c>
      <c r="BH158" s="227">
        <f>IF(N158="sníž. přenesená",J158,0)</f>
        <v>0</v>
      </c>
      <c r="BI158" s="227">
        <f>IF(N158="nulová",J158,0)</f>
        <v>0</v>
      </c>
      <c r="BJ158" s="20" t="s">
        <v>84</v>
      </c>
      <c r="BK158" s="227">
        <f>ROUND(I158*H158,2)</f>
        <v>0</v>
      </c>
      <c r="BL158" s="20" t="s">
        <v>504</v>
      </c>
      <c r="BM158" s="226" t="s">
        <v>478</v>
      </c>
    </row>
    <row r="159" s="16" customFormat="1" ht="20.88" customHeight="1">
      <c r="A159" s="16"/>
      <c r="B159" s="281"/>
      <c r="C159" s="282"/>
      <c r="D159" s="283" t="s">
        <v>71</v>
      </c>
      <c r="E159" s="283" t="s">
        <v>798</v>
      </c>
      <c r="F159" s="283" t="s">
        <v>799</v>
      </c>
      <c r="G159" s="282"/>
      <c r="H159" s="282"/>
      <c r="I159" s="284"/>
      <c r="J159" s="285">
        <f>BK159</f>
        <v>0</v>
      </c>
      <c r="K159" s="282"/>
      <c r="L159" s="286"/>
      <c r="M159" s="287"/>
      <c r="N159" s="288"/>
      <c r="O159" s="288"/>
      <c r="P159" s="289">
        <f>SUM(P160:P161)</f>
        <v>0</v>
      </c>
      <c r="Q159" s="288"/>
      <c r="R159" s="289">
        <f>SUM(R160:R161)</f>
        <v>0</v>
      </c>
      <c r="S159" s="288"/>
      <c r="T159" s="290">
        <f>SUM(T160:T161)</f>
        <v>0</v>
      </c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R159" s="291" t="s">
        <v>79</v>
      </c>
      <c r="AT159" s="292" t="s">
        <v>71</v>
      </c>
      <c r="AU159" s="292" t="s">
        <v>152</v>
      </c>
      <c r="AY159" s="291" t="s">
        <v>142</v>
      </c>
      <c r="BK159" s="293">
        <f>SUM(BK160:BK161)</f>
        <v>0</v>
      </c>
    </row>
    <row r="160" s="2" customFormat="1" ht="16.5" customHeight="1">
      <c r="A160" s="41"/>
      <c r="B160" s="42"/>
      <c r="C160" s="215" t="s">
        <v>332</v>
      </c>
      <c r="D160" s="215" t="s">
        <v>147</v>
      </c>
      <c r="E160" s="216" t="s">
        <v>800</v>
      </c>
      <c r="F160" s="217" t="s">
        <v>801</v>
      </c>
      <c r="G160" s="218" t="s">
        <v>732</v>
      </c>
      <c r="H160" s="219">
        <v>16</v>
      </c>
      <c r="I160" s="220"/>
      <c r="J160" s="221">
        <f>ROUND(I160*H160,2)</f>
        <v>0</v>
      </c>
      <c r="K160" s="217" t="s">
        <v>19</v>
      </c>
      <c r="L160" s="47"/>
      <c r="M160" s="222" t="s">
        <v>19</v>
      </c>
      <c r="N160" s="223" t="s">
        <v>44</v>
      </c>
      <c r="O160" s="87"/>
      <c r="P160" s="224">
        <f>O160*H160</f>
        <v>0</v>
      </c>
      <c r="Q160" s="224">
        <v>0</v>
      </c>
      <c r="R160" s="224">
        <f>Q160*H160</f>
        <v>0</v>
      </c>
      <c r="S160" s="224">
        <v>0</v>
      </c>
      <c r="T160" s="225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26" t="s">
        <v>504</v>
      </c>
      <c r="AT160" s="226" t="s">
        <v>147</v>
      </c>
      <c r="AU160" s="226" t="s">
        <v>151</v>
      </c>
      <c r="AY160" s="20" t="s">
        <v>142</v>
      </c>
      <c r="BE160" s="227">
        <f>IF(N160="základní",J160,0)</f>
        <v>0</v>
      </c>
      <c r="BF160" s="227">
        <f>IF(N160="snížená",J160,0)</f>
        <v>0</v>
      </c>
      <c r="BG160" s="227">
        <f>IF(N160="zákl. přenesená",J160,0)</f>
        <v>0</v>
      </c>
      <c r="BH160" s="227">
        <f>IF(N160="sníž. přenesená",J160,0)</f>
        <v>0</v>
      </c>
      <c r="BI160" s="227">
        <f>IF(N160="nulová",J160,0)</f>
        <v>0</v>
      </c>
      <c r="BJ160" s="20" t="s">
        <v>84</v>
      </c>
      <c r="BK160" s="227">
        <f>ROUND(I160*H160,2)</f>
        <v>0</v>
      </c>
      <c r="BL160" s="20" t="s">
        <v>504</v>
      </c>
      <c r="BM160" s="226" t="s">
        <v>487</v>
      </c>
    </row>
    <row r="161" s="2" customFormat="1" ht="16.5" customHeight="1">
      <c r="A161" s="41"/>
      <c r="B161" s="42"/>
      <c r="C161" s="215" t="s">
        <v>338</v>
      </c>
      <c r="D161" s="215" t="s">
        <v>147</v>
      </c>
      <c r="E161" s="216" t="s">
        <v>802</v>
      </c>
      <c r="F161" s="217" t="s">
        <v>803</v>
      </c>
      <c r="G161" s="218" t="s">
        <v>732</v>
      </c>
      <c r="H161" s="219">
        <v>10</v>
      </c>
      <c r="I161" s="220"/>
      <c r="J161" s="221">
        <f>ROUND(I161*H161,2)</f>
        <v>0</v>
      </c>
      <c r="K161" s="217" t="s">
        <v>19</v>
      </c>
      <c r="L161" s="47"/>
      <c r="M161" s="222" t="s">
        <v>19</v>
      </c>
      <c r="N161" s="223" t="s">
        <v>44</v>
      </c>
      <c r="O161" s="87"/>
      <c r="P161" s="224">
        <f>O161*H161</f>
        <v>0</v>
      </c>
      <c r="Q161" s="224">
        <v>0</v>
      </c>
      <c r="R161" s="224">
        <f>Q161*H161</f>
        <v>0</v>
      </c>
      <c r="S161" s="224">
        <v>0</v>
      </c>
      <c r="T161" s="225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26" t="s">
        <v>504</v>
      </c>
      <c r="AT161" s="226" t="s">
        <v>147</v>
      </c>
      <c r="AU161" s="226" t="s">
        <v>151</v>
      </c>
      <c r="AY161" s="20" t="s">
        <v>142</v>
      </c>
      <c r="BE161" s="227">
        <f>IF(N161="základní",J161,0)</f>
        <v>0</v>
      </c>
      <c r="BF161" s="227">
        <f>IF(N161="snížená",J161,0)</f>
        <v>0</v>
      </c>
      <c r="BG161" s="227">
        <f>IF(N161="zákl. přenesená",J161,0)</f>
        <v>0</v>
      </c>
      <c r="BH161" s="227">
        <f>IF(N161="sníž. přenesená",J161,0)</f>
        <v>0</v>
      </c>
      <c r="BI161" s="227">
        <f>IF(N161="nulová",J161,0)</f>
        <v>0</v>
      </c>
      <c r="BJ161" s="20" t="s">
        <v>84</v>
      </c>
      <c r="BK161" s="227">
        <f>ROUND(I161*H161,2)</f>
        <v>0</v>
      </c>
      <c r="BL161" s="20" t="s">
        <v>504</v>
      </c>
      <c r="BM161" s="226" t="s">
        <v>495</v>
      </c>
    </row>
    <row r="162" s="12" customFormat="1" ht="20.88" customHeight="1">
      <c r="A162" s="12"/>
      <c r="B162" s="199"/>
      <c r="C162" s="200"/>
      <c r="D162" s="201" t="s">
        <v>71</v>
      </c>
      <c r="E162" s="213" t="s">
        <v>804</v>
      </c>
      <c r="F162" s="213" t="s">
        <v>805</v>
      </c>
      <c r="G162" s="200"/>
      <c r="H162" s="200"/>
      <c r="I162" s="203"/>
      <c r="J162" s="214">
        <f>BK162</f>
        <v>0</v>
      </c>
      <c r="K162" s="200"/>
      <c r="L162" s="205"/>
      <c r="M162" s="206"/>
      <c r="N162" s="207"/>
      <c r="O162" s="207"/>
      <c r="P162" s="208">
        <f>P163+SUM(P164:P169)+P171+P174</f>
        <v>0</v>
      </c>
      <c r="Q162" s="207"/>
      <c r="R162" s="208">
        <f>R163+SUM(R164:R169)+R171+R174</f>
        <v>0</v>
      </c>
      <c r="S162" s="207"/>
      <c r="T162" s="209">
        <f>T163+SUM(T164:T169)+T171+T174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10" t="s">
        <v>79</v>
      </c>
      <c r="AT162" s="211" t="s">
        <v>71</v>
      </c>
      <c r="AU162" s="211" t="s">
        <v>84</v>
      </c>
      <c r="AY162" s="210" t="s">
        <v>142</v>
      </c>
      <c r="BK162" s="212">
        <f>BK163+SUM(BK164:BK169)+BK171+BK174</f>
        <v>0</v>
      </c>
    </row>
    <row r="163" s="2" customFormat="1" ht="16.5" customHeight="1">
      <c r="A163" s="41"/>
      <c r="B163" s="42"/>
      <c r="C163" s="215" t="s">
        <v>310</v>
      </c>
      <c r="D163" s="215" t="s">
        <v>147</v>
      </c>
      <c r="E163" s="216" t="s">
        <v>806</v>
      </c>
      <c r="F163" s="217" t="s">
        <v>807</v>
      </c>
      <c r="G163" s="218" t="s">
        <v>666</v>
      </c>
      <c r="H163" s="219">
        <v>4</v>
      </c>
      <c r="I163" s="220"/>
      <c r="J163" s="221">
        <f>ROUND(I163*H163,2)</f>
        <v>0</v>
      </c>
      <c r="K163" s="217" t="s">
        <v>19</v>
      </c>
      <c r="L163" s="47"/>
      <c r="M163" s="222" t="s">
        <v>19</v>
      </c>
      <c r="N163" s="223" t="s">
        <v>44</v>
      </c>
      <c r="O163" s="87"/>
      <c r="P163" s="224">
        <f>O163*H163</f>
        <v>0</v>
      </c>
      <c r="Q163" s="224">
        <v>0</v>
      </c>
      <c r="R163" s="224">
        <f>Q163*H163</f>
        <v>0</v>
      </c>
      <c r="S163" s="224">
        <v>0</v>
      </c>
      <c r="T163" s="225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26" t="s">
        <v>504</v>
      </c>
      <c r="AT163" s="226" t="s">
        <v>147</v>
      </c>
      <c r="AU163" s="226" t="s">
        <v>152</v>
      </c>
      <c r="AY163" s="20" t="s">
        <v>142</v>
      </c>
      <c r="BE163" s="227">
        <f>IF(N163="základní",J163,0)</f>
        <v>0</v>
      </c>
      <c r="BF163" s="227">
        <f>IF(N163="snížená",J163,0)</f>
        <v>0</v>
      </c>
      <c r="BG163" s="227">
        <f>IF(N163="zákl. přenesená",J163,0)</f>
        <v>0</v>
      </c>
      <c r="BH163" s="227">
        <f>IF(N163="sníž. přenesená",J163,0)</f>
        <v>0</v>
      </c>
      <c r="BI163" s="227">
        <f>IF(N163="nulová",J163,0)</f>
        <v>0</v>
      </c>
      <c r="BJ163" s="20" t="s">
        <v>84</v>
      </c>
      <c r="BK163" s="227">
        <f>ROUND(I163*H163,2)</f>
        <v>0</v>
      </c>
      <c r="BL163" s="20" t="s">
        <v>504</v>
      </c>
      <c r="BM163" s="226" t="s">
        <v>504</v>
      </c>
    </row>
    <row r="164" s="2" customFormat="1" ht="16.5" customHeight="1">
      <c r="A164" s="41"/>
      <c r="B164" s="42"/>
      <c r="C164" s="215" t="s">
        <v>348</v>
      </c>
      <c r="D164" s="215" t="s">
        <v>147</v>
      </c>
      <c r="E164" s="216" t="s">
        <v>808</v>
      </c>
      <c r="F164" s="217" t="s">
        <v>809</v>
      </c>
      <c r="G164" s="218" t="s">
        <v>256</v>
      </c>
      <c r="H164" s="219">
        <v>0.59999999999999998</v>
      </c>
      <c r="I164" s="220"/>
      <c r="J164" s="221">
        <f>ROUND(I164*H164,2)</f>
        <v>0</v>
      </c>
      <c r="K164" s="217" t="s">
        <v>19</v>
      </c>
      <c r="L164" s="47"/>
      <c r="M164" s="222" t="s">
        <v>19</v>
      </c>
      <c r="N164" s="223" t="s">
        <v>44</v>
      </c>
      <c r="O164" s="87"/>
      <c r="P164" s="224">
        <f>O164*H164</f>
        <v>0</v>
      </c>
      <c r="Q164" s="224">
        <v>0</v>
      </c>
      <c r="R164" s="224">
        <f>Q164*H164</f>
        <v>0</v>
      </c>
      <c r="S164" s="224">
        <v>0</v>
      </c>
      <c r="T164" s="225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26" t="s">
        <v>504</v>
      </c>
      <c r="AT164" s="226" t="s">
        <v>147</v>
      </c>
      <c r="AU164" s="226" t="s">
        <v>152</v>
      </c>
      <c r="AY164" s="20" t="s">
        <v>142</v>
      </c>
      <c r="BE164" s="227">
        <f>IF(N164="základní",J164,0)</f>
        <v>0</v>
      </c>
      <c r="BF164" s="227">
        <f>IF(N164="snížená",J164,0)</f>
        <v>0</v>
      </c>
      <c r="BG164" s="227">
        <f>IF(N164="zákl. přenesená",J164,0)</f>
        <v>0</v>
      </c>
      <c r="BH164" s="227">
        <f>IF(N164="sníž. přenesená",J164,0)</f>
        <v>0</v>
      </c>
      <c r="BI164" s="227">
        <f>IF(N164="nulová",J164,0)</f>
        <v>0</v>
      </c>
      <c r="BJ164" s="20" t="s">
        <v>84</v>
      </c>
      <c r="BK164" s="227">
        <f>ROUND(I164*H164,2)</f>
        <v>0</v>
      </c>
      <c r="BL164" s="20" t="s">
        <v>504</v>
      </c>
      <c r="BM164" s="226" t="s">
        <v>513</v>
      </c>
    </row>
    <row r="165" s="2" customFormat="1" ht="16.5" customHeight="1">
      <c r="A165" s="41"/>
      <c r="B165" s="42"/>
      <c r="C165" s="215" t="s">
        <v>353</v>
      </c>
      <c r="D165" s="215" t="s">
        <v>147</v>
      </c>
      <c r="E165" s="216" t="s">
        <v>810</v>
      </c>
      <c r="F165" s="217" t="s">
        <v>811</v>
      </c>
      <c r="G165" s="218" t="s">
        <v>795</v>
      </c>
      <c r="H165" s="219">
        <v>1</v>
      </c>
      <c r="I165" s="220"/>
      <c r="J165" s="221">
        <f>ROUND(I165*H165,2)</f>
        <v>0</v>
      </c>
      <c r="K165" s="217" t="s">
        <v>19</v>
      </c>
      <c r="L165" s="47"/>
      <c r="M165" s="222" t="s">
        <v>19</v>
      </c>
      <c r="N165" s="223" t="s">
        <v>44</v>
      </c>
      <c r="O165" s="87"/>
      <c r="P165" s="224">
        <f>O165*H165</f>
        <v>0</v>
      </c>
      <c r="Q165" s="224">
        <v>0</v>
      </c>
      <c r="R165" s="224">
        <f>Q165*H165</f>
        <v>0</v>
      </c>
      <c r="S165" s="224">
        <v>0</v>
      </c>
      <c r="T165" s="225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26" t="s">
        <v>504</v>
      </c>
      <c r="AT165" s="226" t="s">
        <v>147</v>
      </c>
      <c r="AU165" s="226" t="s">
        <v>152</v>
      </c>
      <c r="AY165" s="20" t="s">
        <v>142</v>
      </c>
      <c r="BE165" s="227">
        <f>IF(N165="základní",J165,0)</f>
        <v>0</v>
      </c>
      <c r="BF165" s="227">
        <f>IF(N165="snížená",J165,0)</f>
        <v>0</v>
      </c>
      <c r="BG165" s="227">
        <f>IF(N165="zákl. přenesená",J165,0)</f>
        <v>0</v>
      </c>
      <c r="BH165" s="227">
        <f>IF(N165="sníž. přenesená",J165,0)</f>
        <v>0</v>
      </c>
      <c r="BI165" s="227">
        <f>IF(N165="nulová",J165,0)</f>
        <v>0</v>
      </c>
      <c r="BJ165" s="20" t="s">
        <v>84</v>
      </c>
      <c r="BK165" s="227">
        <f>ROUND(I165*H165,2)</f>
        <v>0</v>
      </c>
      <c r="BL165" s="20" t="s">
        <v>504</v>
      </c>
      <c r="BM165" s="226" t="s">
        <v>523</v>
      </c>
    </row>
    <row r="166" s="2" customFormat="1" ht="16.5" customHeight="1">
      <c r="A166" s="41"/>
      <c r="B166" s="42"/>
      <c r="C166" s="215" t="s">
        <v>358</v>
      </c>
      <c r="D166" s="215" t="s">
        <v>147</v>
      </c>
      <c r="E166" s="216" t="s">
        <v>812</v>
      </c>
      <c r="F166" s="217" t="s">
        <v>813</v>
      </c>
      <c r="G166" s="218" t="s">
        <v>795</v>
      </c>
      <c r="H166" s="219">
        <v>1</v>
      </c>
      <c r="I166" s="220"/>
      <c r="J166" s="221">
        <f>ROUND(I166*H166,2)</f>
        <v>0</v>
      </c>
      <c r="K166" s="217" t="s">
        <v>19</v>
      </c>
      <c r="L166" s="47"/>
      <c r="M166" s="222" t="s">
        <v>19</v>
      </c>
      <c r="N166" s="223" t="s">
        <v>44</v>
      </c>
      <c r="O166" s="87"/>
      <c r="P166" s="224">
        <f>O166*H166</f>
        <v>0</v>
      </c>
      <c r="Q166" s="224">
        <v>0</v>
      </c>
      <c r="R166" s="224">
        <f>Q166*H166</f>
        <v>0</v>
      </c>
      <c r="S166" s="224">
        <v>0</v>
      </c>
      <c r="T166" s="225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26" t="s">
        <v>504</v>
      </c>
      <c r="AT166" s="226" t="s">
        <v>147</v>
      </c>
      <c r="AU166" s="226" t="s">
        <v>152</v>
      </c>
      <c r="AY166" s="20" t="s">
        <v>142</v>
      </c>
      <c r="BE166" s="227">
        <f>IF(N166="základní",J166,0)</f>
        <v>0</v>
      </c>
      <c r="BF166" s="227">
        <f>IF(N166="snížená",J166,0)</f>
        <v>0</v>
      </c>
      <c r="BG166" s="227">
        <f>IF(N166="zákl. přenesená",J166,0)</f>
        <v>0</v>
      </c>
      <c r="BH166" s="227">
        <f>IF(N166="sníž. přenesená",J166,0)</f>
        <v>0</v>
      </c>
      <c r="BI166" s="227">
        <f>IF(N166="nulová",J166,0)</f>
        <v>0</v>
      </c>
      <c r="BJ166" s="20" t="s">
        <v>84</v>
      </c>
      <c r="BK166" s="227">
        <f>ROUND(I166*H166,2)</f>
        <v>0</v>
      </c>
      <c r="BL166" s="20" t="s">
        <v>504</v>
      </c>
      <c r="BM166" s="226" t="s">
        <v>533</v>
      </c>
    </row>
    <row r="167" s="2" customFormat="1" ht="16.5" customHeight="1">
      <c r="A167" s="41"/>
      <c r="B167" s="42"/>
      <c r="C167" s="215" t="s">
        <v>363</v>
      </c>
      <c r="D167" s="215" t="s">
        <v>147</v>
      </c>
      <c r="E167" s="216" t="s">
        <v>814</v>
      </c>
      <c r="F167" s="217" t="s">
        <v>815</v>
      </c>
      <c r="G167" s="218" t="s">
        <v>795</v>
      </c>
      <c r="H167" s="219">
        <v>1</v>
      </c>
      <c r="I167" s="220"/>
      <c r="J167" s="221">
        <f>ROUND(I167*H167,2)</f>
        <v>0</v>
      </c>
      <c r="K167" s="217" t="s">
        <v>19</v>
      </c>
      <c r="L167" s="47"/>
      <c r="M167" s="222" t="s">
        <v>19</v>
      </c>
      <c r="N167" s="223" t="s">
        <v>44</v>
      </c>
      <c r="O167" s="87"/>
      <c r="P167" s="224">
        <f>O167*H167</f>
        <v>0</v>
      </c>
      <c r="Q167" s="224">
        <v>0</v>
      </c>
      <c r="R167" s="224">
        <f>Q167*H167</f>
        <v>0</v>
      </c>
      <c r="S167" s="224">
        <v>0</v>
      </c>
      <c r="T167" s="225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26" t="s">
        <v>504</v>
      </c>
      <c r="AT167" s="226" t="s">
        <v>147</v>
      </c>
      <c r="AU167" s="226" t="s">
        <v>152</v>
      </c>
      <c r="AY167" s="20" t="s">
        <v>142</v>
      </c>
      <c r="BE167" s="227">
        <f>IF(N167="základní",J167,0)</f>
        <v>0</v>
      </c>
      <c r="BF167" s="227">
        <f>IF(N167="snížená",J167,0)</f>
        <v>0</v>
      </c>
      <c r="BG167" s="227">
        <f>IF(N167="zákl. přenesená",J167,0)</f>
        <v>0</v>
      </c>
      <c r="BH167" s="227">
        <f>IF(N167="sníž. přenesená",J167,0)</f>
        <v>0</v>
      </c>
      <c r="BI167" s="227">
        <f>IF(N167="nulová",J167,0)</f>
        <v>0</v>
      </c>
      <c r="BJ167" s="20" t="s">
        <v>84</v>
      </c>
      <c r="BK167" s="227">
        <f>ROUND(I167*H167,2)</f>
        <v>0</v>
      </c>
      <c r="BL167" s="20" t="s">
        <v>504</v>
      </c>
      <c r="BM167" s="226" t="s">
        <v>543</v>
      </c>
    </row>
    <row r="168" s="2" customFormat="1" ht="16.5" customHeight="1">
      <c r="A168" s="41"/>
      <c r="B168" s="42"/>
      <c r="C168" s="215" t="s">
        <v>368</v>
      </c>
      <c r="D168" s="215" t="s">
        <v>147</v>
      </c>
      <c r="E168" s="216" t="s">
        <v>816</v>
      </c>
      <c r="F168" s="217" t="s">
        <v>817</v>
      </c>
      <c r="G168" s="218" t="s">
        <v>732</v>
      </c>
      <c r="H168" s="219">
        <v>1</v>
      </c>
      <c r="I168" s="220"/>
      <c r="J168" s="221">
        <f>ROUND(I168*H168,2)</f>
        <v>0</v>
      </c>
      <c r="K168" s="217" t="s">
        <v>19</v>
      </c>
      <c r="L168" s="47"/>
      <c r="M168" s="222" t="s">
        <v>19</v>
      </c>
      <c r="N168" s="223" t="s">
        <v>44</v>
      </c>
      <c r="O168" s="87"/>
      <c r="P168" s="224">
        <f>O168*H168</f>
        <v>0</v>
      </c>
      <c r="Q168" s="224">
        <v>0</v>
      </c>
      <c r="R168" s="224">
        <f>Q168*H168</f>
        <v>0</v>
      </c>
      <c r="S168" s="224">
        <v>0</v>
      </c>
      <c r="T168" s="225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26" t="s">
        <v>504</v>
      </c>
      <c r="AT168" s="226" t="s">
        <v>147</v>
      </c>
      <c r="AU168" s="226" t="s">
        <v>152</v>
      </c>
      <c r="AY168" s="20" t="s">
        <v>142</v>
      </c>
      <c r="BE168" s="227">
        <f>IF(N168="základní",J168,0)</f>
        <v>0</v>
      </c>
      <c r="BF168" s="227">
        <f>IF(N168="snížená",J168,0)</f>
        <v>0</v>
      </c>
      <c r="BG168" s="227">
        <f>IF(N168="zákl. přenesená",J168,0)</f>
        <v>0</v>
      </c>
      <c r="BH168" s="227">
        <f>IF(N168="sníž. přenesená",J168,0)</f>
        <v>0</v>
      </c>
      <c r="BI168" s="227">
        <f>IF(N168="nulová",J168,0)</f>
        <v>0</v>
      </c>
      <c r="BJ168" s="20" t="s">
        <v>84</v>
      </c>
      <c r="BK168" s="227">
        <f>ROUND(I168*H168,2)</f>
        <v>0</v>
      </c>
      <c r="BL168" s="20" t="s">
        <v>504</v>
      </c>
      <c r="BM168" s="226" t="s">
        <v>554</v>
      </c>
    </row>
    <row r="169" s="16" customFormat="1" ht="20.88" customHeight="1">
      <c r="A169" s="16"/>
      <c r="B169" s="281"/>
      <c r="C169" s="282"/>
      <c r="D169" s="283" t="s">
        <v>71</v>
      </c>
      <c r="E169" s="283" t="s">
        <v>818</v>
      </c>
      <c r="F169" s="283" t="s">
        <v>819</v>
      </c>
      <c r="G169" s="282"/>
      <c r="H169" s="282"/>
      <c r="I169" s="284"/>
      <c r="J169" s="285">
        <f>BK169</f>
        <v>0</v>
      </c>
      <c r="K169" s="282"/>
      <c r="L169" s="286"/>
      <c r="M169" s="287"/>
      <c r="N169" s="288"/>
      <c r="O169" s="288"/>
      <c r="P169" s="289">
        <f>P170</f>
        <v>0</v>
      </c>
      <c r="Q169" s="288"/>
      <c r="R169" s="289">
        <f>R170</f>
        <v>0</v>
      </c>
      <c r="S169" s="288"/>
      <c r="T169" s="290">
        <f>T170</f>
        <v>0</v>
      </c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R169" s="291" t="s">
        <v>79</v>
      </c>
      <c r="AT169" s="292" t="s">
        <v>71</v>
      </c>
      <c r="AU169" s="292" t="s">
        <v>152</v>
      </c>
      <c r="AY169" s="291" t="s">
        <v>142</v>
      </c>
      <c r="BK169" s="293">
        <f>BK170</f>
        <v>0</v>
      </c>
    </row>
    <row r="170" s="2" customFormat="1" ht="16.5" customHeight="1">
      <c r="A170" s="41"/>
      <c r="B170" s="42"/>
      <c r="C170" s="215" t="s">
        <v>375</v>
      </c>
      <c r="D170" s="215" t="s">
        <v>147</v>
      </c>
      <c r="E170" s="216" t="s">
        <v>820</v>
      </c>
      <c r="F170" s="217" t="s">
        <v>821</v>
      </c>
      <c r="G170" s="218" t="s">
        <v>732</v>
      </c>
      <c r="H170" s="219">
        <v>1</v>
      </c>
      <c r="I170" s="220"/>
      <c r="J170" s="221">
        <f>ROUND(I170*H170,2)</f>
        <v>0</v>
      </c>
      <c r="K170" s="217" t="s">
        <v>19</v>
      </c>
      <c r="L170" s="47"/>
      <c r="M170" s="222" t="s">
        <v>19</v>
      </c>
      <c r="N170" s="223" t="s">
        <v>44</v>
      </c>
      <c r="O170" s="87"/>
      <c r="P170" s="224">
        <f>O170*H170</f>
        <v>0</v>
      </c>
      <c r="Q170" s="224">
        <v>0</v>
      </c>
      <c r="R170" s="224">
        <f>Q170*H170</f>
        <v>0</v>
      </c>
      <c r="S170" s="224">
        <v>0</v>
      </c>
      <c r="T170" s="225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26" t="s">
        <v>504</v>
      </c>
      <c r="AT170" s="226" t="s">
        <v>147</v>
      </c>
      <c r="AU170" s="226" t="s">
        <v>151</v>
      </c>
      <c r="AY170" s="20" t="s">
        <v>142</v>
      </c>
      <c r="BE170" s="227">
        <f>IF(N170="základní",J170,0)</f>
        <v>0</v>
      </c>
      <c r="BF170" s="227">
        <f>IF(N170="snížená",J170,0)</f>
        <v>0</v>
      </c>
      <c r="BG170" s="227">
        <f>IF(N170="zákl. přenesená",J170,0)</f>
        <v>0</v>
      </c>
      <c r="BH170" s="227">
        <f>IF(N170="sníž. přenesená",J170,0)</f>
        <v>0</v>
      </c>
      <c r="BI170" s="227">
        <f>IF(N170="nulová",J170,0)</f>
        <v>0</v>
      </c>
      <c r="BJ170" s="20" t="s">
        <v>84</v>
      </c>
      <c r="BK170" s="227">
        <f>ROUND(I170*H170,2)</f>
        <v>0</v>
      </c>
      <c r="BL170" s="20" t="s">
        <v>504</v>
      </c>
      <c r="BM170" s="226" t="s">
        <v>565</v>
      </c>
    </row>
    <row r="171" s="16" customFormat="1" ht="20.88" customHeight="1">
      <c r="A171" s="16"/>
      <c r="B171" s="281"/>
      <c r="C171" s="282"/>
      <c r="D171" s="283" t="s">
        <v>71</v>
      </c>
      <c r="E171" s="283" t="s">
        <v>822</v>
      </c>
      <c r="F171" s="283" t="s">
        <v>823</v>
      </c>
      <c r="G171" s="282"/>
      <c r="H171" s="282"/>
      <c r="I171" s="284"/>
      <c r="J171" s="285">
        <f>BK171</f>
        <v>0</v>
      </c>
      <c r="K171" s="282"/>
      <c r="L171" s="286"/>
      <c r="M171" s="287"/>
      <c r="N171" s="288"/>
      <c r="O171" s="288"/>
      <c r="P171" s="289">
        <f>SUM(P172:P173)</f>
        <v>0</v>
      </c>
      <c r="Q171" s="288"/>
      <c r="R171" s="289">
        <f>SUM(R172:R173)</f>
        <v>0</v>
      </c>
      <c r="S171" s="288"/>
      <c r="T171" s="290">
        <f>SUM(T172:T173)</f>
        <v>0</v>
      </c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R171" s="291" t="s">
        <v>79</v>
      </c>
      <c r="AT171" s="292" t="s">
        <v>71</v>
      </c>
      <c r="AU171" s="292" t="s">
        <v>152</v>
      </c>
      <c r="AY171" s="291" t="s">
        <v>142</v>
      </c>
      <c r="BK171" s="293">
        <f>SUM(BK172:BK173)</f>
        <v>0</v>
      </c>
    </row>
    <row r="172" s="2" customFormat="1" ht="16.5" customHeight="1">
      <c r="A172" s="41"/>
      <c r="B172" s="42"/>
      <c r="C172" s="215" t="s">
        <v>380</v>
      </c>
      <c r="D172" s="215" t="s">
        <v>147</v>
      </c>
      <c r="E172" s="216" t="s">
        <v>824</v>
      </c>
      <c r="F172" s="217" t="s">
        <v>825</v>
      </c>
      <c r="G172" s="218" t="s">
        <v>795</v>
      </c>
      <c r="H172" s="219">
        <v>1</v>
      </c>
      <c r="I172" s="220"/>
      <c r="J172" s="221">
        <f>ROUND(I172*H172,2)</f>
        <v>0</v>
      </c>
      <c r="K172" s="217" t="s">
        <v>19</v>
      </c>
      <c r="L172" s="47"/>
      <c r="M172" s="222" t="s">
        <v>19</v>
      </c>
      <c r="N172" s="223" t="s">
        <v>44</v>
      </c>
      <c r="O172" s="87"/>
      <c r="P172" s="224">
        <f>O172*H172</f>
        <v>0</v>
      </c>
      <c r="Q172" s="224">
        <v>0</v>
      </c>
      <c r="R172" s="224">
        <f>Q172*H172</f>
        <v>0</v>
      </c>
      <c r="S172" s="224">
        <v>0</v>
      </c>
      <c r="T172" s="225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26" t="s">
        <v>504</v>
      </c>
      <c r="AT172" s="226" t="s">
        <v>147</v>
      </c>
      <c r="AU172" s="226" t="s">
        <v>151</v>
      </c>
      <c r="AY172" s="20" t="s">
        <v>142</v>
      </c>
      <c r="BE172" s="227">
        <f>IF(N172="základní",J172,0)</f>
        <v>0</v>
      </c>
      <c r="BF172" s="227">
        <f>IF(N172="snížená",J172,0)</f>
        <v>0</v>
      </c>
      <c r="BG172" s="227">
        <f>IF(N172="zákl. přenesená",J172,0)</f>
        <v>0</v>
      </c>
      <c r="BH172" s="227">
        <f>IF(N172="sníž. přenesená",J172,0)</f>
        <v>0</v>
      </c>
      <c r="BI172" s="227">
        <f>IF(N172="nulová",J172,0)</f>
        <v>0</v>
      </c>
      <c r="BJ172" s="20" t="s">
        <v>84</v>
      </c>
      <c r="BK172" s="227">
        <f>ROUND(I172*H172,2)</f>
        <v>0</v>
      </c>
      <c r="BL172" s="20" t="s">
        <v>504</v>
      </c>
      <c r="BM172" s="226" t="s">
        <v>580</v>
      </c>
    </row>
    <row r="173" s="2" customFormat="1" ht="16.5" customHeight="1">
      <c r="A173" s="41"/>
      <c r="B173" s="42"/>
      <c r="C173" s="215" t="s">
        <v>385</v>
      </c>
      <c r="D173" s="215" t="s">
        <v>147</v>
      </c>
      <c r="E173" s="216" t="s">
        <v>826</v>
      </c>
      <c r="F173" s="217" t="s">
        <v>827</v>
      </c>
      <c r="G173" s="218" t="s">
        <v>795</v>
      </c>
      <c r="H173" s="219">
        <v>1</v>
      </c>
      <c r="I173" s="220"/>
      <c r="J173" s="221">
        <f>ROUND(I173*H173,2)</f>
        <v>0</v>
      </c>
      <c r="K173" s="217" t="s">
        <v>19</v>
      </c>
      <c r="L173" s="47"/>
      <c r="M173" s="222" t="s">
        <v>19</v>
      </c>
      <c r="N173" s="223" t="s">
        <v>44</v>
      </c>
      <c r="O173" s="87"/>
      <c r="P173" s="224">
        <f>O173*H173</f>
        <v>0</v>
      </c>
      <c r="Q173" s="224">
        <v>0</v>
      </c>
      <c r="R173" s="224">
        <f>Q173*H173</f>
        <v>0</v>
      </c>
      <c r="S173" s="224">
        <v>0</v>
      </c>
      <c r="T173" s="225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26" t="s">
        <v>504</v>
      </c>
      <c r="AT173" s="226" t="s">
        <v>147</v>
      </c>
      <c r="AU173" s="226" t="s">
        <v>151</v>
      </c>
      <c r="AY173" s="20" t="s">
        <v>142</v>
      </c>
      <c r="BE173" s="227">
        <f>IF(N173="základní",J173,0)</f>
        <v>0</v>
      </c>
      <c r="BF173" s="227">
        <f>IF(N173="snížená",J173,0)</f>
        <v>0</v>
      </c>
      <c r="BG173" s="227">
        <f>IF(N173="zákl. přenesená",J173,0)</f>
        <v>0</v>
      </c>
      <c r="BH173" s="227">
        <f>IF(N173="sníž. přenesená",J173,0)</f>
        <v>0</v>
      </c>
      <c r="BI173" s="227">
        <f>IF(N173="nulová",J173,0)</f>
        <v>0</v>
      </c>
      <c r="BJ173" s="20" t="s">
        <v>84</v>
      </c>
      <c r="BK173" s="227">
        <f>ROUND(I173*H173,2)</f>
        <v>0</v>
      </c>
      <c r="BL173" s="20" t="s">
        <v>504</v>
      </c>
      <c r="BM173" s="226" t="s">
        <v>592</v>
      </c>
    </row>
    <row r="174" s="16" customFormat="1" ht="20.88" customHeight="1">
      <c r="A174" s="16"/>
      <c r="B174" s="281"/>
      <c r="C174" s="282"/>
      <c r="D174" s="283" t="s">
        <v>71</v>
      </c>
      <c r="E174" s="283" t="s">
        <v>828</v>
      </c>
      <c r="F174" s="283" t="s">
        <v>829</v>
      </c>
      <c r="G174" s="282"/>
      <c r="H174" s="282"/>
      <c r="I174" s="284"/>
      <c r="J174" s="285">
        <f>BK174</f>
        <v>0</v>
      </c>
      <c r="K174" s="282"/>
      <c r="L174" s="286"/>
      <c r="M174" s="287"/>
      <c r="N174" s="288"/>
      <c r="O174" s="288"/>
      <c r="P174" s="289">
        <f>SUM(P175:P176)</f>
        <v>0</v>
      </c>
      <c r="Q174" s="288"/>
      <c r="R174" s="289">
        <f>SUM(R175:R176)</f>
        <v>0</v>
      </c>
      <c r="S174" s="288"/>
      <c r="T174" s="290">
        <f>SUM(T175:T176)</f>
        <v>0</v>
      </c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R174" s="291" t="s">
        <v>79</v>
      </c>
      <c r="AT174" s="292" t="s">
        <v>71</v>
      </c>
      <c r="AU174" s="292" t="s">
        <v>152</v>
      </c>
      <c r="AY174" s="291" t="s">
        <v>142</v>
      </c>
      <c r="BK174" s="293">
        <f>SUM(BK175:BK176)</f>
        <v>0</v>
      </c>
    </row>
    <row r="175" s="2" customFormat="1" ht="16.5" customHeight="1">
      <c r="A175" s="41"/>
      <c r="B175" s="42"/>
      <c r="C175" s="215" t="s">
        <v>391</v>
      </c>
      <c r="D175" s="215" t="s">
        <v>147</v>
      </c>
      <c r="E175" s="216" t="s">
        <v>830</v>
      </c>
      <c r="F175" s="217" t="s">
        <v>831</v>
      </c>
      <c r="G175" s="218" t="s">
        <v>666</v>
      </c>
      <c r="H175" s="219">
        <v>14</v>
      </c>
      <c r="I175" s="220"/>
      <c r="J175" s="221">
        <f>ROUND(I175*H175,2)</f>
        <v>0</v>
      </c>
      <c r="K175" s="217" t="s">
        <v>19</v>
      </c>
      <c r="L175" s="47"/>
      <c r="M175" s="222" t="s">
        <v>19</v>
      </c>
      <c r="N175" s="223" t="s">
        <v>44</v>
      </c>
      <c r="O175" s="87"/>
      <c r="P175" s="224">
        <f>O175*H175</f>
        <v>0</v>
      </c>
      <c r="Q175" s="224">
        <v>0</v>
      </c>
      <c r="R175" s="224">
        <f>Q175*H175</f>
        <v>0</v>
      </c>
      <c r="S175" s="224">
        <v>0</v>
      </c>
      <c r="T175" s="225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26" t="s">
        <v>504</v>
      </c>
      <c r="AT175" s="226" t="s">
        <v>147</v>
      </c>
      <c r="AU175" s="226" t="s">
        <v>151</v>
      </c>
      <c r="AY175" s="20" t="s">
        <v>142</v>
      </c>
      <c r="BE175" s="227">
        <f>IF(N175="základní",J175,0)</f>
        <v>0</v>
      </c>
      <c r="BF175" s="227">
        <f>IF(N175="snížená",J175,0)</f>
        <v>0</v>
      </c>
      <c r="BG175" s="227">
        <f>IF(N175="zákl. přenesená",J175,0)</f>
        <v>0</v>
      </c>
      <c r="BH175" s="227">
        <f>IF(N175="sníž. přenesená",J175,0)</f>
        <v>0</v>
      </c>
      <c r="BI175" s="227">
        <f>IF(N175="nulová",J175,0)</f>
        <v>0</v>
      </c>
      <c r="BJ175" s="20" t="s">
        <v>84</v>
      </c>
      <c r="BK175" s="227">
        <f>ROUND(I175*H175,2)</f>
        <v>0</v>
      </c>
      <c r="BL175" s="20" t="s">
        <v>504</v>
      </c>
      <c r="BM175" s="226" t="s">
        <v>602</v>
      </c>
    </row>
    <row r="176" s="2" customFormat="1" ht="16.5" customHeight="1">
      <c r="A176" s="41"/>
      <c r="B176" s="42"/>
      <c r="C176" s="215" t="s">
        <v>396</v>
      </c>
      <c r="D176" s="215" t="s">
        <v>147</v>
      </c>
      <c r="E176" s="216" t="s">
        <v>832</v>
      </c>
      <c r="F176" s="217" t="s">
        <v>833</v>
      </c>
      <c r="G176" s="218" t="s">
        <v>666</v>
      </c>
      <c r="H176" s="219">
        <v>3</v>
      </c>
      <c r="I176" s="220"/>
      <c r="J176" s="221">
        <f>ROUND(I176*H176,2)</f>
        <v>0</v>
      </c>
      <c r="K176" s="217" t="s">
        <v>19</v>
      </c>
      <c r="L176" s="47"/>
      <c r="M176" s="222" t="s">
        <v>19</v>
      </c>
      <c r="N176" s="223" t="s">
        <v>44</v>
      </c>
      <c r="O176" s="87"/>
      <c r="P176" s="224">
        <f>O176*H176</f>
        <v>0</v>
      </c>
      <c r="Q176" s="224">
        <v>0</v>
      </c>
      <c r="R176" s="224">
        <f>Q176*H176</f>
        <v>0</v>
      </c>
      <c r="S176" s="224">
        <v>0</v>
      </c>
      <c r="T176" s="225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26" t="s">
        <v>504</v>
      </c>
      <c r="AT176" s="226" t="s">
        <v>147</v>
      </c>
      <c r="AU176" s="226" t="s">
        <v>151</v>
      </c>
      <c r="AY176" s="20" t="s">
        <v>142</v>
      </c>
      <c r="BE176" s="227">
        <f>IF(N176="základní",J176,0)</f>
        <v>0</v>
      </c>
      <c r="BF176" s="227">
        <f>IF(N176="snížená",J176,0)</f>
        <v>0</v>
      </c>
      <c r="BG176" s="227">
        <f>IF(N176="zákl. přenesená",J176,0)</f>
        <v>0</v>
      </c>
      <c r="BH176" s="227">
        <f>IF(N176="sníž. přenesená",J176,0)</f>
        <v>0</v>
      </c>
      <c r="BI176" s="227">
        <f>IF(N176="nulová",J176,0)</f>
        <v>0</v>
      </c>
      <c r="BJ176" s="20" t="s">
        <v>84</v>
      </c>
      <c r="BK176" s="227">
        <f>ROUND(I176*H176,2)</f>
        <v>0</v>
      </c>
      <c r="BL176" s="20" t="s">
        <v>504</v>
      </c>
      <c r="BM176" s="226" t="s">
        <v>618</v>
      </c>
    </row>
    <row r="177" s="12" customFormat="1" ht="22.8" customHeight="1">
      <c r="A177" s="12"/>
      <c r="B177" s="199"/>
      <c r="C177" s="200"/>
      <c r="D177" s="201" t="s">
        <v>71</v>
      </c>
      <c r="E177" s="213" t="s">
        <v>834</v>
      </c>
      <c r="F177" s="213" t="s">
        <v>835</v>
      </c>
      <c r="G177" s="200"/>
      <c r="H177" s="200"/>
      <c r="I177" s="203"/>
      <c r="J177" s="214">
        <f>BK177</f>
        <v>0</v>
      </c>
      <c r="K177" s="200"/>
      <c r="L177" s="205"/>
      <c r="M177" s="206"/>
      <c r="N177" s="207"/>
      <c r="O177" s="207"/>
      <c r="P177" s="208">
        <f>P178</f>
        <v>0</v>
      </c>
      <c r="Q177" s="207"/>
      <c r="R177" s="208">
        <f>R178</f>
        <v>0</v>
      </c>
      <c r="S177" s="207"/>
      <c r="T177" s="209">
        <f>T178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10" t="s">
        <v>79</v>
      </c>
      <c r="AT177" s="211" t="s">
        <v>71</v>
      </c>
      <c r="AU177" s="211" t="s">
        <v>79</v>
      </c>
      <c r="AY177" s="210" t="s">
        <v>142</v>
      </c>
      <c r="BK177" s="212">
        <f>BK178</f>
        <v>0</v>
      </c>
    </row>
    <row r="178" s="2" customFormat="1" ht="16.5" customHeight="1">
      <c r="A178" s="41"/>
      <c r="B178" s="42"/>
      <c r="C178" s="215" t="s">
        <v>402</v>
      </c>
      <c r="D178" s="215" t="s">
        <v>147</v>
      </c>
      <c r="E178" s="216" t="s">
        <v>836</v>
      </c>
      <c r="F178" s="217" t="s">
        <v>837</v>
      </c>
      <c r="G178" s="218" t="s">
        <v>256</v>
      </c>
      <c r="H178" s="219">
        <v>0.29999999999999999</v>
      </c>
      <c r="I178" s="220"/>
      <c r="J178" s="221">
        <f>ROUND(I178*H178,2)</f>
        <v>0</v>
      </c>
      <c r="K178" s="217" t="s">
        <v>19</v>
      </c>
      <c r="L178" s="47"/>
      <c r="M178" s="222" t="s">
        <v>19</v>
      </c>
      <c r="N178" s="223" t="s">
        <v>44</v>
      </c>
      <c r="O178" s="87"/>
      <c r="P178" s="224">
        <f>O178*H178</f>
        <v>0</v>
      </c>
      <c r="Q178" s="224">
        <v>0</v>
      </c>
      <c r="R178" s="224">
        <f>Q178*H178</f>
        <v>0</v>
      </c>
      <c r="S178" s="224">
        <v>0</v>
      </c>
      <c r="T178" s="225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26" t="s">
        <v>504</v>
      </c>
      <c r="AT178" s="226" t="s">
        <v>147</v>
      </c>
      <c r="AU178" s="226" t="s">
        <v>84</v>
      </c>
      <c r="AY178" s="20" t="s">
        <v>142</v>
      </c>
      <c r="BE178" s="227">
        <f>IF(N178="základní",J178,0)</f>
        <v>0</v>
      </c>
      <c r="BF178" s="227">
        <f>IF(N178="snížená",J178,0)</f>
        <v>0</v>
      </c>
      <c r="BG178" s="227">
        <f>IF(N178="zákl. přenesená",J178,0)</f>
        <v>0</v>
      </c>
      <c r="BH178" s="227">
        <f>IF(N178="sníž. přenesená",J178,0)</f>
        <v>0</v>
      </c>
      <c r="BI178" s="227">
        <f>IF(N178="nulová",J178,0)</f>
        <v>0</v>
      </c>
      <c r="BJ178" s="20" t="s">
        <v>84</v>
      </c>
      <c r="BK178" s="227">
        <f>ROUND(I178*H178,2)</f>
        <v>0</v>
      </c>
      <c r="BL178" s="20" t="s">
        <v>504</v>
      </c>
      <c r="BM178" s="226" t="s">
        <v>628</v>
      </c>
    </row>
    <row r="179" s="12" customFormat="1" ht="22.8" customHeight="1">
      <c r="A179" s="12"/>
      <c r="B179" s="199"/>
      <c r="C179" s="200"/>
      <c r="D179" s="201" t="s">
        <v>71</v>
      </c>
      <c r="E179" s="213" t="s">
        <v>838</v>
      </c>
      <c r="F179" s="213" t="s">
        <v>839</v>
      </c>
      <c r="G179" s="200"/>
      <c r="H179" s="200"/>
      <c r="I179" s="203"/>
      <c r="J179" s="214">
        <f>BK179</f>
        <v>0</v>
      </c>
      <c r="K179" s="200"/>
      <c r="L179" s="205"/>
      <c r="M179" s="206"/>
      <c r="N179" s="207"/>
      <c r="O179" s="207"/>
      <c r="P179" s="208">
        <f>P180</f>
        <v>0</v>
      </c>
      <c r="Q179" s="207"/>
      <c r="R179" s="208">
        <f>R180</f>
        <v>0</v>
      </c>
      <c r="S179" s="207"/>
      <c r="T179" s="209">
        <f>T180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10" t="s">
        <v>79</v>
      </c>
      <c r="AT179" s="211" t="s">
        <v>71</v>
      </c>
      <c r="AU179" s="211" t="s">
        <v>79</v>
      </c>
      <c r="AY179" s="210" t="s">
        <v>142</v>
      </c>
      <c r="BK179" s="212">
        <f>BK180</f>
        <v>0</v>
      </c>
    </row>
    <row r="180" s="12" customFormat="1" ht="20.88" customHeight="1">
      <c r="A180" s="12"/>
      <c r="B180" s="199"/>
      <c r="C180" s="200"/>
      <c r="D180" s="201" t="s">
        <v>71</v>
      </c>
      <c r="E180" s="213" t="s">
        <v>840</v>
      </c>
      <c r="F180" s="213" t="s">
        <v>841</v>
      </c>
      <c r="G180" s="200"/>
      <c r="H180" s="200"/>
      <c r="I180" s="203"/>
      <c r="J180" s="214">
        <f>BK180</f>
        <v>0</v>
      </c>
      <c r="K180" s="200"/>
      <c r="L180" s="205"/>
      <c r="M180" s="206"/>
      <c r="N180" s="207"/>
      <c r="O180" s="207"/>
      <c r="P180" s="208">
        <f>P181+P182+P184+P186+P188+P190+P192+P194+P197+P199</f>
        <v>0</v>
      </c>
      <c r="Q180" s="207"/>
      <c r="R180" s="208">
        <f>R181+R182+R184+R186+R188+R190+R192+R194+R197+R199</f>
        <v>0</v>
      </c>
      <c r="S180" s="207"/>
      <c r="T180" s="209">
        <f>T181+T182+T184+T186+T188+T190+T192+T194+T197+T199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10" t="s">
        <v>79</v>
      </c>
      <c r="AT180" s="211" t="s">
        <v>71</v>
      </c>
      <c r="AU180" s="211" t="s">
        <v>84</v>
      </c>
      <c r="AY180" s="210" t="s">
        <v>142</v>
      </c>
      <c r="BK180" s="212">
        <f>BK181+BK182+BK184+BK186+BK188+BK190+BK192+BK194+BK197+BK199</f>
        <v>0</v>
      </c>
    </row>
    <row r="181" s="2" customFormat="1" ht="16.5" customHeight="1">
      <c r="A181" s="41"/>
      <c r="B181" s="42"/>
      <c r="C181" s="215" t="s">
        <v>408</v>
      </c>
      <c r="D181" s="215" t="s">
        <v>147</v>
      </c>
      <c r="E181" s="216" t="s">
        <v>842</v>
      </c>
      <c r="F181" s="217" t="s">
        <v>843</v>
      </c>
      <c r="G181" s="218" t="s">
        <v>844</v>
      </c>
      <c r="H181" s="219">
        <v>0.10000000000000001</v>
      </c>
      <c r="I181" s="220"/>
      <c r="J181" s="221">
        <f>ROUND(I181*H181,2)</f>
        <v>0</v>
      </c>
      <c r="K181" s="217" t="s">
        <v>19</v>
      </c>
      <c r="L181" s="47"/>
      <c r="M181" s="222" t="s">
        <v>19</v>
      </c>
      <c r="N181" s="223" t="s">
        <v>44</v>
      </c>
      <c r="O181" s="87"/>
      <c r="P181" s="224">
        <f>O181*H181</f>
        <v>0</v>
      </c>
      <c r="Q181" s="224">
        <v>0</v>
      </c>
      <c r="R181" s="224">
        <f>Q181*H181</f>
        <v>0</v>
      </c>
      <c r="S181" s="224">
        <v>0</v>
      </c>
      <c r="T181" s="225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26" t="s">
        <v>504</v>
      </c>
      <c r="AT181" s="226" t="s">
        <v>147</v>
      </c>
      <c r="AU181" s="226" t="s">
        <v>152</v>
      </c>
      <c r="AY181" s="20" t="s">
        <v>142</v>
      </c>
      <c r="BE181" s="227">
        <f>IF(N181="základní",J181,0)</f>
        <v>0</v>
      </c>
      <c r="BF181" s="227">
        <f>IF(N181="snížená",J181,0)</f>
        <v>0</v>
      </c>
      <c r="BG181" s="227">
        <f>IF(N181="zákl. přenesená",J181,0)</f>
        <v>0</v>
      </c>
      <c r="BH181" s="227">
        <f>IF(N181="sníž. přenesená",J181,0)</f>
        <v>0</v>
      </c>
      <c r="BI181" s="227">
        <f>IF(N181="nulová",J181,0)</f>
        <v>0</v>
      </c>
      <c r="BJ181" s="20" t="s">
        <v>84</v>
      </c>
      <c r="BK181" s="227">
        <f>ROUND(I181*H181,2)</f>
        <v>0</v>
      </c>
      <c r="BL181" s="20" t="s">
        <v>504</v>
      </c>
      <c r="BM181" s="226" t="s">
        <v>638</v>
      </c>
    </row>
    <row r="182" s="16" customFormat="1" ht="20.88" customHeight="1">
      <c r="A182" s="16"/>
      <c r="B182" s="281"/>
      <c r="C182" s="282"/>
      <c r="D182" s="283" t="s">
        <v>71</v>
      </c>
      <c r="E182" s="283" t="s">
        <v>845</v>
      </c>
      <c r="F182" s="283" t="s">
        <v>846</v>
      </c>
      <c r="G182" s="282"/>
      <c r="H182" s="282"/>
      <c r="I182" s="284"/>
      <c r="J182" s="285">
        <f>BK182</f>
        <v>0</v>
      </c>
      <c r="K182" s="282"/>
      <c r="L182" s="286"/>
      <c r="M182" s="287"/>
      <c r="N182" s="288"/>
      <c r="O182" s="288"/>
      <c r="P182" s="289">
        <f>P183</f>
        <v>0</v>
      </c>
      <c r="Q182" s="288"/>
      <c r="R182" s="289">
        <f>R183</f>
        <v>0</v>
      </c>
      <c r="S182" s="288"/>
      <c r="T182" s="290">
        <f>T183</f>
        <v>0</v>
      </c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R182" s="291" t="s">
        <v>79</v>
      </c>
      <c r="AT182" s="292" t="s">
        <v>71</v>
      </c>
      <c r="AU182" s="292" t="s">
        <v>152</v>
      </c>
      <c r="AY182" s="291" t="s">
        <v>142</v>
      </c>
      <c r="BK182" s="293">
        <f>BK183</f>
        <v>0</v>
      </c>
    </row>
    <row r="183" s="2" customFormat="1" ht="16.5" customHeight="1">
      <c r="A183" s="41"/>
      <c r="B183" s="42"/>
      <c r="C183" s="215" t="s">
        <v>414</v>
      </c>
      <c r="D183" s="215" t="s">
        <v>147</v>
      </c>
      <c r="E183" s="216" t="s">
        <v>847</v>
      </c>
      <c r="F183" s="217" t="s">
        <v>848</v>
      </c>
      <c r="G183" s="218" t="s">
        <v>150</v>
      </c>
      <c r="H183" s="219">
        <v>31.5</v>
      </c>
      <c r="I183" s="220"/>
      <c r="J183" s="221">
        <f>ROUND(I183*H183,2)</f>
        <v>0</v>
      </c>
      <c r="K183" s="217" t="s">
        <v>19</v>
      </c>
      <c r="L183" s="47"/>
      <c r="M183" s="222" t="s">
        <v>19</v>
      </c>
      <c r="N183" s="223" t="s">
        <v>44</v>
      </c>
      <c r="O183" s="87"/>
      <c r="P183" s="224">
        <f>O183*H183</f>
        <v>0</v>
      </c>
      <c r="Q183" s="224">
        <v>0</v>
      </c>
      <c r="R183" s="224">
        <f>Q183*H183</f>
        <v>0</v>
      </c>
      <c r="S183" s="224">
        <v>0</v>
      </c>
      <c r="T183" s="225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26" t="s">
        <v>504</v>
      </c>
      <c r="AT183" s="226" t="s">
        <v>147</v>
      </c>
      <c r="AU183" s="226" t="s">
        <v>151</v>
      </c>
      <c r="AY183" s="20" t="s">
        <v>142</v>
      </c>
      <c r="BE183" s="227">
        <f>IF(N183="základní",J183,0)</f>
        <v>0</v>
      </c>
      <c r="BF183" s="227">
        <f>IF(N183="snížená",J183,0)</f>
        <v>0</v>
      </c>
      <c r="BG183" s="227">
        <f>IF(N183="zákl. přenesená",J183,0)</f>
        <v>0</v>
      </c>
      <c r="BH183" s="227">
        <f>IF(N183="sníž. přenesená",J183,0)</f>
        <v>0</v>
      </c>
      <c r="BI183" s="227">
        <f>IF(N183="nulová",J183,0)</f>
        <v>0</v>
      </c>
      <c r="BJ183" s="20" t="s">
        <v>84</v>
      </c>
      <c r="BK183" s="227">
        <f>ROUND(I183*H183,2)</f>
        <v>0</v>
      </c>
      <c r="BL183" s="20" t="s">
        <v>504</v>
      </c>
      <c r="BM183" s="226" t="s">
        <v>650</v>
      </c>
    </row>
    <row r="184" s="16" customFormat="1" ht="20.88" customHeight="1">
      <c r="A184" s="16"/>
      <c r="B184" s="281"/>
      <c r="C184" s="282"/>
      <c r="D184" s="283" t="s">
        <v>71</v>
      </c>
      <c r="E184" s="283" t="s">
        <v>849</v>
      </c>
      <c r="F184" s="283" t="s">
        <v>850</v>
      </c>
      <c r="G184" s="282"/>
      <c r="H184" s="282"/>
      <c r="I184" s="284"/>
      <c r="J184" s="285">
        <f>BK184</f>
        <v>0</v>
      </c>
      <c r="K184" s="282"/>
      <c r="L184" s="286"/>
      <c r="M184" s="287"/>
      <c r="N184" s="288"/>
      <c r="O184" s="288"/>
      <c r="P184" s="289">
        <f>P185</f>
        <v>0</v>
      </c>
      <c r="Q184" s="288"/>
      <c r="R184" s="289">
        <f>R185</f>
        <v>0</v>
      </c>
      <c r="S184" s="288"/>
      <c r="T184" s="290">
        <f>T185</f>
        <v>0</v>
      </c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R184" s="291" t="s">
        <v>79</v>
      </c>
      <c r="AT184" s="292" t="s">
        <v>71</v>
      </c>
      <c r="AU184" s="292" t="s">
        <v>152</v>
      </c>
      <c r="AY184" s="291" t="s">
        <v>142</v>
      </c>
      <c r="BK184" s="293">
        <f>BK185</f>
        <v>0</v>
      </c>
    </row>
    <row r="185" s="2" customFormat="1" ht="16.5" customHeight="1">
      <c r="A185" s="41"/>
      <c r="B185" s="42"/>
      <c r="C185" s="215" t="s">
        <v>420</v>
      </c>
      <c r="D185" s="215" t="s">
        <v>147</v>
      </c>
      <c r="E185" s="216" t="s">
        <v>851</v>
      </c>
      <c r="F185" s="217" t="s">
        <v>852</v>
      </c>
      <c r="G185" s="218" t="s">
        <v>301</v>
      </c>
      <c r="H185" s="219">
        <v>4.7300000000000004</v>
      </c>
      <c r="I185" s="220"/>
      <c r="J185" s="221">
        <f>ROUND(I185*H185,2)</f>
        <v>0</v>
      </c>
      <c r="K185" s="217" t="s">
        <v>19</v>
      </c>
      <c r="L185" s="47"/>
      <c r="M185" s="222" t="s">
        <v>19</v>
      </c>
      <c r="N185" s="223" t="s">
        <v>44</v>
      </c>
      <c r="O185" s="87"/>
      <c r="P185" s="224">
        <f>O185*H185</f>
        <v>0</v>
      </c>
      <c r="Q185" s="224">
        <v>0</v>
      </c>
      <c r="R185" s="224">
        <f>Q185*H185</f>
        <v>0</v>
      </c>
      <c r="S185" s="224">
        <v>0</v>
      </c>
      <c r="T185" s="225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26" t="s">
        <v>504</v>
      </c>
      <c r="AT185" s="226" t="s">
        <v>147</v>
      </c>
      <c r="AU185" s="226" t="s">
        <v>151</v>
      </c>
      <c r="AY185" s="20" t="s">
        <v>142</v>
      </c>
      <c r="BE185" s="227">
        <f>IF(N185="základní",J185,0)</f>
        <v>0</v>
      </c>
      <c r="BF185" s="227">
        <f>IF(N185="snížená",J185,0)</f>
        <v>0</v>
      </c>
      <c r="BG185" s="227">
        <f>IF(N185="zákl. přenesená",J185,0)</f>
        <v>0</v>
      </c>
      <c r="BH185" s="227">
        <f>IF(N185="sníž. přenesená",J185,0)</f>
        <v>0</v>
      </c>
      <c r="BI185" s="227">
        <f>IF(N185="nulová",J185,0)</f>
        <v>0</v>
      </c>
      <c r="BJ185" s="20" t="s">
        <v>84</v>
      </c>
      <c r="BK185" s="227">
        <f>ROUND(I185*H185,2)</f>
        <v>0</v>
      </c>
      <c r="BL185" s="20" t="s">
        <v>504</v>
      </c>
      <c r="BM185" s="226" t="s">
        <v>663</v>
      </c>
    </row>
    <row r="186" s="16" customFormat="1" ht="20.88" customHeight="1">
      <c r="A186" s="16"/>
      <c r="B186" s="281"/>
      <c r="C186" s="282"/>
      <c r="D186" s="283" t="s">
        <v>71</v>
      </c>
      <c r="E186" s="283" t="s">
        <v>853</v>
      </c>
      <c r="F186" s="283" t="s">
        <v>854</v>
      </c>
      <c r="G186" s="282"/>
      <c r="H186" s="282"/>
      <c r="I186" s="284"/>
      <c r="J186" s="285">
        <f>BK186</f>
        <v>0</v>
      </c>
      <c r="K186" s="282"/>
      <c r="L186" s="286"/>
      <c r="M186" s="287"/>
      <c r="N186" s="288"/>
      <c r="O186" s="288"/>
      <c r="P186" s="289">
        <f>P187</f>
        <v>0</v>
      </c>
      <c r="Q186" s="288"/>
      <c r="R186" s="289">
        <f>R187</f>
        <v>0</v>
      </c>
      <c r="S186" s="288"/>
      <c r="T186" s="290">
        <f>T187</f>
        <v>0</v>
      </c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R186" s="291" t="s">
        <v>79</v>
      </c>
      <c r="AT186" s="292" t="s">
        <v>71</v>
      </c>
      <c r="AU186" s="292" t="s">
        <v>152</v>
      </c>
      <c r="AY186" s="291" t="s">
        <v>142</v>
      </c>
      <c r="BK186" s="293">
        <f>BK187</f>
        <v>0</v>
      </c>
    </row>
    <row r="187" s="2" customFormat="1" ht="16.5" customHeight="1">
      <c r="A187" s="41"/>
      <c r="B187" s="42"/>
      <c r="C187" s="215" t="s">
        <v>425</v>
      </c>
      <c r="D187" s="215" t="s">
        <v>147</v>
      </c>
      <c r="E187" s="216" t="s">
        <v>855</v>
      </c>
      <c r="F187" s="217" t="s">
        <v>856</v>
      </c>
      <c r="G187" s="218" t="s">
        <v>150</v>
      </c>
      <c r="H187" s="219">
        <v>5</v>
      </c>
      <c r="I187" s="220"/>
      <c r="J187" s="221">
        <f>ROUND(I187*H187,2)</f>
        <v>0</v>
      </c>
      <c r="K187" s="217" t="s">
        <v>19</v>
      </c>
      <c r="L187" s="47"/>
      <c r="M187" s="222" t="s">
        <v>19</v>
      </c>
      <c r="N187" s="223" t="s">
        <v>44</v>
      </c>
      <c r="O187" s="87"/>
      <c r="P187" s="224">
        <f>O187*H187</f>
        <v>0</v>
      </c>
      <c r="Q187" s="224">
        <v>0</v>
      </c>
      <c r="R187" s="224">
        <f>Q187*H187</f>
        <v>0</v>
      </c>
      <c r="S187" s="224">
        <v>0</v>
      </c>
      <c r="T187" s="225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26" t="s">
        <v>504</v>
      </c>
      <c r="AT187" s="226" t="s">
        <v>147</v>
      </c>
      <c r="AU187" s="226" t="s">
        <v>151</v>
      </c>
      <c r="AY187" s="20" t="s">
        <v>142</v>
      </c>
      <c r="BE187" s="227">
        <f>IF(N187="základní",J187,0)</f>
        <v>0</v>
      </c>
      <c r="BF187" s="227">
        <f>IF(N187="snížená",J187,0)</f>
        <v>0</v>
      </c>
      <c r="BG187" s="227">
        <f>IF(N187="zákl. přenesená",J187,0)</f>
        <v>0</v>
      </c>
      <c r="BH187" s="227">
        <f>IF(N187="sníž. přenesená",J187,0)</f>
        <v>0</v>
      </c>
      <c r="BI187" s="227">
        <f>IF(N187="nulová",J187,0)</f>
        <v>0</v>
      </c>
      <c r="BJ187" s="20" t="s">
        <v>84</v>
      </c>
      <c r="BK187" s="227">
        <f>ROUND(I187*H187,2)</f>
        <v>0</v>
      </c>
      <c r="BL187" s="20" t="s">
        <v>504</v>
      </c>
      <c r="BM187" s="226" t="s">
        <v>145</v>
      </c>
    </row>
    <row r="188" s="16" customFormat="1" ht="20.88" customHeight="1">
      <c r="A188" s="16"/>
      <c r="B188" s="281"/>
      <c r="C188" s="282"/>
      <c r="D188" s="283" t="s">
        <v>71</v>
      </c>
      <c r="E188" s="283" t="s">
        <v>857</v>
      </c>
      <c r="F188" s="283" t="s">
        <v>875</v>
      </c>
      <c r="G188" s="282"/>
      <c r="H188" s="282"/>
      <c r="I188" s="284"/>
      <c r="J188" s="285">
        <f>BK188</f>
        <v>0</v>
      </c>
      <c r="K188" s="282"/>
      <c r="L188" s="286"/>
      <c r="M188" s="287"/>
      <c r="N188" s="288"/>
      <c r="O188" s="288"/>
      <c r="P188" s="289">
        <f>P189</f>
        <v>0</v>
      </c>
      <c r="Q188" s="288"/>
      <c r="R188" s="289">
        <f>R189</f>
        <v>0</v>
      </c>
      <c r="S188" s="288"/>
      <c r="T188" s="290">
        <f>T189</f>
        <v>0</v>
      </c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R188" s="291" t="s">
        <v>79</v>
      </c>
      <c r="AT188" s="292" t="s">
        <v>71</v>
      </c>
      <c r="AU188" s="292" t="s">
        <v>152</v>
      </c>
      <c r="AY188" s="291" t="s">
        <v>142</v>
      </c>
      <c r="BK188" s="293">
        <f>BK189</f>
        <v>0</v>
      </c>
    </row>
    <row r="189" s="2" customFormat="1" ht="16.5" customHeight="1">
      <c r="A189" s="41"/>
      <c r="B189" s="42"/>
      <c r="C189" s="215" t="s">
        <v>430</v>
      </c>
      <c r="D189" s="215" t="s">
        <v>147</v>
      </c>
      <c r="E189" s="216" t="s">
        <v>876</v>
      </c>
      <c r="F189" s="217" t="s">
        <v>877</v>
      </c>
      <c r="G189" s="218" t="s">
        <v>167</v>
      </c>
      <c r="H189" s="219">
        <v>95</v>
      </c>
      <c r="I189" s="220"/>
      <c r="J189" s="221">
        <f>ROUND(I189*H189,2)</f>
        <v>0</v>
      </c>
      <c r="K189" s="217" t="s">
        <v>19</v>
      </c>
      <c r="L189" s="47"/>
      <c r="M189" s="222" t="s">
        <v>19</v>
      </c>
      <c r="N189" s="223" t="s">
        <v>44</v>
      </c>
      <c r="O189" s="87"/>
      <c r="P189" s="224">
        <f>O189*H189</f>
        <v>0</v>
      </c>
      <c r="Q189" s="224">
        <v>0</v>
      </c>
      <c r="R189" s="224">
        <f>Q189*H189</f>
        <v>0</v>
      </c>
      <c r="S189" s="224">
        <v>0</v>
      </c>
      <c r="T189" s="225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26" t="s">
        <v>504</v>
      </c>
      <c r="AT189" s="226" t="s">
        <v>147</v>
      </c>
      <c r="AU189" s="226" t="s">
        <v>151</v>
      </c>
      <c r="AY189" s="20" t="s">
        <v>142</v>
      </c>
      <c r="BE189" s="227">
        <f>IF(N189="základní",J189,0)</f>
        <v>0</v>
      </c>
      <c r="BF189" s="227">
        <f>IF(N189="snížená",J189,0)</f>
        <v>0</v>
      </c>
      <c r="BG189" s="227">
        <f>IF(N189="zákl. přenesená",J189,0)</f>
        <v>0</v>
      </c>
      <c r="BH189" s="227">
        <f>IF(N189="sníž. přenesená",J189,0)</f>
        <v>0</v>
      </c>
      <c r="BI189" s="227">
        <f>IF(N189="nulová",J189,0)</f>
        <v>0</v>
      </c>
      <c r="BJ189" s="20" t="s">
        <v>84</v>
      </c>
      <c r="BK189" s="227">
        <f>ROUND(I189*H189,2)</f>
        <v>0</v>
      </c>
      <c r="BL189" s="20" t="s">
        <v>504</v>
      </c>
      <c r="BM189" s="226" t="s">
        <v>179</v>
      </c>
    </row>
    <row r="190" s="16" customFormat="1" ht="20.88" customHeight="1">
      <c r="A190" s="16"/>
      <c r="B190" s="281"/>
      <c r="C190" s="282"/>
      <c r="D190" s="283" t="s">
        <v>71</v>
      </c>
      <c r="E190" s="283" t="s">
        <v>861</v>
      </c>
      <c r="F190" s="283" t="s">
        <v>880</v>
      </c>
      <c r="G190" s="282"/>
      <c r="H190" s="282"/>
      <c r="I190" s="284"/>
      <c r="J190" s="285">
        <f>BK190</f>
        <v>0</v>
      </c>
      <c r="K190" s="282"/>
      <c r="L190" s="286"/>
      <c r="M190" s="287"/>
      <c r="N190" s="288"/>
      <c r="O190" s="288"/>
      <c r="P190" s="289">
        <f>P191</f>
        <v>0</v>
      </c>
      <c r="Q190" s="288"/>
      <c r="R190" s="289">
        <f>R191</f>
        <v>0</v>
      </c>
      <c r="S190" s="288"/>
      <c r="T190" s="290">
        <f>T191</f>
        <v>0</v>
      </c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R190" s="291" t="s">
        <v>79</v>
      </c>
      <c r="AT190" s="292" t="s">
        <v>71</v>
      </c>
      <c r="AU190" s="292" t="s">
        <v>152</v>
      </c>
      <c r="AY190" s="291" t="s">
        <v>142</v>
      </c>
      <c r="BK190" s="293">
        <f>BK191</f>
        <v>0</v>
      </c>
    </row>
    <row r="191" s="2" customFormat="1" ht="16.5" customHeight="1">
      <c r="A191" s="41"/>
      <c r="B191" s="42"/>
      <c r="C191" s="215" t="s">
        <v>434</v>
      </c>
      <c r="D191" s="215" t="s">
        <v>147</v>
      </c>
      <c r="E191" s="216" t="s">
        <v>881</v>
      </c>
      <c r="F191" s="217" t="s">
        <v>882</v>
      </c>
      <c r="G191" s="218" t="s">
        <v>167</v>
      </c>
      <c r="H191" s="219">
        <v>95</v>
      </c>
      <c r="I191" s="220"/>
      <c r="J191" s="221">
        <f>ROUND(I191*H191,2)</f>
        <v>0</v>
      </c>
      <c r="K191" s="217" t="s">
        <v>19</v>
      </c>
      <c r="L191" s="47"/>
      <c r="M191" s="222" t="s">
        <v>19</v>
      </c>
      <c r="N191" s="223" t="s">
        <v>44</v>
      </c>
      <c r="O191" s="87"/>
      <c r="P191" s="224">
        <f>O191*H191</f>
        <v>0</v>
      </c>
      <c r="Q191" s="224">
        <v>0</v>
      </c>
      <c r="R191" s="224">
        <f>Q191*H191</f>
        <v>0</v>
      </c>
      <c r="S191" s="224">
        <v>0</v>
      </c>
      <c r="T191" s="225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26" t="s">
        <v>504</v>
      </c>
      <c r="AT191" s="226" t="s">
        <v>147</v>
      </c>
      <c r="AU191" s="226" t="s">
        <v>151</v>
      </c>
      <c r="AY191" s="20" t="s">
        <v>142</v>
      </c>
      <c r="BE191" s="227">
        <f>IF(N191="základní",J191,0)</f>
        <v>0</v>
      </c>
      <c r="BF191" s="227">
        <f>IF(N191="snížená",J191,0)</f>
        <v>0</v>
      </c>
      <c r="BG191" s="227">
        <f>IF(N191="zákl. přenesená",J191,0)</f>
        <v>0</v>
      </c>
      <c r="BH191" s="227">
        <f>IF(N191="sníž. přenesená",J191,0)</f>
        <v>0</v>
      </c>
      <c r="BI191" s="227">
        <f>IF(N191="nulová",J191,0)</f>
        <v>0</v>
      </c>
      <c r="BJ191" s="20" t="s">
        <v>84</v>
      </c>
      <c r="BK191" s="227">
        <f>ROUND(I191*H191,2)</f>
        <v>0</v>
      </c>
      <c r="BL191" s="20" t="s">
        <v>504</v>
      </c>
      <c r="BM191" s="226" t="s">
        <v>873</v>
      </c>
    </row>
    <row r="192" s="16" customFormat="1" ht="20.88" customHeight="1">
      <c r="A192" s="16"/>
      <c r="B192" s="281"/>
      <c r="C192" s="282"/>
      <c r="D192" s="283" t="s">
        <v>71</v>
      </c>
      <c r="E192" s="283" t="s">
        <v>865</v>
      </c>
      <c r="F192" s="283" t="s">
        <v>885</v>
      </c>
      <c r="G192" s="282"/>
      <c r="H192" s="282"/>
      <c r="I192" s="284"/>
      <c r="J192" s="285">
        <f>BK192</f>
        <v>0</v>
      </c>
      <c r="K192" s="282"/>
      <c r="L192" s="286"/>
      <c r="M192" s="287"/>
      <c r="N192" s="288"/>
      <c r="O192" s="288"/>
      <c r="P192" s="289">
        <f>P193</f>
        <v>0</v>
      </c>
      <c r="Q192" s="288"/>
      <c r="R192" s="289">
        <f>R193</f>
        <v>0</v>
      </c>
      <c r="S192" s="288"/>
      <c r="T192" s="290">
        <f>T193</f>
        <v>0</v>
      </c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R192" s="291" t="s">
        <v>79</v>
      </c>
      <c r="AT192" s="292" t="s">
        <v>71</v>
      </c>
      <c r="AU192" s="292" t="s">
        <v>152</v>
      </c>
      <c r="AY192" s="291" t="s">
        <v>142</v>
      </c>
      <c r="BK192" s="293">
        <f>BK193</f>
        <v>0</v>
      </c>
    </row>
    <row r="193" s="2" customFormat="1" ht="16.5" customHeight="1">
      <c r="A193" s="41"/>
      <c r="B193" s="42"/>
      <c r="C193" s="215" t="s">
        <v>439</v>
      </c>
      <c r="D193" s="215" t="s">
        <v>147</v>
      </c>
      <c r="E193" s="216" t="s">
        <v>886</v>
      </c>
      <c r="F193" s="217" t="s">
        <v>887</v>
      </c>
      <c r="G193" s="218" t="s">
        <v>167</v>
      </c>
      <c r="H193" s="219">
        <v>95</v>
      </c>
      <c r="I193" s="220"/>
      <c r="J193" s="221">
        <f>ROUND(I193*H193,2)</f>
        <v>0</v>
      </c>
      <c r="K193" s="217" t="s">
        <v>19</v>
      </c>
      <c r="L193" s="47"/>
      <c r="M193" s="222" t="s">
        <v>19</v>
      </c>
      <c r="N193" s="223" t="s">
        <v>44</v>
      </c>
      <c r="O193" s="87"/>
      <c r="P193" s="224">
        <f>O193*H193</f>
        <v>0</v>
      </c>
      <c r="Q193" s="224">
        <v>0</v>
      </c>
      <c r="R193" s="224">
        <f>Q193*H193</f>
        <v>0</v>
      </c>
      <c r="S193" s="224">
        <v>0</v>
      </c>
      <c r="T193" s="225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26" t="s">
        <v>504</v>
      </c>
      <c r="AT193" s="226" t="s">
        <v>147</v>
      </c>
      <c r="AU193" s="226" t="s">
        <v>151</v>
      </c>
      <c r="AY193" s="20" t="s">
        <v>142</v>
      </c>
      <c r="BE193" s="227">
        <f>IF(N193="základní",J193,0)</f>
        <v>0</v>
      </c>
      <c r="BF193" s="227">
        <f>IF(N193="snížená",J193,0)</f>
        <v>0</v>
      </c>
      <c r="BG193" s="227">
        <f>IF(N193="zákl. přenesená",J193,0)</f>
        <v>0</v>
      </c>
      <c r="BH193" s="227">
        <f>IF(N193="sníž. přenesená",J193,0)</f>
        <v>0</v>
      </c>
      <c r="BI193" s="227">
        <f>IF(N193="nulová",J193,0)</f>
        <v>0</v>
      </c>
      <c r="BJ193" s="20" t="s">
        <v>84</v>
      </c>
      <c r="BK193" s="227">
        <f>ROUND(I193*H193,2)</f>
        <v>0</v>
      </c>
      <c r="BL193" s="20" t="s">
        <v>504</v>
      </c>
      <c r="BM193" s="226" t="s">
        <v>878</v>
      </c>
    </row>
    <row r="194" s="16" customFormat="1" ht="20.88" customHeight="1">
      <c r="A194" s="16"/>
      <c r="B194" s="281"/>
      <c r="C194" s="282"/>
      <c r="D194" s="283" t="s">
        <v>71</v>
      </c>
      <c r="E194" s="283" t="s">
        <v>869</v>
      </c>
      <c r="F194" s="283" t="s">
        <v>890</v>
      </c>
      <c r="G194" s="282"/>
      <c r="H194" s="282"/>
      <c r="I194" s="284"/>
      <c r="J194" s="285">
        <f>BK194</f>
        <v>0</v>
      </c>
      <c r="K194" s="282"/>
      <c r="L194" s="286"/>
      <c r="M194" s="287"/>
      <c r="N194" s="288"/>
      <c r="O194" s="288"/>
      <c r="P194" s="289">
        <f>SUM(P195:P196)</f>
        <v>0</v>
      </c>
      <c r="Q194" s="288"/>
      <c r="R194" s="289">
        <f>SUM(R195:R196)</f>
        <v>0</v>
      </c>
      <c r="S194" s="288"/>
      <c r="T194" s="290">
        <f>SUM(T195:T196)</f>
        <v>0</v>
      </c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R194" s="291" t="s">
        <v>79</v>
      </c>
      <c r="AT194" s="292" t="s">
        <v>71</v>
      </c>
      <c r="AU194" s="292" t="s">
        <v>152</v>
      </c>
      <c r="AY194" s="291" t="s">
        <v>142</v>
      </c>
      <c r="BK194" s="293">
        <f>SUM(BK195:BK196)</f>
        <v>0</v>
      </c>
    </row>
    <row r="195" s="2" customFormat="1" ht="16.5" customHeight="1">
      <c r="A195" s="41"/>
      <c r="B195" s="42"/>
      <c r="C195" s="215" t="s">
        <v>444</v>
      </c>
      <c r="D195" s="215" t="s">
        <v>147</v>
      </c>
      <c r="E195" s="216" t="s">
        <v>891</v>
      </c>
      <c r="F195" s="217" t="s">
        <v>892</v>
      </c>
      <c r="G195" s="218" t="s">
        <v>150</v>
      </c>
      <c r="H195" s="219">
        <v>31.5</v>
      </c>
      <c r="I195" s="220"/>
      <c r="J195" s="221">
        <f>ROUND(I195*H195,2)</f>
        <v>0</v>
      </c>
      <c r="K195" s="217" t="s">
        <v>19</v>
      </c>
      <c r="L195" s="47"/>
      <c r="M195" s="222" t="s">
        <v>19</v>
      </c>
      <c r="N195" s="223" t="s">
        <v>44</v>
      </c>
      <c r="O195" s="87"/>
      <c r="P195" s="224">
        <f>O195*H195</f>
        <v>0</v>
      </c>
      <c r="Q195" s="224">
        <v>0</v>
      </c>
      <c r="R195" s="224">
        <f>Q195*H195</f>
        <v>0</v>
      </c>
      <c r="S195" s="224">
        <v>0</v>
      </c>
      <c r="T195" s="225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26" t="s">
        <v>504</v>
      </c>
      <c r="AT195" s="226" t="s">
        <v>147</v>
      </c>
      <c r="AU195" s="226" t="s">
        <v>151</v>
      </c>
      <c r="AY195" s="20" t="s">
        <v>142</v>
      </c>
      <c r="BE195" s="227">
        <f>IF(N195="základní",J195,0)</f>
        <v>0</v>
      </c>
      <c r="BF195" s="227">
        <f>IF(N195="snížená",J195,0)</f>
        <v>0</v>
      </c>
      <c r="BG195" s="227">
        <f>IF(N195="zákl. přenesená",J195,0)</f>
        <v>0</v>
      </c>
      <c r="BH195" s="227">
        <f>IF(N195="sníž. přenesená",J195,0)</f>
        <v>0</v>
      </c>
      <c r="BI195" s="227">
        <f>IF(N195="nulová",J195,0)</f>
        <v>0</v>
      </c>
      <c r="BJ195" s="20" t="s">
        <v>84</v>
      </c>
      <c r="BK195" s="227">
        <f>ROUND(I195*H195,2)</f>
        <v>0</v>
      </c>
      <c r="BL195" s="20" t="s">
        <v>504</v>
      </c>
      <c r="BM195" s="226" t="s">
        <v>883</v>
      </c>
    </row>
    <row r="196" s="2" customFormat="1" ht="16.5" customHeight="1">
      <c r="A196" s="41"/>
      <c r="B196" s="42"/>
      <c r="C196" s="215" t="s">
        <v>449</v>
      </c>
      <c r="D196" s="215" t="s">
        <v>147</v>
      </c>
      <c r="E196" s="216" t="s">
        <v>894</v>
      </c>
      <c r="F196" s="217" t="s">
        <v>895</v>
      </c>
      <c r="G196" s="218" t="s">
        <v>150</v>
      </c>
      <c r="H196" s="219">
        <v>31.5</v>
      </c>
      <c r="I196" s="220"/>
      <c r="J196" s="221">
        <f>ROUND(I196*H196,2)</f>
        <v>0</v>
      </c>
      <c r="K196" s="217" t="s">
        <v>19</v>
      </c>
      <c r="L196" s="47"/>
      <c r="M196" s="222" t="s">
        <v>19</v>
      </c>
      <c r="N196" s="223" t="s">
        <v>44</v>
      </c>
      <c r="O196" s="87"/>
      <c r="P196" s="224">
        <f>O196*H196</f>
        <v>0</v>
      </c>
      <c r="Q196" s="224">
        <v>0</v>
      </c>
      <c r="R196" s="224">
        <f>Q196*H196</f>
        <v>0</v>
      </c>
      <c r="S196" s="224">
        <v>0</v>
      </c>
      <c r="T196" s="225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26" t="s">
        <v>504</v>
      </c>
      <c r="AT196" s="226" t="s">
        <v>147</v>
      </c>
      <c r="AU196" s="226" t="s">
        <v>151</v>
      </c>
      <c r="AY196" s="20" t="s">
        <v>142</v>
      </c>
      <c r="BE196" s="227">
        <f>IF(N196="základní",J196,0)</f>
        <v>0</v>
      </c>
      <c r="BF196" s="227">
        <f>IF(N196="snížená",J196,0)</f>
        <v>0</v>
      </c>
      <c r="BG196" s="227">
        <f>IF(N196="zákl. přenesená",J196,0)</f>
        <v>0</v>
      </c>
      <c r="BH196" s="227">
        <f>IF(N196="sníž. přenesená",J196,0)</f>
        <v>0</v>
      </c>
      <c r="BI196" s="227">
        <f>IF(N196="nulová",J196,0)</f>
        <v>0</v>
      </c>
      <c r="BJ196" s="20" t="s">
        <v>84</v>
      </c>
      <c r="BK196" s="227">
        <f>ROUND(I196*H196,2)</f>
        <v>0</v>
      </c>
      <c r="BL196" s="20" t="s">
        <v>504</v>
      </c>
      <c r="BM196" s="226" t="s">
        <v>888</v>
      </c>
    </row>
    <row r="197" s="16" customFormat="1" ht="20.88" customHeight="1">
      <c r="A197" s="16"/>
      <c r="B197" s="281"/>
      <c r="C197" s="282"/>
      <c r="D197" s="283" t="s">
        <v>71</v>
      </c>
      <c r="E197" s="283" t="s">
        <v>874</v>
      </c>
      <c r="F197" s="283" t="s">
        <v>898</v>
      </c>
      <c r="G197" s="282"/>
      <c r="H197" s="282"/>
      <c r="I197" s="284"/>
      <c r="J197" s="285">
        <f>BK197</f>
        <v>0</v>
      </c>
      <c r="K197" s="282"/>
      <c r="L197" s="286"/>
      <c r="M197" s="287"/>
      <c r="N197" s="288"/>
      <c r="O197" s="288"/>
      <c r="P197" s="289">
        <f>P198</f>
        <v>0</v>
      </c>
      <c r="Q197" s="288"/>
      <c r="R197" s="289">
        <f>R198</f>
        <v>0</v>
      </c>
      <c r="S197" s="288"/>
      <c r="T197" s="290">
        <f>T198</f>
        <v>0</v>
      </c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R197" s="291" t="s">
        <v>79</v>
      </c>
      <c r="AT197" s="292" t="s">
        <v>71</v>
      </c>
      <c r="AU197" s="292" t="s">
        <v>152</v>
      </c>
      <c r="AY197" s="291" t="s">
        <v>142</v>
      </c>
      <c r="BK197" s="293">
        <f>BK198</f>
        <v>0</v>
      </c>
    </row>
    <row r="198" s="2" customFormat="1" ht="16.5" customHeight="1">
      <c r="A198" s="41"/>
      <c r="B198" s="42"/>
      <c r="C198" s="215" t="s">
        <v>454</v>
      </c>
      <c r="D198" s="215" t="s">
        <v>147</v>
      </c>
      <c r="E198" s="216" t="s">
        <v>899</v>
      </c>
      <c r="F198" s="217" t="s">
        <v>900</v>
      </c>
      <c r="G198" s="218" t="s">
        <v>150</v>
      </c>
      <c r="H198" s="219">
        <v>5</v>
      </c>
      <c r="I198" s="220"/>
      <c r="J198" s="221">
        <f>ROUND(I198*H198,2)</f>
        <v>0</v>
      </c>
      <c r="K198" s="217" t="s">
        <v>19</v>
      </c>
      <c r="L198" s="47"/>
      <c r="M198" s="222" t="s">
        <v>19</v>
      </c>
      <c r="N198" s="223" t="s">
        <v>44</v>
      </c>
      <c r="O198" s="87"/>
      <c r="P198" s="224">
        <f>O198*H198</f>
        <v>0</v>
      </c>
      <c r="Q198" s="224">
        <v>0</v>
      </c>
      <c r="R198" s="224">
        <f>Q198*H198</f>
        <v>0</v>
      </c>
      <c r="S198" s="224">
        <v>0</v>
      </c>
      <c r="T198" s="225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26" t="s">
        <v>504</v>
      </c>
      <c r="AT198" s="226" t="s">
        <v>147</v>
      </c>
      <c r="AU198" s="226" t="s">
        <v>151</v>
      </c>
      <c r="AY198" s="20" t="s">
        <v>142</v>
      </c>
      <c r="BE198" s="227">
        <f>IF(N198="základní",J198,0)</f>
        <v>0</v>
      </c>
      <c r="BF198" s="227">
        <f>IF(N198="snížená",J198,0)</f>
        <v>0</v>
      </c>
      <c r="BG198" s="227">
        <f>IF(N198="zákl. přenesená",J198,0)</f>
        <v>0</v>
      </c>
      <c r="BH198" s="227">
        <f>IF(N198="sníž. přenesená",J198,0)</f>
        <v>0</v>
      </c>
      <c r="BI198" s="227">
        <f>IF(N198="nulová",J198,0)</f>
        <v>0</v>
      </c>
      <c r="BJ198" s="20" t="s">
        <v>84</v>
      </c>
      <c r="BK198" s="227">
        <f>ROUND(I198*H198,2)</f>
        <v>0</v>
      </c>
      <c r="BL198" s="20" t="s">
        <v>504</v>
      </c>
      <c r="BM198" s="226" t="s">
        <v>893</v>
      </c>
    </row>
    <row r="199" s="16" customFormat="1" ht="20.88" customHeight="1">
      <c r="A199" s="16"/>
      <c r="B199" s="281"/>
      <c r="C199" s="282"/>
      <c r="D199" s="283" t="s">
        <v>71</v>
      </c>
      <c r="E199" s="283" t="s">
        <v>879</v>
      </c>
      <c r="F199" s="283" t="s">
        <v>903</v>
      </c>
      <c r="G199" s="282"/>
      <c r="H199" s="282"/>
      <c r="I199" s="284"/>
      <c r="J199" s="285">
        <f>BK199</f>
        <v>0</v>
      </c>
      <c r="K199" s="282"/>
      <c r="L199" s="286"/>
      <c r="M199" s="287"/>
      <c r="N199" s="288"/>
      <c r="O199" s="288"/>
      <c r="P199" s="289">
        <f>P200</f>
        <v>0</v>
      </c>
      <c r="Q199" s="288"/>
      <c r="R199" s="289">
        <f>R200</f>
        <v>0</v>
      </c>
      <c r="S199" s="288"/>
      <c r="T199" s="290">
        <f>T200</f>
        <v>0</v>
      </c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R199" s="291" t="s">
        <v>79</v>
      </c>
      <c r="AT199" s="292" t="s">
        <v>71</v>
      </c>
      <c r="AU199" s="292" t="s">
        <v>152</v>
      </c>
      <c r="AY199" s="291" t="s">
        <v>142</v>
      </c>
      <c r="BK199" s="293">
        <f>BK200</f>
        <v>0</v>
      </c>
    </row>
    <row r="200" s="2" customFormat="1" ht="16.5" customHeight="1">
      <c r="A200" s="41"/>
      <c r="B200" s="42"/>
      <c r="C200" s="215" t="s">
        <v>459</v>
      </c>
      <c r="D200" s="215" t="s">
        <v>147</v>
      </c>
      <c r="E200" s="216" t="s">
        <v>904</v>
      </c>
      <c r="F200" s="217" t="s">
        <v>905</v>
      </c>
      <c r="G200" s="218" t="s">
        <v>150</v>
      </c>
      <c r="H200" s="219">
        <v>5</v>
      </c>
      <c r="I200" s="220"/>
      <c r="J200" s="221">
        <f>ROUND(I200*H200,2)</f>
        <v>0</v>
      </c>
      <c r="K200" s="217" t="s">
        <v>19</v>
      </c>
      <c r="L200" s="47"/>
      <c r="M200" s="222" t="s">
        <v>19</v>
      </c>
      <c r="N200" s="223" t="s">
        <v>44</v>
      </c>
      <c r="O200" s="87"/>
      <c r="P200" s="224">
        <f>O200*H200</f>
        <v>0</v>
      </c>
      <c r="Q200" s="224">
        <v>0</v>
      </c>
      <c r="R200" s="224">
        <f>Q200*H200</f>
        <v>0</v>
      </c>
      <c r="S200" s="224">
        <v>0</v>
      </c>
      <c r="T200" s="225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26" t="s">
        <v>504</v>
      </c>
      <c r="AT200" s="226" t="s">
        <v>147</v>
      </c>
      <c r="AU200" s="226" t="s">
        <v>151</v>
      </c>
      <c r="AY200" s="20" t="s">
        <v>142</v>
      </c>
      <c r="BE200" s="227">
        <f>IF(N200="základní",J200,0)</f>
        <v>0</v>
      </c>
      <c r="BF200" s="227">
        <f>IF(N200="snížená",J200,0)</f>
        <v>0</v>
      </c>
      <c r="BG200" s="227">
        <f>IF(N200="zákl. přenesená",J200,0)</f>
        <v>0</v>
      </c>
      <c r="BH200" s="227">
        <f>IF(N200="sníž. přenesená",J200,0)</f>
        <v>0</v>
      </c>
      <c r="BI200" s="227">
        <f>IF(N200="nulová",J200,0)</f>
        <v>0</v>
      </c>
      <c r="BJ200" s="20" t="s">
        <v>84</v>
      </c>
      <c r="BK200" s="227">
        <f>ROUND(I200*H200,2)</f>
        <v>0</v>
      </c>
      <c r="BL200" s="20" t="s">
        <v>504</v>
      </c>
      <c r="BM200" s="226" t="s">
        <v>896</v>
      </c>
    </row>
    <row r="201" s="12" customFormat="1" ht="22.8" customHeight="1">
      <c r="A201" s="12"/>
      <c r="B201" s="199"/>
      <c r="C201" s="200"/>
      <c r="D201" s="201" t="s">
        <v>71</v>
      </c>
      <c r="E201" s="213" t="s">
        <v>884</v>
      </c>
      <c r="F201" s="213" t="s">
        <v>911</v>
      </c>
      <c r="G201" s="200"/>
      <c r="H201" s="200"/>
      <c r="I201" s="203"/>
      <c r="J201" s="214">
        <f>BK201</f>
        <v>0</v>
      </c>
      <c r="K201" s="200"/>
      <c r="L201" s="205"/>
      <c r="M201" s="206"/>
      <c r="N201" s="207"/>
      <c r="O201" s="207"/>
      <c r="P201" s="208">
        <f>SUM(P202:P203)</f>
        <v>0</v>
      </c>
      <c r="Q201" s="207"/>
      <c r="R201" s="208">
        <f>SUM(R202:R203)</f>
        <v>0</v>
      </c>
      <c r="S201" s="207"/>
      <c r="T201" s="209">
        <f>SUM(T202:T203)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10" t="s">
        <v>79</v>
      </c>
      <c r="AT201" s="211" t="s">
        <v>71</v>
      </c>
      <c r="AU201" s="211" t="s">
        <v>79</v>
      </c>
      <c r="AY201" s="210" t="s">
        <v>142</v>
      </c>
      <c r="BK201" s="212">
        <f>SUM(BK202:BK203)</f>
        <v>0</v>
      </c>
    </row>
    <row r="202" s="2" customFormat="1" ht="16.5" customHeight="1">
      <c r="A202" s="41"/>
      <c r="B202" s="42"/>
      <c r="C202" s="215" t="s">
        <v>464</v>
      </c>
      <c r="D202" s="215" t="s">
        <v>147</v>
      </c>
      <c r="E202" s="216" t="s">
        <v>1014</v>
      </c>
      <c r="F202" s="217" t="s">
        <v>913</v>
      </c>
      <c r="G202" s="218" t="s">
        <v>174</v>
      </c>
      <c r="H202" s="219">
        <v>1</v>
      </c>
      <c r="I202" s="220"/>
      <c r="J202" s="221">
        <f>ROUND(I202*H202,2)</f>
        <v>0</v>
      </c>
      <c r="K202" s="217" t="s">
        <v>19</v>
      </c>
      <c r="L202" s="47"/>
      <c r="M202" s="222" t="s">
        <v>19</v>
      </c>
      <c r="N202" s="223" t="s">
        <v>44</v>
      </c>
      <c r="O202" s="87"/>
      <c r="P202" s="224">
        <f>O202*H202</f>
        <v>0</v>
      </c>
      <c r="Q202" s="224">
        <v>0</v>
      </c>
      <c r="R202" s="224">
        <f>Q202*H202</f>
        <v>0</v>
      </c>
      <c r="S202" s="224">
        <v>0</v>
      </c>
      <c r="T202" s="225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26" t="s">
        <v>504</v>
      </c>
      <c r="AT202" s="226" t="s">
        <v>147</v>
      </c>
      <c r="AU202" s="226" t="s">
        <v>84</v>
      </c>
      <c r="AY202" s="20" t="s">
        <v>142</v>
      </c>
      <c r="BE202" s="227">
        <f>IF(N202="základní",J202,0)</f>
        <v>0</v>
      </c>
      <c r="BF202" s="227">
        <f>IF(N202="snížená",J202,0)</f>
        <v>0</v>
      </c>
      <c r="BG202" s="227">
        <f>IF(N202="zákl. přenesená",J202,0)</f>
        <v>0</v>
      </c>
      <c r="BH202" s="227">
        <f>IF(N202="sníž. přenesená",J202,0)</f>
        <v>0</v>
      </c>
      <c r="BI202" s="227">
        <f>IF(N202="nulová",J202,0)</f>
        <v>0</v>
      </c>
      <c r="BJ202" s="20" t="s">
        <v>84</v>
      </c>
      <c r="BK202" s="227">
        <f>ROUND(I202*H202,2)</f>
        <v>0</v>
      </c>
      <c r="BL202" s="20" t="s">
        <v>504</v>
      </c>
      <c r="BM202" s="226" t="s">
        <v>901</v>
      </c>
    </row>
    <row r="203" s="2" customFormat="1" ht="16.5" customHeight="1">
      <c r="A203" s="41"/>
      <c r="B203" s="42"/>
      <c r="C203" s="215" t="s">
        <v>469</v>
      </c>
      <c r="D203" s="215" t="s">
        <v>147</v>
      </c>
      <c r="E203" s="216" t="s">
        <v>1015</v>
      </c>
      <c r="F203" s="217" t="s">
        <v>916</v>
      </c>
      <c r="G203" s="218" t="s">
        <v>174</v>
      </c>
      <c r="H203" s="219">
        <v>1</v>
      </c>
      <c r="I203" s="220"/>
      <c r="J203" s="221">
        <f>ROUND(I203*H203,2)</f>
        <v>0</v>
      </c>
      <c r="K203" s="217" t="s">
        <v>19</v>
      </c>
      <c r="L203" s="47"/>
      <c r="M203" s="294" t="s">
        <v>19</v>
      </c>
      <c r="N203" s="295" t="s">
        <v>44</v>
      </c>
      <c r="O203" s="278"/>
      <c r="P203" s="279">
        <f>O203*H203</f>
        <v>0</v>
      </c>
      <c r="Q203" s="279">
        <v>0</v>
      </c>
      <c r="R203" s="279">
        <f>Q203*H203</f>
        <v>0</v>
      </c>
      <c r="S203" s="279">
        <v>0</v>
      </c>
      <c r="T203" s="280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26" t="s">
        <v>504</v>
      </c>
      <c r="AT203" s="226" t="s">
        <v>147</v>
      </c>
      <c r="AU203" s="226" t="s">
        <v>84</v>
      </c>
      <c r="AY203" s="20" t="s">
        <v>142</v>
      </c>
      <c r="BE203" s="227">
        <f>IF(N203="základní",J203,0)</f>
        <v>0</v>
      </c>
      <c r="BF203" s="227">
        <f>IF(N203="snížená",J203,0)</f>
        <v>0</v>
      </c>
      <c r="BG203" s="227">
        <f>IF(N203="zákl. přenesená",J203,0)</f>
        <v>0</v>
      </c>
      <c r="BH203" s="227">
        <f>IF(N203="sníž. přenesená",J203,0)</f>
        <v>0</v>
      </c>
      <c r="BI203" s="227">
        <f>IF(N203="nulová",J203,0)</f>
        <v>0</v>
      </c>
      <c r="BJ203" s="20" t="s">
        <v>84</v>
      </c>
      <c r="BK203" s="227">
        <f>ROUND(I203*H203,2)</f>
        <v>0</v>
      </c>
      <c r="BL203" s="20" t="s">
        <v>504</v>
      </c>
      <c r="BM203" s="226" t="s">
        <v>906</v>
      </c>
    </row>
    <row r="204" s="2" customFormat="1" ht="6.96" customHeight="1">
      <c r="A204" s="41"/>
      <c r="B204" s="62"/>
      <c r="C204" s="63"/>
      <c r="D204" s="63"/>
      <c r="E204" s="63"/>
      <c r="F204" s="63"/>
      <c r="G204" s="63"/>
      <c r="H204" s="63"/>
      <c r="I204" s="63"/>
      <c r="J204" s="63"/>
      <c r="K204" s="63"/>
      <c r="L204" s="47"/>
      <c r="M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</row>
  </sheetData>
  <sheetProtection sheet="1" autoFilter="0" formatColumns="0" formatRows="0" objects="1" scenarios="1" spinCount="100000" saltValue="IPcJB6ogDZs9b5PaG6UIOe+cDFB7UUOpu/eHupFA5ALiqcr77k7R6pykCYi7eZgcsLsOynwuCQ8NRtiQptF0fg==" hashValue="AF2l1Z+biIMkxfVY/BPD/wrwha4TGXkVQMyb+iFCqOWHLdKa5fb0YuxDfDa0tr8WpoPCPM3bHjXxFesWoaHUhQ==" algorithmName="SHA-512" password="CEE1"/>
  <autoFilter ref="C115:K203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104:H104"/>
    <mergeCell ref="E106:H106"/>
    <mergeCell ref="E108:H10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96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79</v>
      </c>
    </row>
    <row r="4" s="1" customFormat="1" ht="24.96" customHeight="1">
      <c r="B4" s="23"/>
      <c r="D4" s="143" t="s">
        <v>105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DPS Za Prachárnou 1a - oprava střechy</v>
      </c>
      <c r="F7" s="145"/>
      <c r="G7" s="145"/>
      <c r="H7" s="145"/>
      <c r="L7" s="23"/>
    </row>
    <row r="8" s="1" customFormat="1" ht="12" customHeight="1">
      <c r="B8" s="23"/>
      <c r="D8" s="145" t="s">
        <v>106</v>
      </c>
      <c r="L8" s="23"/>
    </row>
    <row r="9" s="2" customFormat="1" ht="16.5" customHeight="1">
      <c r="A9" s="41"/>
      <c r="B9" s="47"/>
      <c r="C9" s="41"/>
      <c r="D9" s="41"/>
      <c r="E9" s="146" t="s">
        <v>1016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108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109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24. 3. 2025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">
        <v>19</v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">
        <v>27</v>
      </c>
      <c r="F17" s="41"/>
      <c r="G17" s="41"/>
      <c r="H17" s="41"/>
      <c r="I17" s="145" t="s">
        <v>28</v>
      </c>
      <c r="J17" s="136" t="s">
        <v>19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29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28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31</v>
      </c>
      <c r="E22" s="41"/>
      <c r="F22" s="41"/>
      <c r="G22" s="41"/>
      <c r="H22" s="41"/>
      <c r="I22" s="145" t="s">
        <v>26</v>
      </c>
      <c r="J22" s="136" t="s">
        <v>19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">
        <v>32</v>
      </c>
      <c r="F23" s="41"/>
      <c r="G23" s="41"/>
      <c r="H23" s="41"/>
      <c r="I23" s="145" t="s">
        <v>28</v>
      </c>
      <c r="J23" s="136" t="s">
        <v>19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34</v>
      </c>
      <c r="E25" s="41"/>
      <c r="F25" s="41"/>
      <c r="G25" s="41"/>
      <c r="H25" s="41"/>
      <c r="I25" s="145" t="s">
        <v>26</v>
      </c>
      <c r="J25" s="136" t="s">
        <v>19</v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">
        <v>35</v>
      </c>
      <c r="F26" s="41"/>
      <c r="G26" s="41"/>
      <c r="H26" s="41"/>
      <c r="I26" s="145" t="s">
        <v>28</v>
      </c>
      <c r="J26" s="136" t="s">
        <v>19</v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36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38</v>
      </c>
      <c r="E32" s="41"/>
      <c r="F32" s="41"/>
      <c r="G32" s="41"/>
      <c r="H32" s="41"/>
      <c r="I32" s="41"/>
      <c r="J32" s="156">
        <f>ROUND(J94,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40</v>
      </c>
      <c r="G34" s="41"/>
      <c r="H34" s="41"/>
      <c r="I34" s="157" t="s">
        <v>39</v>
      </c>
      <c r="J34" s="157" t="s">
        <v>41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42</v>
      </c>
      <c r="E35" s="145" t="s">
        <v>43</v>
      </c>
      <c r="F35" s="159">
        <f>ROUND((SUM(BE94:BE189)),  2)</f>
        <v>0</v>
      </c>
      <c r="G35" s="41"/>
      <c r="H35" s="41"/>
      <c r="I35" s="160">
        <v>0.20999999999999999</v>
      </c>
      <c r="J35" s="159">
        <f>ROUND(((SUM(BE94:BE189))*I35),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44</v>
      </c>
      <c r="F36" s="159">
        <f>ROUND((SUM(BF94:BF189)),  2)</f>
        <v>0</v>
      </c>
      <c r="G36" s="41"/>
      <c r="H36" s="41"/>
      <c r="I36" s="160">
        <v>0.12</v>
      </c>
      <c r="J36" s="159">
        <f>ROUND(((SUM(BF94:BF189))*I36),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45</v>
      </c>
      <c r="F37" s="159">
        <f>ROUND((SUM(BG94:BG189)),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46</v>
      </c>
      <c r="F38" s="159">
        <f>ROUND((SUM(BH94:BH189)),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47</v>
      </c>
      <c r="F39" s="159">
        <f>ROUND((SUM(BI94:BI189)),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48</v>
      </c>
      <c r="E41" s="163"/>
      <c r="F41" s="163"/>
      <c r="G41" s="164" t="s">
        <v>49</v>
      </c>
      <c r="H41" s="165" t="s">
        <v>50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110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DPS Za Prachárnou 1a - oprava střechy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106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1016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108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01 - stavební část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>Jihlava</v>
      </c>
      <c r="G56" s="43"/>
      <c r="H56" s="43"/>
      <c r="I56" s="35" t="s">
        <v>23</v>
      </c>
      <c r="J56" s="75" t="str">
        <f>IF(J14="","",J14)</f>
        <v>24. 3. 2025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25.65" customHeight="1">
      <c r="A58" s="41"/>
      <c r="B58" s="42"/>
      <c r="C58" s="35" t="s">
        <v>25</v>
      </c>
      <c r="D58" s="43"/>
      <c r="E58" s="43"/>
      <c r="F58" s="30" t="str">
        <f>E17</f>
        <v>Statutární město Jihlava</v>
      </c>
      <c r="G58" s="43"/>
      <c r="H58" s="43"/>
      <c r="I58" s="35" t="s">
        <v>31</v>
      </c>
      <c r="J58" s="39" t="str">
        <f>E23</f>
        <v>SPA spol.s r.o., Jihlava, Havlíčkova 46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29</v>
      </c>
      <c r="D59" s="43"/>
      <c r="E59" s="43"/>
      <c r="F59" s="30" t="str">
        <f>IF(E20="","",E20)</f>
        <v>Vyplň údaj</v>
      </c>
      <c r="G59" s="43"/>
      <c r="H59" s="43"/>
      <c r="I59" s="35" t="s">
        <v>34</v>
      </c>
      <c r="J59" s="39" t="str">
        <f>E26</f>
        <v>Fr.Neuwirth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111</v>
      </c>
      <c r="D61" s="174"/>
      <c r="E61" s="174"/>
      <c r="F61" s="174"/>
      <c r="G61" s="174"/>
      <c r="H61" s="174"/>
      <c r="I61" s="174"/>
      <c r="J61" s="175" t="s">
        <v>112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70</v>
      </c>
      <c r="D63" s="43"/>
      <c r="E63" s="43"/>
      <c r="F63" s="43"/>
      <c r="G63" s="43"/>
      <c r="H63" s="43"/>
      <c r="I63" s="43"/>
      <c r="J63" s="105">
        <f>J94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113</v>
      </c>
    </row>
    <row r="64" s="9" customFormat="1" ht="24.96" customHeight="1">
      <c r="A64" s="9"/>
      <c r="B64" s="177"/>
      <c r="C64" s="178"/>
      <c r="D64" s="179" t="s">
        <v>114</v>
      </c>
      <c r="E64" s="180"/>
      <c r="F64" s="180"/>
      <c r="G64" s="180"/>
      <c r="H64" s="180"/>
      <c r="I64" s="180"/>
      <c r="J64" s="181">
        <f>J95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115</v>
      </c>
      <c r="E65" s="185"/>
      <c r="F65" s="185"/>
      <c r="G65" s="185"/>
      <c r="H65" s="185"/>
      <c r="I65" s="185"/>
      <c r="J65" s="186">
        <f>J96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83"/>
      <c r="C66" s="128"/>
      <c r="D66" s="184" t="s">
        <v>116</v>
      </c>
      <c r="E66" s="185"/>
      <c r="F66" s="185"/>
      <c r="G66" s="185"/>
      <c r="H66" s="185"/>
      <c r="I66" s="185"/>
      <c r="J66" s="186">
        <f>J97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83"/>
      <c r="C67" s="128"/>
      <c r="D67" s="184" t="s">
        <v>118</v>
      </c>
      <c r="E67" s="185"/>
      <c r="F67" s="185"/>
      <c r="G67" s="185"/>
      <c r="H67" s="185"/>
      <c r="I67" s="185"/>
      <c r="J67" s="186">
        <f>J100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3"/>
      <c r="C68" s="128"/>
      <c r="D68" s="184" t="s">
        <v>119</v>
      </c>
      <c r="E68" s="185"/>
      <c r="F68" s="185"/>
      <c r="G68" s="185"/>
      <c r="H68" s="185"/>
      <c r="I68" s="185"/>
      <c r="J68" s="186">
        <f>J109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77"/>
      <c r="C69" s="178"/>
      <c r="D69" s="179" t="s">
        <v>120</v>
      </c>
      <c r="E69" s="180"/>
      <c r="F69" s="180"/>
      <c r="G69" s="180"/>
      <c r="H69" s="180"/>
      <c r="I69" s="180"/>
      <c r="J69" s="181">
        <f>J121</f>
        <v>0</v>
      </c>
      <c r="K69" s="178"/>
      <c r="L69" s="182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83"/>
      <c r="C70" s="128"/>
      <c r="D70" s="184" t="s">
        <v>122</v>
      </c>
      <c r="E70" s="185"/>
      <c r="F70" s="185"/>
      <c r="G70" s="185"/>
      <c r="H70" s="185"/>
      <c r="I70" s="185"/>
      <c r="J70" s="186">
        <f>J122</f>
        <v>0</v>
      </c>
      <c r="K70" s="128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3"/>
      <c r="C71" s="128"/>
      <c r="D71" s="184" t="s">
        <v>125</v>
      </c>
      <c r="E71" s="185"/>
      <c r="F71" s="185"/>
      <c r="G71" s="185"/>
      <c r="H71" s="185"/>
      <c r="I71" s="185"/>
      <c r="J71" s="186">
        <f>J135</f>
        <v>0</v>
      </c>
      <c r="K71" s="128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77"/>
      <c r="C72" s="178"/>
      <c r="D72" s="179" t="s">
        <v>126</v>
      </c>
      <c r="E72" s="180"/>
      <c r="F72" s="180"/>
      <c r="G72" s="180"/>
      <c r="H72" s="180"/>
      <c r="I72" s="180"/>
      <c r="J72" s="181">
        <f>J187</f>
        <v>0</v>
      </c>
      <c r="K72" s="178"/>
      <c r="L72" s="182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2" customFormat="1" ht="21.84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62"/>
      <c r="C74" s="63"/>
      <c r="D74" s="63"/>
      <c r="E74" s="63"/>
      <c r="F74" s="63"/>
      <c r="G74" s="63"/>
      <c r="H74" s="63"/>
      <c r="I74" s="63"/>
      <c r="J74" s="63"/>
      <c r="K74" s="6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8" s="2" customFormat="1" ht="6.96" customHeight="1">
      <c r="A78" s="41"/>
      <c r="B78" s="64"/>
      <c r="C78" s="65"/>
      <c r="D78" s="65"/>
      <c r="E78" s="65"/>
      <c r="F78" s="65"/>
      <c r="G78" s="65"/>
      <c r="H78" s="65"/>
      <c r="I78" s="65"/>
      <c r="J78" s="65"/>
      <c r="K78" s="65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24.96" customHeight="1">
      <c r="A79" s="41"/>
      <c r="B79" s="42"/>
      <c r="C79" s="26" t="s">
        <v>127</v>
      </c>
      <c r="D79" s="43"/>
      <c r="E79" s="43"/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16</v>
      </c>
      <c r="D81" s="43"/>
      <c r="E81" s="43"/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6.5" customHeight="1">
      <c r="A82" s="41"/>
      <c r="B82" s="42"/>
      <c r="C82" s="43"/>
      <c r="D82" s="43"/>
      <c r="E82" s="172" t="str">
        <f>E7</f>
        <v>DPS Za Prachárnou 1a - oprava střechy</v>
      </c>
      <c r="F82" s="35"/>
      <c r="G82" s="35"/>
      <c r="H82" s="35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1" customFormat="1" ht="12" customHeight="1">
      <c r="B83" s="24"/>
      <c r="C83" s="35" t="s">
        <v>106</v>
      </c>
      <c r="D83" s="25"/>
      <c r="E83" s="25"/>
      <c r="F83" s="25"/>
      <c r="G83" s="25"/>
      <c r="H83" s="25"/>
      <c r="I83" s="25"/>
      <c r="J83" s="25"/>
      <c r="K83" s="25"/>
      <c r="L83" s="23"/>
    </row>
    <row r="84" s="2" customFormat="1" ht="16.5" customHeight="1">
      <c r="A84" s="41"/>
      <c r="B84" s="42"/>
      <c r="C84" s="43"/>
      <c r="D84" s="43"/>
      <c r="E84" s="172" t="s">
        <v>1016</v>
      </c>
      <c r="F84" s="43"/>
      <c r="G84" s="43"/>
      <c r="H84" s="43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2" customHeight="1">
      <c r="A85" s="41"/>
      <c r="B85" s="42"/>
      <c r="C85" s="35" t="s">
        <v>108</v>
      </c>
      <c r="D85" s="43"/>
      <c r="E85" s="43"/>
      <c r="F85" s="43"/>
      <c r="G85" s="43"/>
      <c r="H85" s="43"/>
      <c r="I85" s="43"/>
      <c r="J85" s="43"/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6.5" customHeight="1">
      <c r="A86" s="41"/>
      <c r="B86" s="42"/>
      <c r="C86" s="43"/>
      <c r="D86" s="43"/>
      <c r="E86" s="72" t="str">
        <f>E11</f>
        <v>01 - stavební část</v>
      </c>
      <c r="F86" s="43"/>
      <c r="G86" s="43"/>
      <c r="H86" s="43"/>
      <c r="I86" s="43"/>
      <c r="J86" s="43"/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6.96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2" customHeight="1">
      <c r="A88" s="41"/>
      <c r="B88" s="42"/>
      <c r="C88" s="35" t="s">
        <v>21</v>
      </c>
      <c r="D88" s="43"/>
      <c r="E88" s="43"/>
      <c r="F88" s="30" t="str">
        <f>F14</f>
        <v>Jihlava</v>
      </c>
      <c r="G88" s="43"/>
      <c r="H88" s="43"/>
      <c r="I88" s="35" t="s">
        <v>23</v>
      </c>
      <c r="J88" s="75" t="str">
        <f>IF(J14="","",J14)</f>
        <v>24. 3. 2025</v>
      </c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6.96" customHeight="1">
      <c r="A89" s="41"/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25.65" customHeight="1">
      <c r="A90" s="41"/>
      <c r="B90" s="42"/>
      <c r="C90" s="35" t="s">
        <v>25</v>
      </c>
      <c r="D90" s="43"/>
      <c r="E90" s="43"/>
      <c r="F90" s="30" t="str">
        <f>E17</f>
        <v>Statutární město Jihlava</v>
      </c>
      <c r="G90" s="43"/>
      <c r="H90" s="43"/>
      <c r="I90" s="35" t="s">
        <v>31</v>
      </c>
      <c r="J90" s="39" t="str">
        <f>E23</f>
        <v>SPA spol.s r.o., Jihlava, Havlíčkova 46</v>
      </c>
      <c r="K90" s="43"/>
      <c r="L90" s="14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5.15" customHeight="1">
      <c r="A91" s="41"/>
      <c r="B91" s="42"/>
      <c r="C91" s="35" t="s">
        <v>29</v>
      </c>
      <c r="D91" s="43"/>
      <c r="E91" s="43"/>
      <c r="F91" s="30" t="str">
        <f>IF(E20="","",E20)</f>
        <v>Vyplň údaj</v>
      </c>
      <c r="G91" s="43"/>
      <c r="H91" s="43"/>
      <c r="I91" s="35" t="s">
        <v>34</v>
      </c>
      <c r="J91" s="39" t="str">
        <f>E26</f>
        <v>Fr.Neuwirth</v>
      </c>
      <c r="K91" s="43"/>
      <c r="L91" s="14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0.32" customHeight="1">
      <c r="A92" s="41"/>
      <c r="B92" s="42"/>
      <c r="C92" s="43"/>
      <c r="D92" s="43"/>
      <c r="E92" s="43"/>
      <c r="F92" s="43"/>
      <c r="G92" s="43"/>
      <c r="H92" s="43"/>
      <c r="I92" s="43"/>
      <c r="J92" s="43"/>
      <c r="K92" s="43"/>
      <c r="L92" s="14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11" customFormat="1" ht="29.28" customHeight="1">
      <c r="A93" s="188"/>
      <c r="B93" s="189"/>
      <c r="C93" s="190" t="s">
        <v>128</v>
      </c>
      <c r="D93" s="191" t="s">
        <v>57</v>
      </c>
      <c r="E93" s="191" t="s">
        <v>53</v>
      </c>
      <c r="F93" s="191" t="s">
        <v>54</v>
      </c>
      <c r="G93" s="191" t="s">
        <v>129</v>
      </c>
      <c r="H93" s="191" t="s">
        <v>130</v>
      </c>
      <c r="I93" s="191" t="s">
        <v>131</v>
      </c>
      <c r="J93" s="191" t="s">
        <v>112</v>
      </c>
      <c r="K93" s="192" t="s">
        <v>132</v>
      </c>
      <c r="L93" s="193"/>
      <c r="M93" s="95" t="s">
        <v>19</v>
      </c>
      <c r="N93" s="96" t="s">
        <v>42</v>
      </c>
      <c r="O93" s="96" t="s">
        <v>133</v>
      </c>
      <c r="P93" s="96" t="s">
        <v>134</v>
      </c>
      <c r="Q93" s="96" t="s">
        <v>135</v>
      </c>
      <c r="R93" s="96" t="s">
        <v>136</v>
      </c>
      <c r="S93" s="96" t="s">
        <v>137</v>
      </c>
      <c r="T93" s="97" t="s">
        <v>138</v>
      </c>
      <c r="U93" s="188"/>
      <c r="V93" s="188"/>
      <c r="W93" s="188"/>
      <c r="X93" s="188"/>
      <c r="Y93" s="188"/>
      <c r="Z93" s="188"/>
      <c r="AA93" s="188"/>
      <c r="AB93" s="188"/>
      <c r="AC93" s="188"/>
      <c r="AD93" s="188"/>
      <c r="AE93" s="188"/>
    </row>
    <row r="94" s="2" customFormat="1" ht="22.8" customHeight="1">
      <c r="A94" s="41"/>
      <c r="B94" s="42"/>
      <c r="C94" s="102" t="s">
        <v>139</v>
      </c>
      <c r="D94" s="43"/>
      <c r="E94" s="43"/>
      <c r="F94" s="43"/>
      <c r="G94" s="43"/>
      <c r="H94" s="43"/>
      <c r="I94" s="43"/>
      <c r="J94" s="194">
        <f>BK94</f>
        <v>0</v>
      </c>
      <c r="K94" s="43"/>
      <c r="L94" s="47"/>
      <c r="M94" s="98"/>
      <c r="N94" s="195"/>
      <c r="O94" s="99"/>
      <c r="P94" s="196">
        <f>P95+P121+P187</f>
        <v>0</v>
      </c>
      <c r="Q94" s="99"/>
      <c r="R94" s="196">
        <f>R95+R121+R187</f>
        <v>0.083230499999999985</v>
      </c>
      <c r="S94" s="99"/>
      <c r="T94" s="197">
        <f>T95+T121+T187</f>
        <v>0.060199999999999997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71</v>
      </c>
      <c r="AU94" s="20" t="s">
        <v>113</v>
      </c>
      <c r="BK94" s="198">
        <f>BK95+BK121+BK187</f>
        <v>0</v>
      </c>
    </row>
    <row r="95" s="12" customFormat="1" ht="25.92" customHeight="1">
      <c r="A95" s="12"/>
      <c r="B95" s="199"/>
      <c r="C95" s="200"/>
      <c r="D95" s="201" t="s">
        <v>71</v>
      </c>
      <c r="E95" s="202" t="s">
        <v>140</v>
      </c>
      <c r="F95" s="202" t="s">
        <v>141</v>
      </c>
      <c r="G95" s="200"/>
      <c r="H95" s="200"/>
      <c r="I95" s="203"/>
      <c r="J95" s="204">
        <f>BK95</f>
        <v>0</v>
      </c>
      <c r="K95" s="200"/>
      <c r="L95" s="205"/>
      <c r="M95" s="206"/>
      <c r="N95" s="207"/>
      <c r="O95" s="207"/>
      <c r="P95" s="208">
        <f>P96+P109</f>
        <v>0</v>
      </c>
      <c r="Q95" s="207"/>
      <c r="R95" s="208">
        <f>R96+R109</f>
        <v>0</v>
      </c>
      <c r="S95" s="207"/>
      <c r="T95" s="209">
        <f>T96+T109</f>
        <v>0.060199999999999997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10" t="s">
        <v>79</v>
      </c>
      <c r="AT95" s="211" t="s">
        <v>71</v>
      </c>
      <c r="AU95" s="211" t="s">
        <v>72</v>
      </c>
      <c r="AY95" s="210" t="s">
        <v>142</v>
      </c>
      <c r="BK95" s="212">
        <f>BK96+BK109</f>
        <v>0</v>
      </c>
    </row>
    <row r="96" s="12" customFormat="1" ht="22.8" customHeight="1">
      <c r="A96" s="12"/>
      <c r="B96" s="199"/>
      <c r="C96" s="200"/>
      <c r="D96" s="201" t="s">
        <v>71</v>
      </c>
      <c r="E96" s="213" t="s">
        <v>143</v>
      </c>
      <c r="F96" s="213" t="s">
        <v>144</v>
      </c>
      <c r="G96" s="200"/>
      <c r="H96" s="200"/>
      <c r="I96" s="203"/>
      <c r="J96" s="214">
        <f>BK96</f>
        <v>0</v>
      </c>
      <c r="K96" s="200"/>
      <c r="L96" s="205"/>
      <c r="M96" s="206"/>
      <c r="N96" s="207"/>
      <c r="O96" s="207"/>
      <c r="P96" s="208">
        <f>P97+P100</f>
        <v>0</v>
      </c>
      <c r="Q96" s="207"/>
      <c r="R96" s="208">
        <f>R97+R100</f>
        <v>0</v>
      </c>
      <c r="S96" s="207"/>
      <c r="T96" s="209">
        <f>T97+T100</f>
        <v>0.060199999999999997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10" t="s">
        <v>79</v>
      </c>
      <c r="AT96" s="211" t="s">
        <v>71</v>
      </c>
      <c r="AU96" s="211" t="s">
        <v>79</v>
      </c>
      <c r="AY96" s="210" t="s">
        <v>142</v>
      </c>
      <c r="BK96" s="212">
        <f>BK97+BK100</f>
        <v>0</v>
      </c>
    </row>
    <row r="97" s="12" customFormat="1" ht="20.88" customHeight="1">
      <c r="A97" s="12"/>
      <c r="B97" s="199"/>
      <c r="C97" s="200"/>
      <c r="D97" s="201" t="s">
        <v>71</v>
      </c>
      <c r="E97" s="213" t="s">
        <v>145</v>
      </c>
      <c r="F97" s="213" t="s">
        <v>146</v>
      </c>
      <c r="G97" s="200"/>
      <c r="H97" s="200"/>
      <c r="I97" s="203"/>
      <c r="J97" s="214">
        <f>BK97</f>
        <v>0</v>
      </c>
      <c r="K97" s="200"/>
      <c r="L97" s="205"/>
      <c r="M97" s="206"/>
      <c r="N97" s="207"/>
      <c r="O97" s="207"/>
      <c r="P97" s="208">
        <f>SUM(P98:P99)</f>
        <v>0</v>
      </c>
      <c r="Q97" s="207"/>
      <c r="R97" s="208">
        <f>SUM(R98:R99)</f>
        <v>0</v>
      </c>
      <c r="S97" s="207"/>
      <c r="T97" s="209">
        <f>SUM(T98:T99)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10" t="s">
        <v>79</v>
      </c>
      <c r="AT97" s="211" t="s">
        <v>71</v>
      </c>
      <c r="AU97" s="211" t="s">
        <v>84</v>
      </c>
      <c r="AY97" s="210" t="s">
        <v>142</v>
      </c>
      <c r="BK97" s="212">
        <f>SUM(BK98:BK99)</f>
        <v>0</v>
      </c>
    </row>
    <row r="98" s="2" customFormat="1" ht="21.75" customHeight="1">
      <c r="A98" s="41"/>
      <c r="B98" s="42"/>
      <c r="C98" s="215" t="s">
        <v>79</v>
      </c>
      <c r="D98" s="215" t="s">
        <v>147</v>
      </c>
      <c r="E98" s="216" t="s">
        <v>1017</v>
      </c>
      <c r="F98" s="217" t="s">
        <v>1018</v>
      </c>
      <c r="G98" s="218" t="s">
        <v>666</v>
      </c>
      <c r="H98" s="219">
        <v>10</v>
      </c>
      <c r="I98" s="220"/>
      <c r="J98" s="221">
        <f>ROUND(I98*H98,2)</f>
        <v>0</v>
      </c>
      <c r="K98" s="217" t="s">
        <v>184</v>
      </c>
      <c r="L98" s="47"/>
      <c r="M98" s="222" t="s">
        <v>19</v>
      </c>
      <c r="N98" s="223" t="s">
        <v>44</v>
      </c>
      <c r="O98" s="87"/>
      <c r="P98" s="224">
        <f>O98*H98</f>
        <v>0</v>
      </c>
      <c r="Q98" s="224">
        <v>0</v>
      </c>
      <c r="R98" s="224">
        <f>Q98*H98</f>
        <v>0</v>
      </c>
      <c r="S98" s="224">
        <v>0</v>
      </c>
      <c r="T98" s="225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26" t="s">
        <v>151</v>
      </c>
      <c r="AT98" s="226" t="s">
        <v>147</v>
      </c>
      <c r="AU98" s="226" t="s">
        <v>152</v>
      </c>
      <c r="AY98" s="20" t="s">
        <v>142</v>
      </c>
      <c r="BE98" s="227">
        <f>IF(N98="základní",J98,0)</f>
        <v>0</v>
      </c>
      <c r="BF98" s="227">
        <f>IF(N98="snížená",J98,0)</f>
        <v>0</v>
      </c>
      <c r="BG98" s="227">
        <f>IF(N98="zákl. přenesená",J98,0)</f>
        <v>0</v>
      </c>
      <c r="BH98" s="227">
        <f>IF(N98="sníž. přenesená",J98,0)</f>
        <v>0</v>
      </c>
      <c r="BI98" s="227">
        <f>IF(N98="nulová",J98,0)</f>
        <v>0</v>
      </c>
      <c r="BJ98" s="20" t="s">
        <v>84</v>
      </c>
      <c r="BK98" s="227">
        <f>ROUND(I98*H98,2)</f>
        <v>0</v>
      </c>
      <c r="BL98" s="20" t="s">
        <v>151</v>
      </c>
      <c r="BM98" s="226" t="s">
        <v>1019</v>
      </c>
    </row>
    <row r="99" s="2" customFormat="1">
      <c r="A99" s="41"/>
      <c r="B99" s="42"/>
      <c r="C99" s="43"/>
      <c r="D99" s="251" t="s">
        <v>186</v>
      </c>
      <c r="E99" s="43"/>
      <c r="F99" s="252" t="s">
        <v>1020</v>
      </c>
      <c r="G99" s="43"/>
      <c r="H99" s="43"/>
      <c r="I99" s="253"/>
      <c r="J99" s="43"/>
      <c r="K99" s="43"/>
      <c r="L99" s="47"/>
      <c r="M99" s="254"/>
      <c r="N99" s="255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186</v>
      </c>
      <c r="AU99" s="20" t="s">
        <v>152</v>
      </c>
    </row>
    <row r="100" s="12" customFormat="1" ht="20.88" customHeight="1">
      <c r="A100" s="12"/>
      <c r="B100" s="199"/>
      <c r="C100" s="200"/>
      <c r="D100" s="201" t="s">
        <v>71</v>
      </c>
      <c r="E100" s="213" t="s">
        <v>179</v>
      </c>
      <c r="F100" s="213" t="s">
        <v>180</v>
      </c>
      <c r="G100" s="200"/>
      <c r="H100" s="200"/>
      <c r="I100" s="203"/>
      <c r="J100" s="214">
        <f>BK100</f>
        <v>0</v>
      </c>
      <c r="K100" s="200"/>
      <c r="L100" s="205"/>
      <c r="M100" s="206"/>
      <c r="N100" s="207"/>
      <c r="O100" s="207"/>
      <c r="P100" s="208">
        <f>SUM(P101:P108)</f>
        <v>0</v>
      </c>
      <c r="Q100" s="207"/>
      <c r="R100" s="208">
        <f>SUM(R101:R108)</f>
        <v>0</v>
      </c>
      <c r="S100" s="207"/>
      <c r="T100" s="209">
        <f>SUM(T101:T108)</f>
        <v>0.060199999999999997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10" t="s">
        <v>79</v>
      </c>
      <c r="AT100" s="211" t="s">
        <v>71</v>
      </c>
      <c r="AU100" s="211" t="s">
        <v>84</v>
      </c>
      <c r="AY100" s="210" t="s">
        <v>142</v>
      </c>
      <c r="BK100" s="212">
        <f>SUM(BK101:BK108)</f>
        <v>0</v>
      </c>
    </row>
    <row r="101" s="2" customFormat="1" ht="16.5" customHeight="1">
      <c r="A101" s="41"/>
      <c r="B101" s="42"/>
      <c r="C101" s="215" t="s">
        <v>84</v>
      </c>
      <c r="D101" s="215" t="s">
        <v>147</v>
      </c>
      <c r="E101" s="216" t="s">
        <v>222</v>
      </c>
      <c r="F101" s="217" t="s">
        <v>223</v>
      </c>
      <c r="G101" s="218" t="s">
        <v>167</v>
      </c>
      <c r="H101" s="219">
        <v>8</v>
      </c>
      <c r="I101" s="220"/>
      <c r="J101" s="221">
        <f>ROUND(I101*H101,2)</f>
        <v>0</v>
      </c>
      <c r="K101" s="217" t="s">
        <v>184</v>
      </c>
      <c r="L101" s="47"/>
      <c r="M101" s="222" t="s">
        <v>19</v>
      </c>
      <c r="N101" s="223" t="s">
        <v>44</v>
      </c>
      <c r="O101" s="87"/>
      <c r="P101" s="224">
        <f>O101*H101</f>
        <v>0</v>
      </c>
      <c r="Q101" s="224">
        <v>0</v>
      </c>
      <c r="R101" s="224">
        <f>Q101*H101</f>
        <v>0</v>
      </c>
      <c r="S101" s="224">
        <v>0.0025999999999999999</v>
      </c>
      <c r="T101" s="225">
        <f>S101*H101</f>
        <v>0.020799999999999999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26" t="s">
        <v>151</v>
      </c>
      <c r="AT101" s="226" t="s">
        <v>147</v>
      </c>
      <c r="AU101" s="226" t="s">
        <v>152</v>
      </c>
      <c r="AY101" s="20" t="s">
        <v>142</v>
      </c>
      <c r="BE101" s="227">
        <f>IF(N101="základní",J101,0)</f>
        <v>0</v>
      </c>
      <c r="BF101" s="227">
        <f>IF(N101="snížená",J101,0)</f>
        <v>0</v>
      </c>
      <c r="BG101" s="227">
        <f>IF(N101="zákl. přenesená",J101,0)</f>
        <v>0</v>
      </c>
      <c r="BH101" s="227">
        <f>IF(N101="sníž. přenesená",J101,0)</f>
        <v>0</v>
      </c>
      <c r="BI101" s="227">
        <f>IF(N101="nulová",J101,0)</f>
        <v>0</v>
      </c>
      <c r="BJ101" s="20" t="s">
        <v>84</v>
      </c>
      <c r="BK101" s="227">
        <f>ROUND(I101*H101,2)</f>
        <v>0</v>
      </c>
      <c r="BL101" s="20" t="s">
        <v>151</v>
      </c>
      <c r="BM101" s="226" t="s">
        <v>1021</v>
      </c>
    </row>
    <row r="102" s="2" customFormat="1">
      <c r="A102" s="41"/>
      <c r="B102" s="42"/>
      <c r="C102" s="43"/>
      <c r="D102" s="251" t="s">
        <v>186</v>
      </c>
      <c r="E102" s="43"/>
      <c r="F102" s="252" t="s">
        <v>225</v>
      </c>
      <c r="G102" s="43"/>
      <c r="H102" s="43"/>
      <c r="I102" s="253"/>
      <c r="J102" s="43"/>
      <c r="K102" s="43"/>
      <c r="L102" s="47"/>
      <c r="M102" s="254"/>
      <c r="N102" s="255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186</v>
      </c>
      <c r="AU102" s="20" t="s">
        <v>152</v>
      </c>
    </row>
    <row r="103" s="13" customFormat="1">
      <c r="A103" s="13"/>
      <c r="B103" s="228"/>
      <c r="C103" s="229"/>
      <c r="D103" s="230" t="s">
        <v>154</v>
      </c>
      <c r="E103" s="231" t="s">
        <v>19</v>
      </c>
      <c r="F103" s="232" t="s">
        <v>1022</v>
      </c>
      <c r="G103" s="229"/>
      <c r="H103" s="233">
        <v>8</v>
      </c>
      <c r="I103" s="234"/>
      <c r="J103" s="229"/>
      <c r="K103" s="229"/>
      <c r="L103" s="235"/>
      <c r="M103" s="236"/>
      <c r="N103" s="237"/>
      <c r="O103" s="237"/>
      <c r="P103" s="237"/>
      <c r="Q103" s="237"/>
      <c r="R103" s="237"/>
      <c r="S103" s="237"/>
      <c r="T103" s="238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9" t="s">
        <v>154</v>
      </c>
      <c r="AU103" s="239" t="s">
        <v>152</v>
      </c>
      <c r="AV103" s="13" t="s">
        <v>84</v>
      </c>
      <c r="AW103" s="13" t="s">
        <v>33</v>
      </c>
      <c r="AX103" s="13" t="s">
        <v>72</v>
      </c>
      <c r="AY103" s="239" t="s">
        <v>142</v>
      </c>
    </row>
    <row r="104" s="14" customFormat="1">
      <c r="A104" s="14"/>
      <c r="B104" s="240"/>
      <c r="C104" s="241"/>
      <c r="D104" s="230" t="s">
        <v>154</v>
      </c>
      <c r="E104" s="242" t="s">
        <v>19</v>
      </c>
      <c r="F104" s="243" t="s">
        <v>164</v>
      </c>
      <c r="G104" s="241"/>
      <c r="H104" s="244">
        <v>8</v>
      </c>
      <c r="I104" s="245"/>
      <c r="J104" s="241"/>
      <c r="K104" s="241"/>
      <c r="L104" s="246"/>
      <c r="M104" s="247"/>
      <c r="N104" s="248"/>
      <c r="O104" s="248"/>
      <c r="P104" s="248"/>
      <c r="Q104" s="248"/>
      <c r="R104" s="248"/>
      <c r="S104" s="248"/>
      <c r="T104" s="249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0" t="s">
        <v>154</v>
      </c>
      <c r="AU104" s="250" t="s">
        <v>152</v>
      </c>
      <c r="AV104" s="14" t="s">
        <v>152</v>
      </c>
      <c r="AW104" s="14" t="s">
        <v>33</v>
      </c>
      <c r="AX104" s="14" t="s">
        <v>79</v>
      </c>
      <c r="AY104" s="250" t="s">
        <v>142</v>
      </c>
    </row>
    <row r="105" s="2" customFormat="1" ht="16.5" customHeight="1">
      <c r="A105" s="41"/>
      <c r="B105" s="42"/>
      <c r="C105" s="215" t="s">
        <v>152</v>
      </c>
      <c r="D105" s="215" t="s">
        <v>147</v>
      </c>
      <c r="E105" s="216" t="s">
        <v>228</v>
      </c>
      <c r="F105" s="217" t="s">
        <v>229</v>
      </c>
      <c r="G105" s="218" t="s">
        <v>167</v>
      </c>
      <c r="H105" s="219">
        <v>10</v>
      </c>
      <c r="I105" s="220"/>
      <c r="J105" s="221">
        <f>ROUND(I105*H105,2)</f>
        <v>0</v>
      </c>
      <c r="K105" s="217" t="s">
        <v>184</v>
      </c>
      <c r="L105" s="47"/>
      <c r="M105" s="222" t="s">
        <v>19</v>
      </c>
      <c r="N105" s="223" t="s">
        <v>44</v>
      </c>
      <c r="O105" s="87"/>
      <c r="P105" s="224">
        <f>O105*H105</f>
        <v>0</v>
      </c>
      <c r="Q105" s="224">
        <v>0</v>
      </c>
      <c r="R105" s="224">
        <f>Q105*H105</f>
        <v>0</v>
      </c>
      <c r="S105" s="224">
        <v>0.0039399999999999999</v>
      </c>
      <c r="T105" s="225">
        <f>S105*H105</f>
        <v>0.039399999999999998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6" t="s">
        <v>151</v>
      </c>
      <c r="AT105" s="226" t="s">
        <v>147</v>
      </c>
      <c r="AU105" s="226" t="s">
        <v>152</v>
      </c>
      <c r="AY105" s="20" t="s">
        <v>142</v>
      </c>
      <c r="BE105" s="227">
        <f>IF(N105="základní",J105,0)</f>
        <v>0</v>
      </c>
      <c r="BF105" s="227">
        <f>IF(N105="snížená",J105,0)</f>
        <v>0</v>
      </c>
      <c r="BG105" s="227">
        <f>IF(N105="zákl. přenesená",J105,0)</f>
        <v>0</v>
      </c>
      <c r="BH105" s="227">
        <f>IF(N105="sníž. přenesená",J105,0)</f>
        <v>0</v>
      </c>
      <c r="BI105" s="227">
        <f>IF(N105="nulová",J105,0)</f>
        <v>0</v>
      </c>
      <c r="BJ105" s="20" t="s">
        <v>84</v>
      </c>
      <c r="BK105" s="227">
        <f>ROUND(I105*H105,2)</f>
        <v>0</v>
      </c>
      <c r="BL105" s="20" t="s">
        <v>151</v>
      </c>
      <c r="BM105" s="226" t="s">
        <v>1023</v>
      </c>
    </row>
    <row r="106" s="2" customFormat="1">
      <c r="A106" s="41"/>
      <c r="B106" s="42"/>
      <c r="C106" s="43"/>
      <c r="D106" s="251" t="s">
        <v>186</v>
      </c>
      <c r="E106" s="43"/>
      <c r="F106" s="252" t="s">
        <v>231</v>
      </c>
      <c r="G106" s="43"/>
      <c r="H106" s="43"/>
      <c r="I106" s="253"/>
      <c r="J106" s="43"/>
      <c r="K106" s="43"/>
      <c r="L106" s="47"/>
      <c r="M106" s="254"/>
      <c r="N106" s="255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186</v>
      </c>
      <c r="AU106" s="20" t="s">
        <v>152</v>
      </c>
    </row>
    <row r="107" s="13" customFormat="1">
      <c r="A107" s="13"/>
      <c r="B107" s="228"/>
      <c r="C107" s="229"/>
      <c r="D107" s="230" t="s">
        <v>154</v>
      </c>
      <c r="E107" s="231" t="s">
        <v>19</v>
      </c>
      <c r="F107" s="232" t="s">
        <v>1024</v>
      </c>
      <c r="G107" s="229"/>
      <c r="H107" s="233">
        <v>10</v>
      </c>
      <c r="I107" s="234"/>
      <c r="J107" s="229"/>
      <c r="K107" s="229"/>
      <c r="L107" s="235"/>
      <c r="M107" s="236"/>
      <c r="N107" s="237"/>
      <c r="O107" s="237"/>
      <c r="P107" s="237"/>
      <c r="Q107" s="237"/>
      <c r="R107" s="237"/>
      <c r="S107" s="237"/>
      <c r="T107" s="238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9" t="s">
        <v>154</v>
      </c>
      <c r="AU107" s="239" t="s">
        <v>152</v>
      </c>
      <c r="AV107" s="13" t="s">
        <v>84</v>
      </c>
      <c r="AW107" s="13" t="s">
        <v>33</v>
      </c>
      <c r="AX107" s="13" t="s">
        <v>72</v>
      </c>
      <c r="AY107" s="239" t="s">
        <v>142</v>
      </c>
    </row>
    <row r="108" s="14" customFormat="1">
      <c r="A108" s="14"/>
      <c r="B108" s="240"/>
      <c r="C108" s="241"/>
      <c r="D108" s="230" t="s">
        <v>154</v>
      </c>
      <c r="E108" s="242" t="s">
        <v>19</v>
      </c>
      <c r="F108" s="243" t="s">
        <v>164</v>
      </c>
      <c r="G108" s="241"/>
      <c r="H108" s="244">
        <v>10</v>
      </c>
      <c r="I108" s="245"/>
      <c r="J108" s="241"/>
      <c r="K108" s="241"/>
      <c r="L108" s="246"/>
      <c r="M108" s="247"/>
      <c r="N108" s="248"/>
      <c r="O108" s="248"/>
      <c r="P108" s="248"/>
      <c r="Q108" s="248"/>
      <c r="R108" s="248"/>
      <c r="S108" s="248"/>
      <c r="T108" s="249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0" t="s">
        <v>154</v>
      </c>
      <c r="AU108" s="250" t="s">
        <v>152</v>
      </c>
      <c r="AV108" s="14" t="s">
        <v>152</v>
      </c>
      <c r="AW108" s="14" t="s">
        <v>33</v>
      </c>
      <c r="AX108" s="14" t="s">
        <v>79</v>
      </c>
      <c r="AY108" s="250" t="s">
        <v>142</v>
      </c>
    </row>
    <row r="109" s="12" customFormat="1" ht="22.8" customHeight="1">
      <c r="A109" s="12"/>
      <c r="B109" s="199"/>
      <c r="C109" s="200"/>
      <c r="D109" s="201" t="s">
        <v>71</v>
      </c>
      <c r="E109" s="213" t="s">
        <v>251</v>
      </c>
      <c r="F109" s="213" t="s">
        <v>252</v>
      </c>
      <c r="G109" s="200"/>
      <c r="H109" s="200"/>
      <c r="I109" s="203"/>
      <c r="J109" s="214">
        <f>BK109</f>
        <v>0</v>
      </c>
      <c r="K109" s="200"/>
      <c r="L109" s="205"/>
      <c r="M109" s="206"/>
      <c r="N109" s="207"/>
      <c r="O109" s="207"/>
      <c r="P109" s="208">
        <f>SUM(P110:P120)</f>
        <v>0</v>
      </c>
      <c r="Q109" s="207"/>
      <c r="R109" s="208">
        <f>SUM(R110:R120)</f>
        <v>0</v>
      </c>
      <c r="S109" s="207"/>
      <c r="T109" s="209">
        <f>SUM(T110:T120)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10" t="s">
        <v>79</v>
      </c>
      <c r="AT109" s="211" t="s">
        <v>71</v>
      </c>
      <c r="AU109" s="211" t="s">
        <v>79</v>
      </c>
      <c r="AY109" s="210" t="s">
        <v>142</v>
      </c>
      <c r="BK109" s="212">
        <f>SUM(BK110:BK120)</f>
        <v>0</v>
      </c>
    </row>
    <row r="110" s="2" customFormat="1" ht="24.15" customHeight="1">
      <c r="A110" s="41"/>
      <c r="B110" s="42"/>
      <c r="C110" s="215" t="s">
        <v>151</v>
      </c>
      <c r="D110" s="215" t="s">
        <v>147</v>
      </c>
      <c r="E110" s="216" t="s">
        <v>254</v>
      </c>
      <c r="F110" s="217" t="s">
        <v>255</v>
      </c>
      <c r="G110" s="218" t="s">
        <v>256</v>
      </c>
      <c r="H110" s="219">
        <v>0.059999999999999998</v>
      </c>
      <c r="I110" s="220"/>
      <c r="J110" s="221">
        <f>ROUND(I110*H110,2)</f>
        <v>0</v>
      </c>
      <c r="K110" s="217" t="s">
        <v>184</v>
      </c>
      <c r="L110" s="47"/>
      <c r="M110" s="222" t="s">
        <v>19</v>
      </c>
      <c r="N110" s="223" t="s">
        <v>44</v>
      </c>
      <c r="O110" s="87"/>
      <c r="P110" s="224">
        <f>O110*H110</f>
        <v>0</v>
      </c>
      <c r="Q110" s="224">
        <v>0</v>
      </c>
      <c r="R110" s="224">
        <f>Q110*H110</f>
        <v>0</v>
      </c>
      <c r="S110" s="224">
        <v>0</v>
      </c>
      <c r="T110" s="225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26" t="s">
        <v>151</v>
      </c>
      <c r="AT110" s="226" t="s">
        <v>147</v>
      </c>
      <c r="AU110" s="226" t="s">
        <v>84</v>
      </c>
      <c r="AY110" s="20" t="s">
        <v>142</v>
      </c>
      <c r="BE110" s="227">
        <f>IF(N110="základní",J110,0)</f>
        <v>0</v>
      </c>
      <c r="BF110" s="227">
        <f>IF(N110="snížená",J110,0)</f>
        <v>0</v>
      </c>
      <c r="BG110" s="227">
        <f>IF(N110="zákl. přenesená",J110,0)</f>
        <v>0</v>
      </c>
      <c r="BH110" s="227">
        <f>IF(N110="sníž. přenesená",J110,0)</f>
        <v>0</v>
      </c>
      <c r="BI110" s="227">
        <f>IF(N110="nulová",J110,0)</f>
        <v>0</v>
      </c>
      <c r="BJ110" s="20" t="s">
        <v>84</v>
      </c>
      <c r="BK110" s="227">
        <f>ROUND(I110*H110,2)</f>
        <v>0</v>
      </c>
      <c r="BL110" s="20" t="s">
        <v>151</v>
      </c>
      <c r="BM110" s="226" t="s">
        <v>1025</v>
      </c>
    </row>
    <row r="111" s="2" customFormat="1">
      <c r="A111" s="41"/>
      <c r="B111" s="42"/>
      <c r="C111" s="43"/>
      <c r="D111" s="251" t="s">
        <v>186</v>
      </c>
      <c r="E111" s="43"/>
      <c r="F111" s="252" t="s">
        <v>258</v>
      </c>
      <c r="G111" s="43"/>
      <c r="H111" s="43"/>
      <c r="I111" s="253"/>
      <c r="J111" s="43"/>
      <c r="K111" s="43"/>
      <c r="L111" s="47"/>
      <c r="M111" s="254"/>
      <c r="N111" s="255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186</v>
      </c>
      <c r="AU111" s="20" t="s">
        <v>84</v>
      </c>
    </row>
    <row r="112" s="2" customFormat="1" ht="21.75" customHeight="1">
      <c r="A112" s="41"/>
      <c r="B112" s="42"/>
      <c r="C112" s="215" t="s">
        <v>181</v>
      </c>
      <c r="D112" s="215" t="s">
        <v>147</v>
      </c>
      <c r="E112" s="216" t="s">
        <v>260</v>
      </c>
      <c r="F112" s="217" t="s">
        <v>261</v>
      </c>
      <c r="G112" s="218" t="s">
        <v>256</v>
      </c>
      <c r="H112" s="219">
        <v>0.059999999999999998</v>
      </c>
      <c r="I112" s="220"/>
      <c r="J112" s="221">
        <f>ROUND(I112*H112,2)</f>
        <v>0</v>
      </c>
      <c r="K112" s="217" t="s">
        <v>184</v>
      </c>
      <c r="L112" s="47"/>
      <c r="M112" s="222" t="s">
        <v>19</v>
      </c>
      <c r="N112" s="223" t="s">
        <v>44</v>
      </c>
      <c r="O112" s="87"/>
      <c r="P112" s="224">
        <f>O112*H112</f>
        <v>0</v>
      </c>
      <c r="Q112" s="224">
        <v>0</v>
      </c>
      <c r="R112" s="224">
        <f>Q112*H112</f>
        <v>0</v>
      </c>
      <c r="S112" s="224">
        <v>0</v>
      </c>
      <c r="T112" s="225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26" t="s">
        <v>151</v>
      </c>
      <c r="AT112" s="226" t="s">
        <v>147</v>
      </c>
      <c r="AU112" s="226" t="s">
        <v>84</v>
      </c>
      <c r="AY112" s="20" t="s">
        <v>142</v>
      </c>
      <c r="BE112" s="227">
        <f>IF(N112="základní",J112,0)</f>
        <v>0</v>
      </c>
      <c r="BF112" s="227">
        <f>IF(N112="snížená",J112,0)</f>
        <v>0</v>
      </c>
      <c r="BG112" s="227">
        <f>IF(N112="zákl. přenesená",J112,0)</f>
        <v>0</v>
      </c>
      <c r="BH112" s="227">
        <f>IF(N112="sníž. přenesená",J112,0)</f>
        <v>0</v>
      </c>
      <c r="BI112" s="227">
        <f>IF(N112="nulová",J112,0)</f>
        <v>0</v>
      </c>
      <c r="BJ112" s="20" t="s">
        <v>84</v>
      </c>
      <c r="BK112" s="227">
        <f>ROUND(I112*H112,2)</f>
        <v>0</v>
      </c>
      <c r="BL112" s="20" t="s">
        <v>151</v>
      </c>
      <c r="BM112" s="226" t="s">
        <v>1026</v>
      </c>
    </row>
    <row r="113" s="2" customFormat="1">
      <c r="A113" s="41"/>
      <c r="B113" s="42"/>
      <c r="C113" s="43"/>
      <c r="D113" s="251" t="s">
        <v>186</v>
      </c>
      <c r="E113" s="43"/>
      <c r="F113" s="252" t="s">
        <v>263</v>
      </c>
      <c r="G113" s="43"/>
      <c r="H113" s="43"/>
      <c r="I113" s="253"/>
      <c r="J113" s="43"/>
      <c r="K113" s="43"/>
      <c r="L113" s="47"/>
      <c r="M113" s="254"/>
      <c r="N113" s="255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186</v>
      </c>
      <c r="AU113" s="20" t="s">
        <v>84</v>
      </c>
    </row>
    <row r="114" s="2" customFormat="1" ht="24.15" customHeight="1">
      <c r="A114" s="41"/>
      <c r="B114" s="42"/>
      <c r="C114" s="215" t="s">
        <v>190</v>
      </c>
      <c r="D114" s="215" t="s">
        <v>147</v>
      </c>
      <c r="E114" s="216" t="s">
        <v>265</v>
      </c>
      <c r="F114" s="217" t="s">
        <v>266</v>
      </c>
      <c r="G114" s="218" t="s">
        <v>256</v>
      </c>
      <c r="H114" s="219">
        <v>0.35999999999999999</v>
      </c>
      <c r="I114" s="220"/>
      <c r="J114" s="221">
        <f>ROUND(I114*H114,2)</f>
        <v>0</v>
      </c>
      <c r="K114" s="217" t="s">
        <v>184</v>
      </c>
      <c r="L114" s="47"/>
      <c r="M114" s="222" t="s">
        <v>19</v>
      </c>
      <c r="N114" s="223" t="s">
        <v>44</v>
      </c>
      <c r="O114" s="87"/>
      <c r="P114" s="224">
        <f>O114*H114</f>
        <v>0</v>
      </c>
      <c r="Q114" s="224">
        <v>0</v>
      </c>
      <c r="R114" s="224">
        <f>Q114*H114</f>
        <v>0</v>
      </c>
      <c r="S114" s="224">
        <v>0</v>
      </c>
      <c r="T114" s="225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26" t="s">
        <v>151</v>
      </c>
      <c r="AT114" s="226" t="s">
        <v>147</v>
      </c>
      <c r="AU114" s="226" t="s">
        <v>84</v>
      </c>
      <c r="AY114" s="20" t="s">
        <v>142</v>
      </c>
      <c r="BE114" s="227">
        <f>IF(N114="základní",J114,0)</f>
        <v>0</v>
      </c>
      <c r="BF114" s="227">
        <f>IF(N114="snížená",J114,0)</f>
        <v>0</v>
      </c>
      <c r="BG114" s="227">
        <f>IF(N114="zákl. přenesená",J114,0)</f>
        <v>0</v>
      </c>
      <c r="BH114" s="227">
        <f>IF(N114="sníž. přenesená",J114,0)</f>
        <v>0</v>
      </c>
      <c r="BI114" s="227">
        <f>IF(N114="nulová",J114,0)</f>
        <v>0</v>
      </c>
      <c r="BJ114" s="20" t="s">
        <v>84</v>
      </c>
      <c r="BK114" s="227">
        <f>ROUND(I114*H114,2)</f>
        <v>0</v>
      </c>
      <c r="BL114" s="20" t="s">
        <v>151</v>
      </c>
      <c r="BM114" s="226" t="s">
        <v>1027</v>
      </c>
    </row>
    <row r="115" s="2" customFormat="1">
      <c r="A115" s="41"/>
      <c r="B115" s="42"/>
      <c r="C115" s="43"/>
      <c r="D115" s="251" t="s">
        <v>186</v>
      </c>
      <c r="E115" s="43"/>
      <c r="F115" s="252" t="s">
        <v>268</v>
      </c>
      <c r="G115" s="43"/>
      <c r="H115" s="43"/>
      <c r="I115" s="253"/>
      <c r="J115" s="43"/>
      <c r="K115" s="43"/>
      <c r="L115" s="47"/>
      <c r="M115" s="254"/>
      <c r="N115" s="255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186</v>
      </c>
      <c r="AU115" s="20" t="s">
        <v>84</v>
      </c>
    </row>
    <row r="116" s="13" customFormat="1">
      <c r="A116" s="13"/>
      <c r="B116" s="228"/>
      <c r="C116" s="229"/>
      <c r="D116" s="230" t="s">
        <v>154</v>
      </c>
      <c r="E116" s="229"/>
      <c r="F116" s="232" t="s">
        <v>1028</v>
      </c>
      <c r="G116" s="229"/>
      <c r="H116" s="233">
        <v>0.35999999999999999</v>
      </c>
      <c r="I116" s="234"/>
      <c r="J116" s="229"/>
      <c r="K116" s="229"/>
      <c r="L116" s="235"/>
      <c r="M116" s="236"/>
      <c r="N116" s="237"/>
      <c r="O116" s="237"/>
      <c r="P116" s="237"/>
      <c r="Q116" s="237"/>
      <c r="R116" s="237"/>
      <c r="S116" s="237"/>
      <c r="T116" s="238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9" t="s">
        <v>154</v>
      </c>
      <c r="AU116" s="239" t="s">
        <v>84</v>
      </c>
      <c r="AV116" s="13" t="s">
        <v>84</v>
      </c>
      <c r="AW116" s="13" t="s">
        <v>4</v>
      </c>
      <c r="AX116" s="13" t="s">
        <v>79</v>
      </c>
      <c r="AY116" s="239" t="s">
        <v>142</v>
      </c>
    </row>
    <row r="117" s="2" customFormat="1" ht="24.15" customHeight="1">
      <c r="A117" s="41"/>
      <c r="B117" s="42"/>
      <c r="C117" s="215" t="s">
        <v>195</v>
      </c>
      <c r="D117" s="215" t="s">
        <v>147</v>
      </c>
      <c r="E117" s="216" t="s">
        <v>265</v>
      </c>
      <c r="F117" s="217" t="s">
        <v>266</v>
      </c>
      <c r="G117" s="218" t="s">
        <v>256</v>
      </c>
      <c r="H117" s="219">
        <v>0.059999999999999998</v>
      </c>
      <c r="I117" s="220"/>
      <c r="J117" s="221">
        <f>ROUND(I117*H117,2)</f>
        <v>0</v>
      </c>
      <c r="K117" s="217" t="s">
        <v>184</v>
      </c>
      <c r="L117" s="47"/>
      <c r="M117" s="222" t="s">
        <v>19</v>
      </c>
      <c r="N117" s="223" t="s">
        <v>44</v>
      </c>
      <c r="O117" s="87"/>
      <c r="P117" s="224">
        <f>O117*H117</f>
        <v>0</v>
      </c>
      <c r="Q117" s="224">
        <v>0</v>
      </c>
      <c r="R117" s="224">
        <f>Q117*H117</f>
        <v>0</v>
      </c>
      <c r="S117" s="224">
        <v>0</v>
      </c>
      <c r="T117" s="225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26" t="s">
        <v>151</v>
      </c>
      <c r="AT117" s="226" t="s">
        <v>147</v>
      </c>
      <c r="AU117" s="226" t="s">
        <v>84</v>
      </c>
      <c r="AY117" s="20" t="s">
        <v>142</v>
      </c>
      <c r="BE117" s="227">
        <f>IF(N117="základní",J117,0)</f>
        <v>0</v>
      </c>
      <c r="BF117" s="227">
        <f>IF(N117="snížená",J117,0)</f>
        <v>0</v>
      </c>
      <c r="BG117" s="227">
        <f>IF(N117="zákl. přenesená",J117,0)</f>
        <v>0</v>
      </c>
      <c r="BH117" s="227">
        <f>IF(N117="sníž. přenesená",J117,0)</f>
        <v>0</v>
      </c>
      <c r="BI117" s="227">
        <f>IF(N117="nulová",J117,0)</f>
        <v>0</v>
      </c>
      <c r="BJ117" s="20" t="s">
        <v>84</v>
      </c>
      <c r="BK117" s="227">
        <f>ROUND(I117*H117,2)</f>
        <v>0</v>
      </c>
      <c r="BL117" s="20" t="s">
        <v>151</v>
      </c>
      <c r="BM117" s="226" t="s">
        <v>1029</v>
      </c>
    </row>
    <row r="118" s="2" customFormat="1">
      <c r="A118" s="41"/>
      <c r="B118" s="42"/>
      <c r="C118" s="43"/>
      <c r="D118" s="251" t="s">
        <v>186</v>
      </c>
      <c r="E118" s="43"/>
      <c r="F118" s="252" t="s">
        <v>268</v>
      </c>
      <c r="G118" s="43"/>
      <c r="H118" s="43"/>
      <c r="I118" s="253"/>
      <c r="J118" s="43"/>
      <c r="K118" s="43"/>
      <c r="L118" s="47"/>
      <c r="M118" s="254"/>
      <c r="N118" s="255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186</v>
      </c>
      <c r="AU118" s="20" t="s">
        <v>84</v>
      </c>
    </row>
    <row r="119" s="2" customFormat="1" ht="33" customHeight="1">
      <c r="A119" s="41"/>
      <c r="B119" s="42"/>
      <c r="C119" s="215" t="s">
        <v>202</v>
      </c>
      <c r="D119" s="215" t="s">
        <v>147</v>
      </c>
      <c r="E119" s="216" t="s">
        <v>272</v>
      </c>
      <c r="F119" s="217" t="s">
        <v>273</v>
      </c>
      <c r="G119" s="218" t="s">
        <v>256</v>
      </c>
      <c r="H119" s="219">
        <v>0.059999999999999998</v>
      </c>
      <c r="I119" s="220"/>
      <c r="J119" s="221">
        <f>ROUND(I119*H119,2)</f>
        <v>0</v>
      </c>
      <c r="K119" s="217" t="s">
        <v>184</v>
      </c>
      <c r="L119" s="47"/>
      <c r="M119" s="222" t="s">
        <v>19</v>
      </c>
      <c r="N119" s="223" t="s">
        <v>44</v>
      </c>
      <c r="O119" s="87"/>
      <c r="P119" s="224">
        <f>O119*H119</f>
        <v>0</v>
      </c>
      <c r="Q119" s="224">
        <v>0</v>
      </c>
      <c r="R119" s="224">
        <f>Q119*H119</f>
        <v>0</v>
      </c>
      <c r="S119" s="224">
        <v>0</v>
      </c>
      <c r="T119" s="225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26" t="s">
        <v>151</v>
      </c>
      <c r="AT119" s="226" t="s">
        <v>147</v>
      </c>
      <c r="AU119" s="226" t="s">
        <v>84</v>
      </c>
      <c r="AY119" s="20" t="s">
        <v>142</v>
      </c>
      <c r="BE119" s="227">
        <f>IF(N119="základní",J119,0)</f>
        <v>0</v>
      </c>
      <c r="BF119" s="227">
        <f>IF(N119="snížená",J119,0)</f>
        <v>0</v>
      </c>
      <c r="BG119" s="227">
        <f>IF(N119="zákl. přenesená",J119,0)</f>
        <v>0</v>
      </c>
      <c r="BH119" s="227">
        <f>IF(N119="sníž. přenesená",J119,0)</f>
        <v>0</v>
      </c>
      <c r="BI119" s="227">
        <f>IF(N119="nulová",J119,0)</f>
        <v>0</v>
      </c>
      <c r="BJ119" s="20" t="s">
        <v>84</v>
      </c>
      <c r="BK119" s="227">
        <f>ROUND(I119*H119,2)</f>
        <v>0</v>
      </c>
      <c r="BL119" s="20" t="s">
        <v>151</v>
      </c>
      <c r="BM119" s="226" t="s">
        <v>1030</v>
      </c>
    </row>
    <row r="120" s="2" customFormat="1">
      <c r="A120" s="41"/>
      <c r="B120" s="42"/>
      <c r="C120" s="43"/>
      <c r="D120" s="251" t="s">
        <v>186</v>
      </c>
      <c r="E120" s="43"/>
      <c r="F120" s="252" t="s">
        <v>275</v>
      </c>
      <c r="G120" s="43"/>
      <c r="H120" s="43"/>
      <c r="I120" s="253"/>
      <c r="J120" s="43"/>
      <c r="K120" s="43"/>
      <c r="L120" s="47"/>
      <c r="M120" s="254"/>
      <c r="N120" s="255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186</v>
      </c>
      <c r="AU120" s="20" t="s">
        <v>84</v>
      </c>
    </row>
    <row r="121" s="12" customFormat="1" ht="25.92" customHeight="1">
      <c r="A121" s="12"/>
      <c r="B121" s="199"/>
      <c r="C121" s="200"/>
      <c r="D121" s="201" t="s">
        <v>71</v>
      </c>
      <c r="E121" s="202" t="s">
        <v>276</v>
      </c>
      <c r="F121" s="202" t="s">
        <v>277</v>
      </c>
      <c r="G121" s="200"/>
      <c r="H121" s="200"/>
      <c r="I121" s="203"/>
      <c r="J121" s="204">
        <f>BK121</f>
        <v>0</v>
      </c>
      <c r="K121" s="200"/>
      <c r="L121" s="205"/>
      <c r="M121" s="206"/>
      <c r="N121" s="207"/>
      <c r="O121" s="207"/>
      <c r="P121" s="208">
        <f>P122+P135</f>
        <v>0</v>
      </c>
      <c r="Q121" s="207"/>
      <c r="R121" s="208">
        <f>R122+R135</f>
        <v>0.083230499999999985</v>
      </c>
      <c r="S121" s="207"/>
      <c r="T121" s="209">
        <f>T122+T135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0" t="s">
        <v>84</v>
      </c>
      <c r="AT121" s="211" t="s">
        <v>71</v>
      </c>
      <c r="AU121" s="211" t="s">
        <v>72</v>
      </c>
      <c r="AY121" s="210" t="s">
        <v>142</v>
      </c>
      <c r="BK121" s="212">
        <f>BK122+BK135</f>
        <v>0</v>
      </c>
    </row>
    <row r="122" s="12" customFormat="1" ht="22.8" customHeight="1">
      <c r="A122" s="12"/>
      <c r="B122" s="199"/>
      <c r="C122" s="200"/>
      <c r="D122" s="201" t="s">
        <v>71</v>
      </c>
      <c r="E122" s="213" t="s">
        <v>323</v>
      </c>
      <c r="F122" s="213" t="s">
        <v>324</v>
      </c>
      <c r="G122" s="200"/>
      <c r="H122" s="200"/>
      <c r="I122" s="203"/>
      <c r="J122" s="214">
        <f>BK122</f>
        <v>0</v>
      </c>
      <c r="K122" s="200"/>
      <c r="L122" s="205"/>
      <c r="M122" s="206"/>
      <c r="N122" s="207"/>
      <c r="O122" s="207"/>
      <c r="P122" s="208">
        <f>SUM(P123:P134)</f>
        <v>0</v>
      </c>
      <c r="Q122" s="207"/>
      <c r="R122" s="208">
        <f>SUM(R123:R134)</f>
        <v>0.033459999999999997</v>
      </c>
      <c r="S122" s="207"/>
      <c r="T122" s="209">
        <f>SUM(T123:T134)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0" t="s">
        <v>84</v>
      </c>
      <c r="AT122" s="211" t="s">
        <v>71</v>
      </c>
      <c r="AU122" s="211" t="s">
        <v>79</v>
      </c>
      <c r="AY122" s="210" t="s">
        <v>142</v>
      </c>
      <c r="BK122" s="212">
        <f>SUM(BK123:BK134)</f>
        <v>0</v>
      </c>
    </row>
    <row r="123" s="2" customFormat="1" ht="21.75" customHeight="1">
      <c r="A123" s="41"/>
      <c r="B123" s="42"/>
      <c r="C123" s="215" t="s">
        <v>143</v>
      </c>
      <c r="D123" s="215" t="s">
        <v>147</v>
      </c>
      <c r="E123" s="216" t="s">
        <v>349</v>
      </c>
      <c r="F123" s="217" t="s">
        <v>350</v>
      </c>
      <c r="G123" s="218" t="s">
        <v>167</v>
      </c>
      <c r="H123" s="219">
        <v>8</v>
      </c>
      <c r="I123" s="220"/>
      <c r="J123" s="221">
        <f>ROUND(I123*H123,2)</f>
        <v>0</v>
      </c>
      <c r="K123" s="217" t="s">
        <v>184</v>
      </c>
      <c r="L123" s="47"/>
      <c r="M123" s="222" t="s">
        <v>19</v>
      </c>
      <c r="N123" s="223" t="s">
        <v>44</v>
      </c>
      <c r="O123" s="87"/>
      <c r="P123" s="224">
        <f>O123*H123</f>
        <v>0</v>
      </c>
      <c r="Q123" s="224">
        <v>0.0027399999999999998</v>
      </c>
      <c r="R123" s="224">
        <f>Q123*H123</f>
        <v>0.021919999999999999</v>
      </c>
      <c r="S123" s="224">
        <v>0</v>
      </c>
      <c r="T123" s="225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26" t="s">
        <v>245</v>
      </c>
      <c r="AT123" s="226" t="s">
        <v>147</v>
      </c>
      <c r="AU123" s="226" t="s">
        <v>84</v>
      </c>
      <c r="AY123" s="20" t="s">
        <v>142</v>
      </c>
      <c r="BE123" s="227">
        <f>IF(N123="základní",J123,0)</f>
        <v>0</v>
      </c>
      <c r="BF123" s="227">
        <f>IF(N123="snížená",J123,0)</f>
        <v>0</v>
      </c>
      <c r="BG123" s="227">
        <f>IF(N123="zákl. přenesená",J123,0)</f>
        <v>0</v>
      </c>
      <c r="BH123" s="227">
        <f>IF(N123="sníž. přenesená",J123,0)</f>
        <v>0</v>
      </c>
      <c r="BI123" s="227">
        <f>IF(N123="nulová",J123,0)</f>
        <v>0</v>
      </c>
      <c r="BJ123" s="20" t="s">
        <v>84</v>
      </c>
      <c r="BK123" s="227">
        <f>ROUND(I123*H123,2)</f>
        <v>0</v>
      </c>
      <c r="BL123" s="20" t="s">
        <v>245</v>
      </c>
      <c r="BM123" s="226" t="s">
        <v>1031</v>
      </c>
    </row>
    <row r="124" s="2" customFormat="1">
      <c r="A124" s="41"/>
      <c r="B124" s="42"/>
      <c r="C124" s="43"/>
      <c r="D124" s="251" t="s">
        <v>186</v>
      </c>
      <c r="E124" s="43"/>
      <c r="F124" s="252" t="s">
        <v>352</v>
      </c>
      <c r="G124" s="43"/>
      <c r="H124" s="43"/>
      <c r="I124" s="253"/>
      <c r="J124" s="43"/>
      <c r="K124" s="43"/>
      <c r="L124" s="47"/>
      <c r="M124" s="254"/>
      <c r="N124" s="255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186</v>
      </c>
      <c r="AU124" s="20" t="s">
        <v>84</v>
      </c>
    </row>
    <row r="125" s="13" customFormat="1">
      <c r="A125" s="13"/>
      <c r="B125" s="228"/>
      <c r="C125" s="229"/>
      <c r="D125" s="230" t="s">
        <v>154</v>
      </c>
      <c r="E125" s="231" t="s">
        <v>19</v>
      </c>
      <c r="F125" s="232" t="s">
        <v>1022</v>
      </c>
      <c r="G125" s="229"/>
      <c r="H125" s="233">
        <v>8</v>
      </c>
      <c r="I125" s="234"/>
      <c r="J125" s="229"/>
      <c r="K125" s="229"/>
      <c r="L125" s="235"/>
      <c r="M125" s="236"/>
      <c r="N125" s="237"/>
      <c r="O125" s="237"/>
      <c r="P125" s="237"/>
      <c r="Q125" s="237"/>
      <c r="R125" s="237"/>
      <c r="S125" s="237"/>
      <c r="T125" s="238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9" t="s">
        <v>154</v>
      </c>
      <c r="AU125" s="239" t="s">
        <v>84</v>
      </c>
      <c r="AV125" s="13" t="s">
        <v>84</v>
      </c>
      <c r="AW125" s="13" t="s">
        <v>33</v>
      </c>
      <c r="AX125" s="13" t="s">
        <v>72</v>
      </c>
      <c r="AY125" s="239" t="s">
        <v>142</v>
      </c>
    </row>
    <row r="126" s="14" customFormat="1">
      <c r="A126" s="14"/>
      <c r="B126" s="240"/>
      <c r="C126" s="241"/>
      <c r="D126" s="230" t="s">
        <v>154</v>
      </c>
      <c r="E126" s="242" t="s">
        <v>19</v>
      </c>
      <c r="F126" s="243" t="s">
        <v>164</v>
      </c>
      <c r="G126" s="241"/>
      <c r="H126" s="244">
        <v>8</v>
      </c>
      <c r="I126" s="245"/>
      <c r="J126" s="241"/>
      <c r="K126" s="241"/>
      <c r="L126" s="246"/>
      <c r="M126" s="247"/>
      <c r="N126" s="248"/>
      <c r="O126" s="248"/>
      <c r="P126" s="248"/>
      <c r="Q126" s="248"/>
      <c r="R126" s="248"/>
      <c r="S126" s="248"/>
      <c r="T126" s="249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0" t="s">
        <v>154</v>
      </c>
      <c r="AU126" s="250" t="s">
        <v>84</v>
      </c>
      <c r="AV126" s="14" t="s">
        <v>152</v>
      </c>
      <c r="AW126" s="14" t="s">
        <v>33</v>
      </c>
      <c r="AX126" s="14" t="s">
        <v>79</v>
      </c>
      <c r="AY126" s="250" t="s">
        <v>142</v>
      </c>
    </row>
    <row r="127" s="2" customFormat="1" ht="24.15" customHeight="1">
      <c r="A127" s="41"/>
      <c r="B127" s="42"/>
      <c r="C127" s="215" t="s">
        <v>212</v>
      </c>
      <c r="D127" s="215" t="s">
        <v>147</v>
      </c>
      <c r="E127" s="216" t="s">
        <v>359</v>
      </c>
      <c r="F127" s="217" t="s">
        <v>360</v>
      </c>
      <c r="G127" s="218" t="s">
        <v>174</v>
      </c>
      <c r="H127" s="219">
        <v>1</v>
      </c>
      <c r="I127" s="220"/>
      <c r="J127" s="221">
        <f>ROUND(I127*H127,2)</f>
        <v>0</v>
      </c>
      <c r="K127" s="217" t="s">
        <v>184</v>
      </c>
      <c r="L127" s="47"/>
      <c r="M127" s="222" t="s">
        <v>19</v>
      </c>
      <c r="N127" s="223" t="s">
        <v>44</v>
      </c>
      <c r="O127" s="87"/>
      <c r="P127" s="224">
        <f>O127*H127</f>
        <v>0</v>
      </c>
      <c r="Q127" s="224">
        <v>0.00044000000000000002</v>
      </c>
      <c r="R127" s="224">
        <f>Q127*H127</f>
        <v>0.00044000000000000002</v>
      </c>
      <c r="S127" s="224">
        <v>0</v>
      </c>
      <c r="T127" s="225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26" t="s">
        <v>245</v>
      </c>
      <c r="AT127" s="226" t="s">
        <v>147</v>
      </c>
      <c r="AU127" s="226" t="s">
        <v>84</v>
      </c>
      <c r="AY127" s="20" t="s">
        <v>142</v>
      </c>
      <c r="BE127" s="227">
        <f>IF(N127="základní",J127,0)</f>
        <v>0</v>
      </c>
      <c r="BF127" s="227">
        <f>IF(N127="snížená",J127,0)</f>
        <v>0</v>
      </c>
      <c r="BG127" s="227">
        <f>IF(N127="zákl. přenesená",J127,0)</f>
        <v>0</v>
      </c>
      <c r="BH127" s="227">
        <f>IF(N127="sníž. přenesená",J127,0)</f>
        <v>0</v>
      </c>
      <c r="BI127" s="227">
        <f>IF(N127="nulová",J127,0)</f>
        <v>0</v>
      </c>
      <c r="BJ127" s="20" t="s">
        <v>84</v>
      </c>
      <c r="BK127" s="227">
        <f>ROUND(I127*H127,2)</f>
        <v>0</v>
      </c>
      <c r="BL127" s="20" t="s">
        <v>245</v>
      </c>
      <c r="BM127" s="226" t="s">
        <v>1032</v>
      </c>
    </row>
    <row r="128" s="2" customFormat="1">
      <c r="A128" s="41"/>
      <c r="B128" s="42"/>
      <c r="C128" s="43"/>
      <c r="D128" s="251" t="s">
        <v>186</v>
      </c>
      <c r="E128" s="43"/>
      <c r="F128" s="252" t="s">
        <v>362</v>
      </c>
      <c r="G128" s="43"/>
      <c r="H128" s="43"/>
      <c r="I128" s="253"/>
      <c r="J128" s="43"/>
      <c r="K128" s="43"/>
      <c r="L128" s="47"/>
      <c r="M128" s="254"/>
      <c r="N128" s="255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186</v>
      </c>
      <c r="AU128" s="20" t="s">
        <v>84</v>
      </c>
    </row>
    <row r="129" s="2" customFormat="1" ht="24.15" customHeight="1">
      <c r="A129" s="41"/>
      <c r="B129" s="42"/>
      <c r="C129" s="215" t="s">
        <v>217</v>
      </c>
      <c r="D129" s="215" t="s">
        <v>147</v>
      </c>
      <c r="E129" s="216" t="s">
        <v>364</v>
      </c>
      <c r="F129" s="217" t="s">
        <v>365</v>
      </c>
      <c r="G129" s="218" t="s">
        <v>167</v>
      </c>
      <c r="H129" s="219">
        <v>10</v>
      </c>
      <c r="I129" s="220"/>
      <c r="J129" s="221">
        <f>ROUND(I129*H129,2)</f>
        <v>0</v>
      </c>
      <c r="K129" s="217" t="s">
        <v>184</v>
      </c>
      <c r="L129" s="47"/>
      <c r="M129" s="222" t="s">
        <v>19</v>
      </c>
      <c r="N129" s="223" t="s">
        <v>44</v>
      </c>
      <c r="O129" s="87"/>
      <c r="P129" s="224">
        <f>O129*H129</f>
        <v>0</v>
      </c>
      <c r="Q129" s="224">
        <v>0.0011100000000000001</v>
      </c>
      <c r="R129" s="224">
        <f>Q129*H129</f>
        <v>0.011100000000000001</v>
      </c>
      <c r="S129" s="224">
        <v>0</v>
      </c>
      <c r="T129" s="225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26" t="s">
        <v>245</v>
      </c>
      <c r="AT129" s="226" t="s">
        <v>147</v>
      </c>
      <c r="AU129" s="226" t="s">
        <v>84</v>
      </c>
      <c r="AY129" s="20" t="s">
        <v>142</v>
      </c>
      <c r="BE129" s="227">
        <f>IF(N129="základní",J129,0)</f>
        <v>0</v>
      </c>
      <c r="BF129" s="227">
        <f>IF(N129="snížená",J129,0)</f>
        <v>0</v>
      </c>
      <c r="BG129" s="227">
        <f>IF(N129="zákl. přenesená",J129,0)</f>
        <v>0</v>
      </c>
      <c r="BH129" s="227">
        <f>IF(N129="sníž. přenesená",J129,0)</f>
        <v>0</v>
      </c>
      <c r="BI129" s="227">
        <f>IF(N129="nulová",J129,0)</f>
        <v>0</v>
      </c>
      <c r="BJ129" s="20" t="s">
        <v>84</v>
      </c>
      <c r="BK129" s="227">
        <f>ROUND(I129*H129,2)</f>
        <v>0</v>
      </c>
      <c r="BL129" s="20" t="s">
        <v>245</v>
      </c>
      <c r="BM129" s="226" t="s">
        <v>1033</v>
      </c>
    </row>
    <row r="130" s="2" customFormat="1">
      <c r="A130" s="41"/>
      <c r="B130" s="42"/>
      <c r="C130" s="43"/>
      <c r="D130" s="251" t="s">
        <v>186</v>
      </c>
      <c r="E130" s="43"/>
      <c r="F130" s="252" t="s">
        <v>367</v>
      </c>
      <c r="G130" s="43"/>
      <c r="H130" s="43"/>
      <c r="I130" s="253"/>
      <c r="J130" s="43"/>
      <c r="K130" s="43"/>
      <c r="L130" s="47"/>
      <c r="M130" s="254"/>
      <c r="N130" s="255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186</v>
      </c>
      <c r="AU130" s="20" t="s">
        <v>84</v>
      </c>
    </row>
    <row r="131" s="13" customFormat="1">
      <c r="A131" s="13"/>
      <c r="B131" s="228"/>
      <c r="C131" s="229"/>
      <c r="D131" s="230" t="s">
        <v>154</v>
      </c>
      <c r="E131" s="231" t="s">
        <v>19</v>
      </c>
      <c r="F131" s="232" t="s">
        <v>1024</v>
      </c>
      <c r="G131" s="229"/>
      <c r="H131" s="233">
        <v>10</v>
      </c>
      <c r="I131" s="234"/>
      <c r="J131" s="229"/>
      <c r="K131" s="229"/>
      <c r="L131" s="235"/>
      <c r="M131" s="236"/>
      <c r="N131" s="237"/>
      <c r="O131" s="237"/>
      <c r="P131" s="237"/>
      <c r="Q131" s="237"/>
      <c r="R131" s="237"/>
      <c r="S131" s="237"/>
      <c r="T131" s="238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9" t="s">
        <v>154</v>
      </c>
      <c r="AU131" s="239" t="s">
        <v>84</v>
      </c>
      <c r="AV131" s="13" t="s">
        <v>84</v>
      </c>
      <c r="AW131" s="13" t="s">
        <v>33</v>
      </c>
      <c r="AX131" s="13" t="s">
        <v>72</v>
      </c>
      <c r="AY131" s="239" t="s">
        <v>142</v>
      </c>
    </row>
    <row r="132" s="14" customFormat="1">
      <c r="A132" s="14"/>
      <c r="B132" s="240"/>
      <c r="C132" s="241"/>
      <c r="D132" s="230" t="s">
        <v>154</v>
      </c>
      <c r="E132" s="242" t="s">
        <v>19</v>
      </c>
      <c r="F132" s="243" t="s">
        <v>164</v>
      </c>
      <c r="G132" s="241"/>
      <c r="H132" s="244">
        <v>10</v>
      </c>
      <c r="I132" s="245"/>
      <c r="J132" s="241"/>
      <c r="K132" s="241"/>
      <c r="L132" s="246"/>
      <c r="M132" s="247"/>
      <c r="N132" s="248"/>
      <c r="O132" s="248"/>
      <c r="P132" s="248"/>
      <c r="Q132" s="248"/>
      <c r="R132" s="248"/>
      <c r="S132" s="248"/>
      <c r="T132" s="249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0" t="s">
        <v>154</v>
      </c>
      <c r="AU132" s="250" t="s">
        <v>84</v>
      </c>
      <c r="AV132" s="14" t="s">
        <v>152</v>
      </c>
      <c r="AW132" s="14" t="s">
        <v>33</v>
      </c>
      <c r="AX132" s="14" t="s">
        <v>79</v>
      </c>
      <c r="AY132" s="250" t="s">
        <v>142</v>
      </c>
    </row>
    <row r="133" s="2" customFormat="1" ht="33" customHeight="1">
      <c r="A133" s="41"/>
      <c r="B133" s="42"/>
      <c r="C133" s="215" t="s">
        <v>8</v>
      </c>
      <c r="D133" s="215" t="s">
        <v>147</v>
      </c>
      <c r="E133" s="216" t="s">
        <v>369</v>
      </c>
      <c r="F133" s="217" t="s">
        <v>370</v>
      </c>
      <c r="G133" s="218" t="s">
        <v>256</v>
      </c>
      <c r="H133" s="219">
        <v>0.033000000000000002</v>
      </c>
      <c r="I133" s="220"/>
      <c r="J133" s="221">
        <f>ROUND(I133*H133,2)</f>
        <v>0</v>
      </c>
      <c r="K133" s="217" t="s">
        <v>184</v>
      </c>
      <c r="L133" s="47"/>
      <c r="M133" s="222" t="s">
        <v>19</v>
      </c>
      <c r="N133" s="223" t="s">
        <v>44</v>
      </c>
      <c r="O133" s="87"/>
      <c r="P133" s="224">
        <f>O133*H133</f>
        <v>0</v>
      </c>
      <c r="Q133" s="224">
        <v>0</v>
      </c>
      <c r="R133" s="224">
        <f>Q133*H133</f>
        <v>0</v>
      </c>
      <c r="S133" s="224">
        <v>0</v>
      </c>
      <c r="T133" s="225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26" t="s">
        <v>245</v>
      </c>
      <c r="AT133" s="226" t="s">
        <v>147</v>
      </c>
      <c r="AU133" s="226" t="s">
        <v>84</v>
      </c>
      <c r="AY133" s="20" t="s">
        <v>142</v>
      </c>
      <c r="BE133" s="227">
        <f>IF(N133="základní",J133,0)</f>
        <v>0</v>
      </c>
      <c r="BF133" s="227">
        <f>IF(N133="snížená",J133,0)</f>
        <v>0</v>
      </c>
      <c r="BG133" s="227">
        <f>IF(N133="zákl. přenesená",J133,0)</f>
        <v>0</v>
      </c>
      <c r="BH133" s="227">
        <f>IF(N133="sníž. přenesená",J133,0)</f>
        <v>0</v>
      </c>
      <c r="BI133" s="227">
        <f>IF(N133="nulová",J133,0)</f>
        <v>0</v>
      </c>
      <c r="BJ133" s="20" t="s">
        <v>84</v>
      </c>
      <c r="BK133" s="227">
        <f>ROUND(I133*H133,2)</f>
        <v>0</v>
      </c>
      <c r="BL133" s="20" t="s">
        <v>245</v>
      </c>
      <c r="BM133" s="226" t="s">
        <v>1034</v>
      </c>
    </row>
    <row r="134" s="2" customFormat="1">
      <c r="A134" s="41"/>
      <c r="B134" s="42"/>
      <c r="C134" s="43"/>
      <c r="D134" s="251" t="s">
        <v>186</v>
      </c>
      <c r="E134" s="43"/>
      <c r="F134" s="252" t="s">
        <v>372</v>
      </c>
      <c r="G134" s="43"/>
      <c r="H134" s="43"/>
      <c r="I134" s="253"/>
      <c r="J134" s="43"/>
      <c r="K134" s="43"/>
      <c r="L134" s="47"/>
      <c r="M134" s="254"/>
      <c r="N134" s="255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186</v>
      </c>
      <c r="AU134" s="20" t="s">
        <v>84</v>
      </c>
    </row>
    <row r="135" s="12" customFormat="1" ht="22.8" customHeight="1">
      <c r="A135" s="12"/>
      <c r="B135" s="199"/>
      <c r="C135" s="200"/>
      <c r="D135" s="201" t="s">
        <v>71</v>
      </c>
      <c r="E135" s="213" t="s">
        <v>578</v>
      </c>
      <c r="F135" s="213" t="s">
        <v>579</v>
      </c>
      <c r="G135" s="200"/>
      <c r="H135" s="200"/>
      <c r="I135" s="203"/>
      <c r="J135" s="214">
        <f>BK135</f>
        <v>0</v>
      </c>
      <c r="K135" s="200"/>
      <c r="L135" s="205"/>
      <c r="M135" s="206"/>
      <c r="N135" s="207"/>
      <c r="O135" s="207"/>
      <c r="P135" s="208">
        <f>SUM(P136:P186)</f>
        <v>0</v>
      </c>
      <c r="Q135" s="207"/>
      <c r="R135" s="208">
        <f>SUM(R136:R186)</f>
        <v>0.049770499999999995</v>
      </c>
      <c r="S135" s="207"/>
      <c r="T135" s="209">
        <f>SUM(T136:T186)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0" t="s">
        <v>84</v>
      </c>
      <c r="AT135" s="211" t="s">
        <v>71</v>
      </c>
      <c r="AU135" s="211" t="s">
        <v>79</v>
      </c>
      <c r="AY135" s="210" t="s">
        <v>142</v>
      </c>
      <c r="BK135" s="212">
        <f>SUM(BK136:BK186)</f>
        <v>0</v>
      </c>
    </row>
    <row r="136" s="2" customFormat="1" ht="16.5" customHeight="1">
      <c r="A136" s="41"/>
      <c r="B136" s="42"/>
      <c r="C136" s="215" t="s">
        <v>227</v>
      </c>
      <c r="D136" s="215" t="s">
        <v>147</v>
      </c>
      <c r="E136" s="216" t="s">
        <v>608</v>
      </c>
      <c r="F136" s="217" t="s">
        <v>609</v>
      </c>
      <c r="G136" s="218" t="s">
        <v>150</v>
      </c>
      <c r="H136" s="219">
        <v>17.824999999999999</v>
      </c>
      <c r="I136" s="220"/>
      <c r="J136" s="221">
        <f>ROUND(I136*H136,2)</f>
        <v>0</v>
      </c>
      <c r="K136" s="217" t="s">
        <v>184</v>
      </c>
      <c r="L136" s="47"/>
      <c r="M136" s="222" t="s">
        <v>19</v>
      </c>
      <c r="N136" s="223" t="s">
        <v>44</v>
      </c>
      <c r="O136" s="87"/>
      <c r="P136" s="224">
        <f>O136*H136</f>
        <v>0</v>
      </c>
      <c r="Q136" s="224">
        <v>6.0000000000000002E-05</v>
      </c>
      <c r="R136" s="224">
        <f>Q136*H136</f>
        <v>0.0010694999999999999</v>
      </c>
      <c r="S136" s="224">
        <v>0</v>
      </c>
      <c r="T136" s="225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26" t="s">
        <v>245</v>
      </c>
      <c r="AT136" s="226" t="s">
        <v>147</v>
      </c>
      <c r="AU136" s="226" t="s">
        <v>84</v>
      </c>
      <c r="AY136" s="20" t="s">
        <v>142</v>
      </c>
      <c r="BE136" s="227">
        <f>IF(N136="základní",J136,0)</f>
        <v>0</v>
      </c>
      <c r="BF136" s="227">
        <f>IF(N136="snížená",J136,0)</f>
        <v>0</v>
      </c>
      <c r="BG136" s="227">
        <f>IF(N136="zákl. přenesená",J136,0)</f>
        <v>0</v>
      </c>
      <c r="BH136" s="227">
        <f>IF(N136="sníž. přenesená",J136,0)</f>
        <v>0</v>
      </c>
      <c r="BI136" s="227">
        <f>IF(N136="nulová",J136,0)</f>
        <v>0</v>
      </c>
      <c r="BJ136" s="20" t="s">
        <v>84</v>
      </c>
      <c r="BK136" s="227">
        <f>ROUND(I136*H136,2)</f>
        <v>0</v>
      </c>
      <c r="BL136" s="20" t="s">
        <v>245</v>
      </c>
      <c r="BM136" s="226" t="s">
        <v>1035</v>
      </c>
    </row>
    <row r="137" s="2" customFormat="1">
      <c r="A137" s="41"/>
      <c r="B137" s="42"/>
      <c r="C137" s="43"/>
      <c r="D137" s="251" t="s">
        <v>186</v>
      </c>
      <c r="E137" s="43"/>
      <c r="F137" s="252" t="s">
        <v>611</v>
      </c>
      <c r="G137" s="43"/>
      <c r="H137" s="43"/>
      <c r="I137" s="253"/>
      <c r="J137" s="43"/>
      <c r="K137" s="43"/>
      <c r="L137" s="47"/>
      <c r="M137" s="254"/>
      <c r="N137" s="255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186</v>
      </c>
      <c r="AU137" s="20" t="s">
        <v>84</v>
      </c>
    </row>
    <row r="138" s="15" customFormat="1">
      <c r="A138" s="15"/>
      <c r="B138" s="256"/>
      <c r="C138" s="257"/>
      <c r="D138" s="230" t="s">
        <v>154</v>
      </c>
      <c r="E138" s="258" t="s">
        <v>19</v>
      </c>
      <c r="F138" s="259" t="s">
        <v>1036</v>
      </c>
      <c r="G138" s="257"/>
      <c r="H138" s="258" t="s">
        <v>19</v>
      </c>
      <c r="I138" s="260"/>
      <c r="J138" s="257"/>
      <c r="K138" s="257"/>
      <c r="L138" s="261"/>
      <c r="M138" s="262"/>
      <c r="N138" s="263"/>
      <c r="O138" s="263"/>
      <c r="P138" s="263"/>
      <c r="Q138" s="263"/>
      <c r="R138" s="263"/>
      <c r="S138" s="263"/>
      <c r="T138" s="264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65" t="s">
        <v>154</v>
      </c>
      <c r="AU138" s="265" t="s">
        <v>84</v>
      </c>
      <c r="AV138" s="15" t="s">
        <v>79</v>
      </c>
      <c r="AW138" s="15" t="s">
        <v>33</v>
      </c>
      <c r="AX138" s="15" t="s">
        <v>72</v>
      </c>
      <c r="AY138" s="265" t="s">
        <v>142</v>
      </c>
    </row>
    <row r="139" s="13" customFormat="1">
      <c r="A139" s="13"/>
      <c r="B139" s="228"/>
      <c r="C139" s="229"/>
      <c r="D139" s="230" t="s">
        <v>154</v>
      </c>
      <c r="E139" s="231" t="s">
        <v>19</v>
      </c>
      <c r="F139" s="232" t="s">
        <v>1037</v>
      </c>
      <c r="G139" s="229"/>
      <c r="H139" s="233">
        <v>17.824999999999999</v>
      </c>
      <c r="I139" s="234"/>
      <c r="J139" s="229"/>
      <c r="K139" s="229"/>
      <c r="L139" s="235"/>
      <c r="M139" s="236"/>
      <c r="N139" s="237"/>
      <c r="O139" s="237"/>
      <c r="P139" s="237"/>
      <c r="Q139" s="237"/>
      <c r="R139" s="237"/>
      <c r="S139" s="237"/>
      <c r="T139" s="238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9" t="s">
        <v>154</v>
      </c>
      <c r="AU139" s="239" t="s">
        <v>84</v>
      </c>
      <c r="AV139" s="13" t="s">
        <v>84</v>
      </c>
      <c r="AW139" s="13" t="s">
        <v>33</v>
      </c>
      <c r="AX139" s="13" t="s">
        <v>72</v>
      </c>
      <c r="AY139" s="239" t="s">
        <v>142</v>
      </c>
    </row>
    <row r="140" s="14" customFormat="1">
      <c r="A140" s="14"/>
      <c r="B140" s="240"/>
      <c r="C140" s="241"/>
      <c r="D140" s="230" t="s">
        <v>154</v>
      </c>
      <c r="E140" s="242" t="s">
        <v>19</v>
      </c>
      <c r="F140" s="243" t="s">
        <v>164</v>
      </c>
      <c r="G140" s="241"/>
      <c r="H140" s="244">
        <v>17.824999999999999</v>
      </c>
      <c r="I140" s="245"/>
      <c r="J140" s="241"/>
      <c r="K140" s="241"/>
      <c r="L140" s="246"/>
      <c r="M140" s="247"/>
      <c r="N140" s="248"/>
      <c r="O140" s="248"/>
      <c r="P140" s="248"/>
      <c r="Q140" s="248"/>
      <c r="R140" s="248"/>
      <c r="S140" s="248"/>
      <c r="T140" s="249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0" t="s">
        <v>154</v>
      </c>
      <c r="AU140" s="250" t="s">
        <v>84</v>
      </c>
      <c r="AV140" s="14" t="s">
        <v>152</v>
      </c>
      <c r="AW140" s="14" t="s">
        <v>33</v>
      </c>
      <c r="AX140" s="14" t="s">
        <v>79</v>
      </c>
      <c r="AY140" s="250" t="s">
        <v>142</v>
      </c>
    </row>
    <row r="141" s="2" customFormat="1" ht="16.5" customHeight="1">
      <c r="A141" s="41"/>
      <c r="B141" s="42"/>
      <c r="C141" s="215" t="s">
        <v>233</v>
      </c>
      <c r="D141" s="215" t="s">
        <v>147</v>
      </c>
      <c r="E141" s="216" t="s">
        <v>619</v>
      </c>
      <c r="F141" s="217" t="s">
        <v>620</v>
      </c>
      <c r="G141" s="218" t="s">
        <v>150</v>
      </c>
      <c r="H141" s="219">
        <v>17.824999999999999</v>
      </c>
      <c r="I141" s="220"/>
      <c r="J141" s="221">
        <f>ROUND(I141*H141,2)</f>
        <v>0</v>
      </c>
      <c r="K141" s="217" t="s">
        <v>184</v>
      </c>
      <c r="L141" s="47"/>
      <c r="M141" s="222" t="s">
        <v>19</v>
      </c>
      <c r="N141" s="223" t="s">
        <v>44</v>
      </c>
      <c r="O141" s="87"/>
      <c r="P141" s="224">
        <f>O141*H141</f>
        <v>0</v>
      </c>
      <c r="Q141" s="224">
        <v>0</v>
      </c>
      <c r="R141" s="224">
        <f>Q141*H141</f>
        <v>0</v>
      </c>
      <c r="S141" s="224">
        <v>0</v>
      </c>
      <c r="T141" s="225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26" t="s">
        <v>245</v>
      </c>
      <c r="AT141" s="226" t="s">
        <v>147</v>
      </c>
      <c r="AU141" s="226" t="s">
        <v>84</v>
      </c>
      <c r="AY141" s="20" t="s">
        <v>142</v>
      </c>
      <c r="BE141" s="227">
        <f>IF(N141="základní",J141,0)</f>
        <v>0</v>
      </c>
      <c r="BF141" s="227">
        <f>IF(N141="snížená",J141,0)</f>
        <v>0</v>
      </c>
      <c r="BG141" s="227">
        <f>IF(N141="zákl. přenesená",J141,0)</f>
        <v>0</v>
      </c>
      <c r="BH141" s="227">
        <f>IF(N141="sníž. přenesená",J141,0)</f>
        <v>0</v>
      </c>
      <c r="BI141" s="227">
        <f>IF(N141="nulová",J141,0)</f>
        <v>0</v>
      </c>
      <c r="BJ141" s="20" t="s">
        <v>84</v>
      </c>
      <c r="BK141" s="227">
        <f>ROUND(I141*H141,2)</f>
        <v>0</v>
      </c>
      <c r="BL141" s="20" t="s">
        <v>245</v>
      </c>
      <c r="BM141" s="226" t="s">
        <v>1038</v>
      </c>
    </row>
    <row r="142" s="2" customFormat="1">
      <c r="A142" s="41"/>
      <c r="B142" s="42"/>
      <c r="C142" s="43"/>
      <c r="D142" s="251" t="s">
        <v>186</v>
      </c>
      <c r="E142" s="43"/>
      <c r="F142" s="252" t="s">
        <v>622</v>
      </c>
      <c r="G142" s="43"/>
      <c r="H142" s="43"/>
      <c r="I142" s="253"/>
      <c r="J142" s="43"/>
      <c r="K142" s="43"/>
      <c r="L142" s="47"/>
      <c r="M142" s="254"/>
      <c r="N142" s="255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186</v>
      </c>
      <c r="AU142" s="20" t="s">
        <v>84</v>
      </c>
    </row>
    <row r="143" s="2" customFormat="1" ht="16.5" customHeight="1">
      <c r="A143" s="41"/>
      <c r="B143" s="42"/>
      <c r="C143" s="215" t="s">
        <v>238</v>
      </c>
      <c r="D143" s="215" t="s">
        <v>147</v>
      </c>
      <c r="E143" s="216" t="s">
        <v>624</v>
      </c>
      <c r="F143" s="217" t="s">
        <v>625</v>
      </c>
      <c r="G143" s="218" t="s">
        <v>150</v>
      </c>
      <c r="H143" s="219">
        <v>17.824999999999999</v>
      </c>
      <c r="I143" s="220"/>
      <c r="J143" s="221">
        <f>ROUND(I143*H143,2)</f>
        <v>0</v>
      </c>
      <c r="K143" s="217" t="s">
        <v>184</v>
      </c>
      <c r="L143" s="47"/>
      <c r="M143" s="222" t="s">
        <v>19</v>
      </c>
      <c r="N143" s="223" t="s">
        <v>44</v>
      </c>
      <c r="O143" s="87"/>
      <c r="P143" s="224">
        <f>O143*H143</f>
        <v>0</v>
      </c>
      <c r="Q143" s="224">
        <v>0.00013999999999999999</v>
      </c>
      <c r="R143" s="224">
        <f>Q143*H143</f>
        <v>0.0024954999999999999</v>
      </c>
      <c r="S143" s="224">
        <v>0</v>
      </c>
      <c r="T143" s="225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26" t="s">
        <v>245</v>
      </c>
      <c r="AT143" s="226" t="s">
        <v>147</v>
      </c>
      <c r="AU143" s="226" t="s">
        <v>84</v>
      </c>
      <c r="AY143" s="20" t="s">
        <v>142</v>
      </c>
      <c r="BE143" s="227">
        <f>IF(N143="základní",J143,0)</f>
        <v>0</v>
      </c>
      <c r="BF143" s="227">
        <f>IF(N143="snížená",J143,0)</f>
        <v>0</v>
      </c>
      <c r="BG143" s="227">
        <f>IF(N143="zákl. přenesená",J143,0)</f>
        <v>0</v>
      </c>
      <c r="BH143" s="227">
        <f>IF(N143="sníž. přenesená",J143,0)</f>
        <v>0</v>
      </c>
      <c r="BI143" s="227">
        <f>IF(N143="nulová",J143,0)</f>
        <v>0</v>
      </c>
      <c r="BJ143" s="20" t="s">
        <v>84</v>
      </c>
      <c r="BK143" s="227">
        <f>ROUND(I143*H143,2)</f>
        <v>0</v>
      </c>
      <c r="BL143" s="20" t="s">
        <v>245</v>
      </c>
      <c r="BM143" s="226" t="s">
        <v>1039</v>
      </c>
    </row>
    <row r="144" s="2" customFormat="1">
      <c r="A144" s="41"/>
      <c r="B144" s="42"/>
      <c r="C144" s="43"/>
      <c r="D144" s="251" t="s">
        <v>186</v>
      </c>
      <c r="E144" s="43"/>
      <c r="F144" s="252" t="s">
        <v>627</v>
      </c>
      <c r="G144" s="43"/>
      <c r="H144" s="43"/>
      <c r="I144" s="253"/>
      <c r="J144" s="43"/>
      <c r="K144" s="43"/>
      <c r="L144" s="47"/>
      <c r="M144" s="254"/>
      <c r="N144" s="255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186</v>
      </c>
      <c r="AU144" s="20" t="s">
        <v>84</v>
      </c>
    </row>
    <row r="145" s="2" customFormat="1" ht="16.5" customHeight="1">
      <c r="A145" s="41"/>
      <c r="B145" s="42"/>
      <c r="C145" s="215" t="s">
        <v>245</v>
      </c>
      <c r="D145" s="215" t="s">
        <v>147</v>
      </c>
      <c r="E145" s="216" t="s">
        <v>629</v>
      </c>
      <c r="F145" s="217" t="s">
        <v>630</v>
      </c>
      <c r="G145" s="218" t="s">
        <v>150</v>
      </c>
      <c r="H145" s="219">
        <v>17.824999999999999</v>
      </c>
      <c r="I145" s="220"/>
      <c r="J145" s="221">
        <f>ROUND(I145*H145,2)</f>
        <v>0</v>
      </c>
      <c r="K145" s="217" t="s">
        <v>184</v>
      </c>
      <c r="L145" s="47"/>
      <c r="M145" s="222" t="s">
        <v>19</v>
      </c>
      <c r="N145" s="223" t="s">
        <v>44</v>
      </c>
      <c r="O145" s="87"/>
      <c r="P145" s="224">
        <f>O145*H145</f>
        <v>0</v>
      </c>
      <c r="Q145" s="224">
        <v>0.00012999999999999999</v>
      </c>
      <c r="R145" s="224">
        <f>Q145*H145</f>
        <v>0.0023172499999999999</v>
      </c>
      <c r="S145" s="224">
        <v>0</v>
      </c>
      <c r="T145" s="225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26" t="s">
        <v>245</v>
      </c>
      <c r="AT145" s="226" t="s">
        <v>147</v>
      </c>
      <c r="AU145" s="226" t="s">
        <v>84</v>
      </c>
      <c r="AY145" s="20" t="s">
        <v>142</v>
      </c>
      <c r="BE145" s="227">
        <f>IF(N145="základní",J145,0)</f>
        <v>0</v>
      </c>
      <c r="BF145" s="227">
        <f>IF(N145="snížená",J145,0)</f>
        <v>0</v>
      </c>
      <c r="BG145" s="227">
        <f>IF(N145="zákl. přenesená",J145,0)</f>
        <v>0</v>
      </c>
      <c r="BH145" s="227">
        <f>IF(N145="sníž. přenesená",J145,0)</f>
        <v>0</v>
      </c>
      <c r="BI145" s="227">
        <f>IF(N145="nulová",J145,0)</f>
        <v>0</v>
      </c>
      <c r="BJ145" s="20" t="s">
        <v>84</v>
      </c>
      <c r="BK145" s="227">
        <f>ROUND(I145*H145,2)</f>
        <v>0</v>
      </c>
      <c r="BL145" s="20" t="s">
        <v>245</v>
      </c>
      <c r="BM145" s="226" t="s">
        <v>1040</v>
      </c>
    </row>
    <row r="146" s="2" customFormat="1">
      <c r="A146" s="41"/>
      <c r="B146" s="42"/>
      <c r="C146" s="43"/>
      <c r="D146" s="251" t="s">
        <v>186</v>
      </c>
      <c r="E146" s="43"/>
      <c r="F146" s="252" t="s">
        <v>632</v>
      </c>
      <c r="G146" s="43"/>
      <c r="H146" s="43"/>
      <c r="I146" s="253"/>
      <c r="J146" s="43"/>
      <c r="K146" s="43"/>
      <c r="L146" s="47"/>
      <c r="M146" s="254"/>
      <c r="N146" s="255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186</v>
      </c>
      <c r="AU146" s="20" t="s">
        <v>84</v>
      </c>
    </row>
    <row r="147" s="15" customFormat="1">
      <c r="A147" s="15"/>
      <c r="B147" s="256"/>
      <c r="C147" s="257"/>
      <c r="D147" s="230" t="s">
        <v>154</v>
      </c>
      <c r="E147" s="258" t="s">
        <v>19</v>
      </c>
      <c r="F147" s="259" t="s">
        <v>1036</v>
      </c>
      <c r="G147" s="257"/>
      <c r="H147" s="258" t="s">
        <v>19</v>
      </c>
      <c r="I147" s="260"/>
      <c r="J147" s="257"/>
      <c r="K147" s="257"/>
      <c r="L147" s="261"/>
      <c r="M147" s="262"/>
      <c r="N147" s="263"/>
      <c r="O147" s="263"/>
      <c r="P147" s="263"/>
      <c r="Q147" s="263"/>
      <c r="R147" s="263"/>
      <c r="S147" s="263"/>
      <c r="T147" s="264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65" t="s">
        <v>154</v>
      </c>
      <c r="AU147" s="265" t="s">
        <v>84</v>
      </c>
      <c r="AV147" s="15" t="s">
        <v>79</v>
      </c>
      <c r="AW147" s="15" t="s">
        <v>33</v>
      </c>
      <c r="AX147" s="15" t="s">
        <v>72</v>
      </c>
      <c r="AY147" s="265" t="s">
        <v>142</v>
      </c>
    </row>
    <row r="148" s="13" customFormat="1">
      <c r="A148" s="13"/>
      <c r="B148" s="228"/>
      <c r="C148" s="229"/>
      <c r="D148" s="230" t="s">
        <v>154</v>
      </c>
      <c r="E148" s="231" t="s">
        <v>19</v>
      </c>
      <c r="F148" s="232" t="s">
        <v>1037</v>
      </c>
      <c r="G148" s="229"/>
      <c r="H148" s="233">
        <v>17.824999999999999</v>
      </c>
      <c r="I148" s="234"/>
      <c r="J148" s="229"/>
      <c r="K148" s="229"/>
      <c r="L148" s="235"/>
      <c r="M148" s="236"/>
      <c r="N148" s="237"/>
      <c r="O148" s="237"/>
      <c r="P148" s="237"/>
      <c r="Q148" s="237"/>
      <c r="R148" s="237"/>
      <c r="S148" s="237"/>
      <c r="T148" s="238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9" t="s">
        <v>154</v>
      </c>
      <c r="AU148" s="239" t="s">
        <v>84</v>
      </c>
      <c r="AV148" s="13" t="s">
        <v>84</v>
      </c>
      <c r="AW148" s="13" t="s">
        <v>33</v>
      </c>
      <c r="AX148" s="13" t="s">
        <v>72</v>
      </c>
      <c r="AY148" s="239" t="s">
        <v>142</v>
      </c>
    </row>
    <row r="149" s="14" customFormat="1">
      <c r="A149" s="14"/>
      <c r="B149" s="240"/>
      <c r="C149" s="241"/>
      <c r="D149" s="230" t="s">
        <v>154</v>
      </c>
      <c r="E149" s="242" t="s">
        <v>19</v>
      </c>
      <c r="F149" s="243" t="s">
        <v>164</v>
      </c>
      <c r="G149" s="241"/>
      <c r="H149" s="244">
        <v>17.824999999999999</v>
      </c>
      <c r="I149" s="245"/>
      <c r="J149" s="241"/>
      <c r="K149" s="241"/>
      <c r="L149" s="246"/>
      <c r="M149" s="247"/>
      <c r="N149" s="248"/>
      <c r="O149" s="248"/>
      <c r="P149" s="248"/>
      <c r="Q149" s="248"/>
      <c r="R149" s="248"/>
      <c r="S149" s="248"/>
      <c r="T149" s="249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0" t="s">
        <v>154</v>
      </c>
      <c r="AU149" s="250" t="s">
        <v>84</v>
      </c>
      <c r="AV149" s="14" t="s">
        <v>152</v>
      </c>
      <c r="AW149" s="14" t="s">
        <v>33</v>
      </c>
      <c r="AX149" s="14" t="s">
        <v>79</v>
      </c>
      <c r="AY149" s="250" t="s">
        <v>142</v>
      </c>
    </row>
    <row r="150" s="2" customFormat="1" ht="16.5" customHeight="1">
      <c r="A150" s="41"/>
      <c r="B150" s="42"/>
      <c r="C150" s="215" t="s">
        <v>253</v>
      </c>
      <c r="D150" s="215" t="s">
        <v>147</v>
      </c>
      <c r="E150" s="216" t="s">
        <v>634</v>
      </c>
      <c r="F150" s="217" t="s">
        <v>635</v>
      </c>
      <c r="G150" s="218" t="s">
        <v>150</v>
      </c>
      <c r="H150" s="219">
        <v>17.824999999999999</v>
      </c>
      <c r="I150" s="220"/>
      <c r="J150" s="221">
        <f>ROUND(I150*H150,2)</f>
        <v>0</v>
      </c>
      <c r="K150" s="217" t="s">
        <v>184</v>
      </c>
      <c r="L150" s="47"/>
      <c r="M150" s="222" t="s">
        <v>19</v>
      </c>
      <c r="N150" s="223" t="s">
        <v>44</v>
      </c>
      <c r="O150" s="87"/>
      <c r="P150" s="224">
        <f>O150*H150</f>
        <v>0</v>
      </c>
      <c r="Q150" s="224">
        <v>0.00012999999999999999</v>
      </c>
      <c r="R150" s="224">
        <f>Q150*H150</f>
        <v>0.0023172499999999999</v>
      </c>
      <c r="S150" s="224">
        <v>0</v>
      </c>
      <c r="T150" s="225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26" t="s">
        <v>245</v>
      </c>
      <c r="AT150" s="226" t="s">
        <v>147</v>
      </c>
      <c r="AU150" s="226" t="s">
        <v>84</v>
      </c>
      <c r="AY150" s="20" t="s">
        <v>142</v>
      </c>
      <c r="BE150" s="227">
        <f>IF(N150="základní",J150,0)</f>
        <v>0</v>
      </c>
      <c r="BF150" s="227">
        <f>IF(N150="snížená",J150,0)</f>
        <v>0</v>
      </c>
      <c r="BG150" s="227">
        <f>IF(N150="zákl. přenesená",J150,0)</f>
        <v>0</v>
      </c>
      <c r="BH150" s="227">
        <f>IF(N150="sníž. přenesená",J150,0)</f>
        <v>0</v>
      </c>
      <c r="BI150" s="227">
        <f>IF(N150="nulová",J150,0)</f>
        <v>0</v>
      </c>
      <c r="BJ150" s="20" t="s">
        <v>84</v>
      </c>
      <c r="BK150" s="227">
        <f>ROUND(I150*H150,2)</f>
        <v>0</v>
      </c>
      <c r="BL150" s="20" t="s">
        <v>245</v>
      </c>
      <c r="BM150" s="226" t="s">
        <v>1041</v>
      </c>
    </row>
    <row r="151" s="2" customFormat="1">
      <c r="A151" s="41"/>
      <c r="B151" s="42"/>
      <c r="C151" s="43"/>
      <c r="D151" s="251" t="s">
        <v>186</v>
      </c>
      <c r="E151" s="43"/>
      <c r="F151" s="252" t="s">
        <v>637</v>
      </c>
      <c r="G151" s="43"/>
      <c r="H151" s="43"/>
      <c r="I151" s="253"/>
      <c r="J151" s="43"/>
      <c r="K151" s="43"/>
      <c r="L151" s="47"/>
      <c r="M151" s="254"/>
      <c r="N151" s="255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186</v>
      </c>
      <c r="AU151" s="20" t="s">
        <v>84</v>
      </c>
    </row>
    <row r="152" s="2" customFormat="1" ht="16.5" customHeight="1">
      <c r="A152" s="41"/>
      <c r="B152" s="42"/>
      <c r="C152" s="215" t="s">
        <v>259</v>
      </c>
      <c r="D152" s="215" t="s">
        <v>147</v>
      </c>
      <c r="E152" s="216" t="s">
        <v>646</v>
      </c>
      <c r="F152" s="217" t="s">
        <v>647</v>
      </c>
      <c r="G152" s="218" t="s">
        <v>150</v>
      </c>
      <c r="H152" s="219">
        <v>40.32</v>
      </c>
      <c r="I152" s="220"/>
      <c r="J152" s="221">
        <f>ROUND(I152*H152,2)</f>
        <v>0</v>
      </c>
      <c r="K152" s="217" t="s">
        <v>184</v>
      </c>
      <c r="L152" s="47"/>
      <c r="M152" s="222" t="s">
        <v>19</v>
      </c>
      <c r="N152" s="223" t="s">
        <v>44</v>
      </c>
      <c r="O152" s="87"/>
      <c r="P152" s="224">
        <f>O152*H152</f>
        <v>0</v>
      </c>
      <c r="Q152" s="224">
        <v>6.0000000000000002E-05</v>
      </c>
      <c r="R152" s="224">
        <f>Q152*H152</f>
        <v>0.0024192000000000003</v>
      </c>
      <c r="S152" s="224">
        <v>0</v>
      </c>
      <c r="T152" s="225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26" t="s">
        <v>245</v>
      </c>
      <c r="AT152" s="226" t="s">
        <v>147</v>
      </c>
      <c r="AU152" s="226" t="s">
        <v>84</v>
      </c>
      <c r="AY152" s="20" t="s">
        <v>142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20" t="s">
        <v>84</v>
      </c>
      <c r="BK152" s="227">
        <f>ROUND(I152*H152,2)</f>
        <v>0</v>
      </c>
      <c r="BL152" s="20" t="s">
        <v>245</v>
      </c>
      <c r="BM152" s="226" t="s">
        <v>1042</v>
      </c>
    </row>
    <row r="153" s="2" customFormat="1">
      <c r="A153" s="41"/>
      <c r="B153" s="42"/>
      <c r="C153" s="43"/>
      <c r="D153" s="251" t="s">
        <v>186</v>
      </c>
      <c r="E153" s="43"/>
      <c r="F153" s="252" t="s">
        <v>649</v>
      </c>
      <c r="G153" s="43"/>
      <c r="H153" s="43"/>
      <c r="I153" s="253"/>
      <c r="J153" s="43"/>
      <c r="K153" s="43"/>
      <c r="L153" s="47"/>
      <c r="M153" s="254"/>
      <c r="N153" s="255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186</v>
      </c>
      <c r="AU153" s="20" t="s">
        <v>84</v>
      </c>
    </row>
    <row r="154" s="15" customFormat="1">
      <c r="A154" s="15"/>
      <c r="B154" s="256"/>
      <c r="C154" s="257"/>
      <c r="D154" s="230" t="s">
        <v>154</v>
      </c>
      <c r="E154" s="258" t="s">
        <v>19</v>
      </c>
      <c r="F154" s="259" t="s">
        <v>1043</v>
      </c>
      <c r="G154" s="257"/>
      <c r="H154" s="258" t="s">
        <v>19</v>
      </c>
      <c r="I154" s="260"/>
      <c r="J154" s="257"/>
      <c r="K154" s="257"/>
      <c r="L154" s="261"/>
      <c r="M154" s="262"/>
      <c r="N154" s="263"/>
      <c r="O154" s="263"/>
      <c r="P154" s="263"/>
      <c r="Q154" s="263"/>
      <c r="R154" s="263"/>
      <c r="S154" s="263"/>
      <c r="T154" s="264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65" t="s">
        <v>154</v>
      </c>
      <c r="AU154" s="265" t="s">
        <v>84</v>
      </c>
      <c r="AV154" s="15" t="s">
        <v>79</v>
      </c>
      <c r="AW154" s="15" t="s">
        <v>33</v>
      </c>
      <c r="AX154" s="15" t="s">
        <v>72</v>
      </c>
      <c r="AY154" s="265" t="s">
        <v>142</v>
      </c>
    </row>
    <row r="155" s="13" customFormat="1">
      <c r="A155" s="13"/>
      <c r="B155" s="228"/>
      <c r="C155" s="229"/>
      <c r="D155" s="230" t="s">
        <v>154</v>
      </c>
      <c r="E155" s="231" t="s">
        <v>19</v>
      </c>
      <c r="F155" s="232" t="s">
        <v>1044</v>
      </c>
      <c r="G155" s="229"/>
      <c r="H155" s="233">
        <v>40.32</v>
      </c>
      <c r="I155" s="234"/>
      <c r="J155" s="229"/>
      <c r="K155" s="229"/>
      <c r="L155" s="235"/>
      <c r="M155" s="236"/>
      <c r="N155" s="237"/>
      <c r="O155" s="237"/>
      <c r="P155" s="237"/>
      <c r="Q155" s="237"/>
      <c r="R155" s="237"/>
      <c r="S155" s="237"/>
      <c r="T155" s="238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9" t="s">
        <v>154</v>
      </c>
      <c r="AU155" s="239" t="s">
        <v>84</v>
      </c>
      <c r="AV155" s="13" t="s">
        <v>84</v>
      </c>
      <c r="AW155" s="13" t="s">
        <v>33</v>
      </c>
      <c r="AX155" s="13" t="s">
        <v>72</v>
      </c>
      <c r="AY155" s="239" t="s">
        <v>142</v>
      </c>
    </row>
    <row r="156" s="14" customFormat="1">
      <c r="A156" s="14"/>
      <c r="B156" s="240"/>
      <c r="C156" s="241"/>
      <c r="D156" s="230" t="s">
        <v>154</v>
      </c>
      <c r="E156" s="242" t="s">
        <v>19</v>
      </c>
      <c r="F156" s="243" t="s">
        <v>164</v>
      </c>
      <c r="G156" s="241"/>
      <c r="H156" s="244">
        <v>40.32</v>
      </c>
      <c r="I156" s="245"/>
      <c r="J156" s="241"/>
      <c r="K156" s="241"/>
      <c r="L156" s="246"/>
      <c r="M156" s="247"/>
      <c r="N156" s="248"/>
      <c r="O156" s="248"/>
      <c r="P156" s="248"/>
      <c r="Q156" s="248"/>
      <c r="R156" s="248"/>
      <c r="S156" s="248"/>
      <c r="T156" s="249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0" t="s">
        <v>154</v>
      </c>
      <c r="AU156" s="250" t="s">
        <v>84</v>
      </c>
      <c r="AV156" s="14" t="s">
        <v>152</v>
      </c>
      <c r="AW156" s="14" t="s">
        <v>33</v>
      </c>
      <c r="AX156" s="14" t="s">
        <v>79</v>
      </c>
      <c r="AY156" s="250" t="s">
        <v>142</v>
      </c>
    </row>
    <row r="157" s="2" customFormat="1" ht="16.5" customHeight="1">
      <c r="A157" s="41"/>
      <c r="B157" s="42"/>
      <c r="C157" s="215" t="s">
        <v>264</v>
      </c>
      <c r="D157" s="215" t="s">
        <v>147</v>
      </c>
      <c r="E157" s="216" t="s">
        <v>639</v>
      </c>
      <c r="F157" s="217" t="s">
        <v>640</v>
      </c>
      <c r="G157" s="218" t="s">
        <v>150</v>
      </c>
      <c r="H157" s="219">
        <v>40.32</v>
      </c>
      <c r="I157" s="220"/>
      <c r="J157" s="221">
        <f>ROUND(I157*H157,2)</f>
        <v>0</v>
      </c>
      <c r="K157" s="217" t="s">
        <v>184</v>
      </c>
      <c r="L157" s="47"/>
      <c r="M157" s="222" t="s">
        <v>19</v>
      </c>
      <c r="N157" s="223" t="s">
        <v>44</v>
      </c>
      <c r="O157" s="87"/>
      <c r="P157" s="224">
        <f>O157*H157</f>
        <v>0</v>
      </c>
      <c r="Q157" s="224">
        <v>0</v>
      </c>
      <c r="R157" s="224">
        <f>Q157*H157</f>
        <v>0</v>
      </c>
      <c r="S157" s="224">
        <v>0</v>
      </c>
      <c r="T157" s="225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26" t="s">
        <v>245</v>
      </c>
      <c r="AT157" s="226" t="s">
        <v>147</v>
      </c>
      <c r="AU157" s="226" t="s">
        <v>84</v>
      </c>
      <c r="AY157" s="20" t="s">
        <v>142</v>
      </c>
      <c r="BE157" s="227">
        <f>IF(N157="základní",J157,0)</f>
        <v>0</v>
      </c>
      <c r="BF157" s="227">
        <f>IF(N157="snížená",J157,0)</f>
        <v>0</v>
      </c>
      <c r="BG157" s="227">
        <f>IF(N157="zákl. přenesená",J157,0)</f>
        <v>0</v>
      </c>
      <c r="BH157" s="227">
        <f>IF(N157="sníž. přenesená",J157,0)</f>
        <v>0</v>
      </c>
      <c r="BI157" s="227">
        <f>IF(N157="nulová",J157,0)</f>
        <v>0</v>
      </c>
      <c r="BJ157" s="20" t="s">
        <v>84</v>
      </c>
      <c r="BK157" s="227">
        <f>ROUND(I157*H157,2)</f>
        <v>0</v>
      </c>
      <c r="BL157" s="20" t="s">
        <v>245</v>
      </c>
      <c r="BM157" s="226" t="s">
        <v>1045</v>
      </c>
    </row>
    <row r="158" s="2" customFormat="1">
      <c r="A158" s="41"/>
      <c r="B158" s="42"/>
      <c r="C158" s="43"/>
      <c r="D158" s="251" t="s">
        <v>186</v>
      </c>
      <c r="E158" s="43"/>
      <c r="F158" s="252" t="s">
        <v>642</v>
      </c>
      <c r="G158" s="43"/>
      <c r="H158" s="43"/>
      <c r="I158" s="253"/>
      <c r="J158" s="43"/>
      <c r="K158" s="43"/>
      <c r="L158" s="47"/>
      <c r="M158" s="254"/>
      <c r="N158" s="255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186</v>
      </c>
      <c r="AU158" s="20" t="s">
        <v>84</v>
      </c>
    </row>
    <row r="159" s="2" customFormat="1" ht="16.5" customHeight="1">
      <c r="A159" s="41"/>
      <c r="B159" s="42"/>
      <c r="C159" s="215" t="s">
        <v>270</v>
      </c>
      <c r="D159" s="215" t="s">
        <v>147</v>
      </c>
      <c r="E159" s="216" t="s">
        <v>1046</v>
      </c>
      <c r="F159" s="217" t="s">
        <v>1047</v>
      </c>
      <c r="G159" s="218" t="s">
        <v>150</v>
      </c>
      <c r="H159" s="219">
        <v>52.060000000000002</v>
      </c>
      <c r="I159" s="220"/>
      <c r="J159" s="221">
        <f>ROUND(I159*H159,2)</f>
        <v>0</v>
      </c>
      <c r="K159" s="217" t="s">
        <v>184</v>
      </c>
      <c r="L159" s="47"/>
      <c r="M159" s="222" t="s">
        <v>19</v>
      </c>
      <c r="N159" s="223" t="s">
        <v>44</v>
      </c>
      <c r="O159" s="87"/>
      <c r="P159" s="224">
        <f>O159*H159</f>
        <v>0</v>
      </c>
      <c r="Q159" s="224">
        <v>6.0000000000000002E-05</v>
      </c>
      <c r="R159" s="224">
        <f>Q159*H159</f>
        <v>0.0031236000000000002</v>
      </c>
      <c r="S159" s="224">
        <v>0</v>
      </c>
      <c r="T159" s="225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26" t="s">
        <v>245</v>
      </c>
      <c r="AT159" s="226" t="s">
        <v>147</v>
      </c>
      <c r="AU159" s="226" t="s">
        <v>84</v>
      </c>
      <c r="AY159" s="20" t="s">
        <v>142</v>
      </c>
      <c r="BE159" s="227">
        <f>IF(N159="základní",J159,0)</f>
        <v>0</v>
      </c>
      <c r="BF159" s="227">
        <f>IF(N159="snížená",J159,0)</f>
        <v>0</v>
      </c>
      <c r="BG159" s="227">
        <f>IF(N159="zákl. přenesená",J159,0)</f>
        <v>0</v>
      </c>
      <c r="BH159" s="227">
        <f>IF(N159="sníž. přenesená",J159,0)</f>
        <v>0</v>
      </c>
      <c r="BI159" s="227">
        <f>IF(N159="nulová",J159,0)</f>
        <v>0</v>
      </c>
      <c r="BJ159" s="20" t="s">
        <v>84</v>
      </c>
      <c r="BK159" s="227">
        <f>ROUND(I159*H159,2)</f>
        <v>0</v>
      </c>
      <c r="BL159" s="20" t="s">
        <v>245</v>
      </c>
      <c r="BM159" s="226" t="s">
        <v>1048</v>
      </c>
    </row>
    <row r="160" s="2" customFormat="1">
      <c r="A160" s="41"/>
      <c r="B160" s="42"/>
      <c r="C160" s="43"/>
      <c r="D160" s="251" t="s">
        <v>186</v>
      </c>
      <c r="E160" s="43"/>
      <c r="F160" s="252" t="s">
        <v>1049</v>
      </c>
      <c r="G160" s="43"/>
      <c r="H160" s="43"/>
      <c r="I160" s="253"/>
      <c r="J160" s="43"/>
      <c r="K160" s="43"/>
      <c r="L160" s="47"/>
      <c r="M160" s="254"/>
      <c r="N160" s="255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186</v>
      </c>
      <c r="AU160" s="20" t="s">
        <v>84</v>
      </c>
    </row>
    <row r="161" s="15" customFormat="1">
      <c r="A161" s="15"/>
      <c r="B161" s="256"/>
      <c r="C161" s="257"/>
      <c r="D161" s="230" t="s">
        <v>154</v>
      </c>
      <c r="E161" s="258" t="s">
        <v>19</v>
      </c>
      <c r="F161" s="259" t="s">
        <v>1050</v>
      </c>
      <c r="G161" s="257"/>
      <c r="H161" s="258" t="s">
        <v>19</v>
      </c>
      <c r="I161" s="260"/>
      <c r="J161" s="257"/>
      <c r="K161" s="257"/>
      <c r="L161" s="261"/>
      <c r="M161" s="262"/>
      <c r="N161" s="263"/>
      <c r="O161" s="263"/>
      <c r="P161" s="263"/>
      <c r="Q161" s="263"/>
      <c r="R161" s="263"/>
      <c r="S161" s="263"/>
      <c r="T161" s="264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65" t="s">
        <v>154</v>
      </c>
      <c r="AU161" s="265" t="s">
        <v>84</v>
      </c>
      <c r="AV161" s="15" t="s">
        <v>79</v>
      </c>
      <c r="AW161" s="15" t="s">
        <v>33</v>
      </c>
      <c r="AX161" s="15" t="s">
        <v>72</v>
      </c>
      <c r="AY161" s="265" t="s">
        <v>142</v>
      </c>
    </row>
    <row r="162" s="13" customFormat="1">
      <c r="A162" s="13"/>
      <c r="B162" s="228"/>
      <c r="C162" s="229"/>
      <c r="D162" s="230" t="s">
        <v>154</v>
      </c>
      <c r="E162" s="231" t="s">
        <v>19</v>
      </c>
      <c r="F162" s="232" t="s">
        <v>1051</v>
      </c>
      <c r="G162" s="229"/>
      <c r="H162" s="233">
        <v>52.060000000000002</v>
      </c>
      <c r="I162" s="234"/>
      <c r="J162" s="229"/>
      <c r="K162" s="229"/>
      <c r="L162" s="235"/>
      <c r="M162" s="236"/>
      <c r="N162" s="237"/>
      <c r="O162" s="237"/>
      <c r="P162" s="237"/>
      <c r="Q162" s="237"/>
      <c r="R162" s="237"/>
      <c r="S162" s="237"/>
      <c r="T162" s="238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9" t="s">
        <v>154</v>
      </c>
      <c r="AU162" s="239" t="s">
        <v>84</v>
      </c>
      <c r="AV162" s="13" t="s">
        <v>84</v>
      </c>
      <c r="AW162" s="13" t="s">
        <v>33</v>
      </c>
      <c r="AX162" s="13" t="s">
        <v>72</v>
      </c>
      <c r="AY162" s="239" t="s">
        <v>142</v>
      </c>
    </row>
    <row r="163" s="14" customFormat="1">
      <c r="A163" s="14"/>
      <c r="B163" s="240"/>
      <c r="C163" s="241"/>
      <c r="D163" s="230" t="s">
        <v>154</v>
      </c>
      <c r="E163" s="242" t="s">
        <v>19</v>
      </c>
      <c r="F163" s="243" t="s">
        <v>164</v>
      </c>
      <c r="G163" s="241"/>
      <c r="H163" s="244">
        <v>52.060000000000002</v>
      </c>
      <c r="I163" s="245"/>
      <c r="J163" s="241"/>
      <c r="K163" s="241"/>
      <c r="L163" s="246"/>
      <c r="M163" s="247"/>
      <c r="N163" s="248"/>
      <c r="O163" s="248"/>
      <c r="P163" s="248"/>
      <c r="Q163" s="248"/>
      <c r="R163" s="248"/>
      <c r="S163" s="248"/>
      <c r="T163" s="249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0" t="s">
        <v>154</v>
      </c>
      <c r="AU163" s="250" t="s">
        <v>84</v>
      </c>
      <c r="AV163" s="14" t="s">
        <v>152</v>
      </c>
      <c r="AW163" s="14" t="s">
        <v>33</v>
      </c>
      <c r="AX163" s="14" t="s">
        <v>79</v>
      </c>
      <c r="AY163" s="250" t="s">
        <v>142</v>
      </c>
    </row>
    <row r="164" s="2" customFormat="1" ht="16.5" customHeight="1">
      <c r="A164" s="41"/>
      <c r="B164" s="42"/>
      <c r="C164" s="215" t="s">
        <v>7</v>
      </c>
      <c r="D164" s="215" t="s">
        <v>147</v>
      </c>
      <c r="E164" s="216" t="s">
        <v>1052</v>
      </c>
      <c r="F164" s="217" t="s">
        <v>1053</v>
      </c>
      <c r="G164" s="218" t="s">
        <v>150</v>
      </c>
      <c r="H164" s="219">
        <v>52.060000000000002</v>
      </c>
      <c r="I164" s="220"/>
      <c r="J164" s="221">
        <f>ROUND(I164*H164,2)</f>
        <v>0</v>
      </c>
      <c r="K164" s="217" t="s">
        <v>184</v>
      </c>
      <c r="L164" s="47"/>
      <c r="M164" s="222" t="s">
        <v>19</v>
      </c>
      <c r="N164" s="223" t="s">
        <v>44</v>
      </c>
      <c r="O164" s="87"/>
      <c r="P164" s="224">
        <f>O164*H164</f>
        <v>0</v>
      </c>
      <c r="Q164" s="224">
        <v>0</v>
      </c>
      <c r="R164" s="224">
        <f>Q164*H164</f>
        <v>0</v>
      </c>
      <c r="S164" s="224">
        <v>0</v>
      </c>
      <c r="T164" s="225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26" t="s">
        <v>245</v>
      </c>
      <c r="AT164" s="226" t="s">
        <v>147</v>
      </c>
      <c r="AU164" s="226" t="s">
        <v>84</v>
      </c>
      <c r="AY164" s="20" t="s">
        <v>142</v>
      </c>
      <c r="BE164" s="227">
        <f>IF(N164="základní",J164,0)</f>
        <v>0</v>
      </c>
      <c r="BF164" s="227">
        <f>IF(N164="snížená",J164,0)</f>
        <v>0</v>
      </c>
      <c r="BG164" s="227">
        <f>IF(N164="zákl. přenesená",J164,0)</f>
        <v>0</v>
      </c>
      <c r="BH164" s="227">
        <f>IF(N164="sníž. přenesená",J164,0)</f>
        <v>0</v>
      </c>
      <c r="BI164" s="227">
        <f>IF(N164="nulová",J164,0)</f>
        <v>0</v>
      </c>
      <c r="BJ164" s="20" t="s">
        <v>84</v>
      </c>
      <c r="BK164" s="227">
        <f>ROUND(I164*H164,2)</f>
        <v>0</v>
      </c>
      <c r="BL164" s="20" t="s">
        <v>245</v>
      </c>
      <c r="BM164" s="226" t="s">
        <v>1054</v>
      </c>
    </row>
    <row r="165" s="2" customFormat="1">
      <c r="A165" s="41"/>
      <c r="B165" s="42"/>
      <c r="C165" s="43"/>
      <c r="D165" s="251" t="s">
        <v>186</v>
      </c>
      <c r="E165" s="43"/>
      <c r="F165" s="252" t="s">
        <v>1055</v>
      </c>
      <c r="G165" s="43"/>
      <c r="H165" s="43"/>
      <c r="I165" s="253"/>
      <c r="J165" s="43"/>
      <c r="K165" s="43"/>
      <c r="L165" s="47"/>
      <c r="M165" s="254"/>
      <c r="N165" s="255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186</v>
      </c>
      <c r="AU165" s="20" t="s">
        <v>84</v>
      </c>
    </row>
    <row r="166" s="2" customFormat="1" ht="24.15" customHeight="1">
      <c r="A166" s="41"/>
      <c r="B166" s="42"/>
      <c r="C166" s="215" t="s">
        <v>280</v>
      </c>
      <c r="D166" s="215" t="s">
        <v>147</v>
      </c>
      <c r="E166" s="216" t="s">
        <v>651</v>
      </c>
      <c r="F166" s="217" t="s">
        <v>652</v>
      </c>
      <c r="G166" s="218" t="s">
        <v>150</v>
      </c>
      <c r="H166" s="219">
        <v>92.379999999999995</v>
      </c>
      <c r="I166" s="220"/>
      <c r="J166" s="221">
        <f>ROUND(I166*H166,2)</f>
        <v>0</v>
      </c>
      <c r="K166" s="217" t="s">
        <v>184</v>
      </c>
      <c r="L166" s="47"/>
      <c r="M166" s="222" t="s">
        <v>19</v>
      </c>
      <c r="N166" s="223" t="s">
        <v>44</v>
      </c>
      <c r="O166" s="87"/>
      <c r="P166" s="224">
        <f>O166*H166</f>
        <v>0</v>
      </c>
      <c r="Q166" s="224">
        <v>0.00012999999999999999</v>
      </c>
      <c r="R166" s="224">
        <f>Q166*H166</f>
        <v>0.012009399999999998</v>
      </c>
      <c r="S166" s="224">
        <v>0</v>
      </c>
      <c r="T166" s="225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26" t="s">
        <v>245</v>
      </c>
      <c r="AT166" s="226" t="s">
        <v>147</v>
      </c>
      <c r="AU166" s="226" t="s">
        <v>84</v>
      </c>
      <c r="AY166" s="20" t="s">
        <v>142</v>
      </c>
      <c r="BE166" s="227">
        <f>IF(N166="základní",J166,0)</f>
        <v>0</v>
      </c>
      <c r="BF166" s="227">
        <f>IF(N166="snížená",J166,0)</f>
        <v>0</v>
      </c>
      <c r="BG166" s="227">
        <f>IF(N166="zákl. přenesená",J166,0)</f>
        <v>0</v>
      </c>
      <c r="BH166" s="227">
        <f>IF(N166="sníž. přenesená",J166,0)</f>
        <v>0</v>
      </c>
      <c r="BI166" s="227">
        <f>IF(N166="nulová",J166,0)</f>
        <v>0</v>
      </c>
      <c r="BJ166" s="20" t="s">
        <v>84</v>
      </c>
      <c r="BK166" s="227">
        <f>ROUND(I166*H166,2)</f>
        <v>0</v>
      </c>
      <c r="BL166" s="20" t="s">
        <v>245</v>
      </c>
      <c r="BM166" s="226" t="s">
        <v>1056</v>
      </c>
    </row>
    <row r="167" s="2" customFormat="1">
      <c r="A167" s="41"/>
      <c r="B167" s="42"/>
      <c r="C167" s="43"/>
      <c r="D167" s="251" t="s">
        <v>186</v>
      </c>
      <c r="E167" s="43"/>
      <c r="F167" s="252" t="s">
        <v>654</v>
      </c>
      <c r="G167" s="43"/>
      <c r="H167" s="43"/>
      <c r="I167" s="253"/>
      <c r="J167" s="43"/>
      <c r="K167" s="43"/>
      <c r="L167" s="47"/>
      <c r="M167" s="254"/>
      <c r="N167" s="255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186</v>
      </c>
      <c r="AU167" s="20" t="s">
        <v>84</v>
      </c>
    </row>
    <row r="168" s="15" customFormat="1">
      <c r="A168" s="15"/>
      <c r="B168" s="256"/>
      <c r="C168" s="257"/>
      <c r="D168" s="230" t="s">
        <v>154</v>
      </c>
      <c r="E168" s="258" t="s">
        <v>19</v>
      </c>
      <c r="F168" s="259" t="s">
        <v>1043</v>
      </c>
      <c r="G168" s="257"/>
      <c r="H168" s="258" t="s">
        <v>19</v>
      </c>
      <c r="I168" s="260"/>
      <c r="J168" s="257"/>
      <c r="K168" s="257"/>
      <c r="L168" s="261"/>
      <c r="M168" s="262"/>
      <c r="N168" s="263"/>
      <c r="O168" s="263"/>
      <c r="P168" s="263"/>
      <c r="Q168" s="263"/>
      <c r="R168" s="263"/>
      <c r="S168" s="263"/>
      <c r="T168" s="264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65" t="s">
        <v>154</v>
      </c>
      <c r="AU168" s="265" t="s">
        <v>84</v>
      </c>
      <c r="AV168" s="15" t="s">
        <v>79</v>
      </c>
      <c r="AW168" s="15" t="s">
        <v>33</v>
      </c>
      <c r="AX168" s="15" t="s">
        <v>72</v>
      </c>
      <c r="AY168" s="265" t="s">
        <v>142</v>
      </c>
    </row>
    <row r="169" s="13" customFormat="1">
      <c r="A169" s="13"/>
      <c r="B169" s="228"/>
      <c r="C169" s="229"/>
      <c r="D169" s="230" t="s">
        <v>154</v>
      </c>
      <c r="E169" s="231" t="s">
        <v>19</v>
      </c>
      <c r="F169" s="232" t="s">
        <v>1044</v>
      </c>
      <c r="G169" s="229"/>
      <c r="H169" s="233">
        <v>40.32</v>
      </c>
      <c r="I169" s="234"/>
      <c r="J169" s="229"/>
      <c r="K169" s="229"/>
      <c r="L169" s="235"/>
      <c r="M169" s="236"/>
      <c r="N169" s="237"/>
      <c r="O169" s="237"/>
      <c r="P169" s="237"/>
      <c r="Q169" s="237"/>
      <c r="R169" s="237"/>
      <c r="S169" s="237"/>
      <c r="T169" s="238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9" t="s">
        <v>154</v>
      </c>
      <c r="AU169" s="239" t="s">
        <v>84</v>
      </c>
      <c r="AV169" s="13" t="s">
        <v>84</v>
      </c>
      <c r="AW169" s="13" t="s">
        <v>33</v>
      </c>
      <c r="AX169" s="13" t="s">
        <v>72</v>
      </c>
      <c r="AY169" s="239" t="s">
        <v>142</v>
      </c>
    </row>
    <row r="170" s="15" customFormat="1">
      <c r="A170" s="15"/>
      <c r="B170" s="256"/>
      <c r="C170" s="257"/>
      <c r="D170" s="230" t="s">
        <v>154</v>
      </c>
      <c r="E170" s="258" t="s">
        <v>19</v>
      </c>
      <c r="F170" s="259" t="s">
        <v>1050</v>
      </c>
      <c r="G170" s="257"/>
      <c r="H170" s="258" t="s">
        <v>19</v>
      </c>
      <c r="I170" s="260"/>
      <c r="J170" s="257"/>
      <c r="K170" s="257"/>
      <c r="L170" s="261"/>
      <c r="M170" s="262"/>
      <c r="N170" s="263"/>
      <c r="O170" s="263"/>
      <c r="P170" s="263"/>
      <c r="Q170" s="263"/>
      <c r="R170" s="263"/>
      <c r="S170" s="263"/>
      <c r="T170" s="264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65" t="s">
        <v>154</v>
      </c>
      <c r="AU170" s="265" t="s">
        <v>84</v>
      </c>
      <c r="AV170" s="15" t="s">
        <v>79</v>
      </c>
      <c r="AW170" s="15" t="s">
        <v>33</v>
      </c>
      <c r="AX170" s="15" t="s">
        <v>72</v>
      </c>
      <c r="AY170" s="265" t="s">
        <v>142</v>
      </c>
    </row>
    <row r="171" s="13" customFormat="1">
      <c r="A171" s="13"/>
      <c r="B171" s="228"/>
      <c r="C171" s="229"/>
      <c r="D171" s="230" t="s">
        <v>154</v>
      </c>
      <c r="E171" s="231" t="s">
        <v>19</v>
      </c>
      <c r="F171" s="232" t="s">
        <v>1051</v>
      </c>
      <c r="G171" s="229"/>
      <c r="H171" s="233">
        <v>52.060000000000002</v>
      </c>
      <c r="I171" s="234"/>
      <c r="J171" s="229"/>
      <c r="K171" s="229"/>
      <c r="L171" s="235"/>
      <c r="M171" s="236"/>
      <c r="N171" s="237"/>
      <c r="O171" s="237"/>
      <c r="P171" s="237"/>
      <c r="Q171" s="237"/>
      <c r="R171" s="237"/>
      <c r="S171" s="237"/>
      <c r="T171" s="238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9" t="s">
        <v>154</v>
      </c>
      <c r="AU171" s="239" t="s">
        <v>84</v>
      </c>
      <c r="AV171" s="13" t="s">
        <v>84</v>
      </c>
      <c r="AW171" s="13" t="s">
        <v>33</v>
      </c>
      <c r="AX171" s="13" t="s">
        <v>72</v>
      </c>
      <c r="AY171" s="239" t="s">
        <v>142</v>
      </c>
    </row>
    <row r="172" s="14" customFormat="1">
      <c r="A172" s="14"/>
      <c r="B172" s="240"/>
      <c r="C172" s="241"/>
      <c r="D172" s="230" t="s">
        <v>154</v>
      </c>
      <c r="E172" s="242" t="s">
        <v>19</v>
      </c>
      <c r="F172" s="243" t="s">
        <v>164</v>
      </c>
      <c r="G172" s="241"/>
      <c r="H172" s="244">
        <v>92.379999999999995</v>
      </c>
      <c r="I172" s="245"/>
      <c r="J172" s="241"/>
      <c r="K172" s="241"/>
      <c r="L172" s="246"/>
      <c r="M172" s="247"/>
      <c r="N172" s="248"/>
      <c r="O172" s="248"/>
      <c r="P172" s="248"/>
      <c r="Q172" s="248"/>
      <c r="R172" s="248"/>
      <c r="S172" s="248"/>
      <c r="T172" s="249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0" t="s">
        <v>154</v>
      </c>
      <c r="AU172" s="250" t="s">
        <v>84</v>
      </c>
      <c r="AV172" s="14" t="s">
        <v>152</v>
      </c>
      <c r="AW172" s="14" t="s">
        <v>33</v>
      </c>
      <c r="AX172" s="14" t="s">
        <v>79</v>
      </c>
      <c r="AY172" s="250" t="s">
        <v>142</v>
      </c>
    </row>
    <row r="173" s="2" customFormat="1" ht="24.15" customHeight="1">
      <c r="A173" s="41"/>
      <c r="B173" s="42"/>
      <c r="C173" s="215" t="s">
        <v>285</v>
      </c>
      <c r="D173" s="215" t="s">
        <v>147</v>
      </c>
      <c r="E173" s="216" t="s">
        <v>656</v>
      </c>
      <c r="F173" s="217" t="s">
        <v>1057</v>
      </c>
      <c r="G173" s="218" t="s">
        <v>150</v>
      </c>
      <c r="H173" s="219">
        <v>184.75999999999999</v>
      </c>
      <c r="I173" s="220"/>
      <c r="J173" s="221">
        <f>ROUND(I173*H173,2)</f>
        <v>0</v>
      </c>
      <c r="K173" s="217" t="s">
        <v>184</v>
      </c>
      <c r="L173" s="47"/>
      <c r="M173" s="222" t="s">
        <v>19</v>
      </c>
      <c r="N173" s="223" t="s">
        <v>44</v>
      </c>
      <c r="O173" s="87"/>
      <c r="P173" s="224">
        <f>O173*H173</f>
        <v>0</v>
      </c>
      <c r="Q173" s="224">
        <v>0.00012999999999999999</v>
      </c>
      <c r="R173" s="224">
        <f>Q173*H173</f>
        <v>0.024018799999999996</v>
      </c>
      <c r="S173" s="224">
        <v>0</v>
      </c>
      <c r="T173" s="225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26" t="s">
        <v>245</v>
      </c>
      <c r="AT173" s="226" t="s">
        <v>147</v>
      </c>
      <c r="AU173" s="226" t="s">
        <v>84</v>
      </c>
      <c r="AY173" s="20" t="s">
        <v>142</v>
      </c>
      <c r="BE173" s="227">
        <f>IF(N173="základní",J173,0)</f>
        <v>0</v>
      </c>
      <c r="BF173" s="227">
        <f>IF(N173="snížená",J173,0)</f>
        <v>0</v>
      </c>
      <c r="BG173" s="227">
        <f>IF(N173="zákl. přenesená",J173,0)</f>
        <v>0</v>
      </c>
      <c r="BH173" s="227">
        <f>IF(N173="sníž. přenesená",J173,0)</f>
        <v>0</v>
      </c>
      <c r="BI173" s="227">
        <f>IF(N173="nulová",J173,0)</f>
        <v>0</v>
      </c>
      <c r="BJ173" s="20" t="s">
        <v>84</v>
      </c>
      <c r="BK173" s="227">
        <f>ROUND(I173*H173,2)</f>
        <v>0</v>
      </c>
      <c r="BL173" s="20" t="s">
        <v>245</v>
      </c>
      <c r="BM173" s="226" t="s">
        <v>1058</v>
      </c>
    </row>
    <row r="174" s="2" customFormat="1">
      <c r="A174" s="41"/>
      <c r="B174" s="42"/>
      <c r="C174" s="43"/>
      <c r="D174" s="251" t="s">
        <v>186</v>
      </c>
      <c r="E174" s="43"/>
      <c r="F174" s="252" t="s">
        <v>659</v>
      </c>
      <c r="G174" s="43"/>
      <c r="H174" s="43"/>
      <c r="I174" s="253"/>
      <c r="J174" s="43"/>
      <c r="K174" s="43"/>
      <c r="L174" s="47"/>
      <c r="M174" s="254"/>
      <c r="N174" s="255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186</v>
      </c>
      <c r="AU174" s="20" t="s">
        <v>84</v>
      </c>
    </row>
    <row r="175" s="13" customFormat="1">
      <c r="A175" s="13"/>
      <c r="B175" s="228"/>
      <c r="C175" s="229"/>
      <c r="D175" s="230" t="s">
        <v>154</v>
      </c>
      <c r="E175" s="229"/>
      <c r="F175" s="232" t="s">
        <v>1059</v>
      </c>
      <c r="G175" s="229"/>
      <c r="H175" s="233">
        <v>184.75999999999999</v>
      </c>
      <c r="I175" s="234"/>
      <c r="J175" s="229"/>
      <c r="K175" s="229"/>
      <c r="L175" s="235"/>
      <c r="M175" s="236"/>
      <c r="N175" s="237"/>
      <c r="O175" s="237"/>
      <c r="P175" s="237"/>
      <c r="Q175" s="237"/>
      <c r="R175" s="237"/>
      <c r="S175" s="237"/>
      <c r="T175" s="238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9" t="s">
        <v>154</v>
      </c>
      <c r="AU175" s="239" t="s">
        <v>84</v>
      </c>
      <c r="AV175" s="13" t="s">
        <v>84</v>
      </c>
      <c r="AW175" s="13" t="s">
        <v>4</v>
      </c>
      <c r="AX175" s="13" t="s">
        <v>79</v>
      </c>
      <c r="AY175" s="239" t="s">
        <v>142</v>
      </c>
    </row>
    <row r="176" s="2" customFormat="1" ht="16.5" customHeight="1">
      <c r="A176" s="41"/>
      <c r="B176" s="42"/>
      <c r="C176" s="215" t="s">
        <v>291</v>
      </c>
      <c r="D176" s="215" t="s">
        <v>147</v>
      </c>
      <c r="E176" s="216" t="s">
        <v>1060</v>
      </c>
      <c r="F176" s="217" t="s">
        <v>1061</v>
      </c>
      <c r="G176" s="218" t="s">
        <v>150</v>
      </c>
      <c r="H176" s="219">
        <v>52.060000000000002</v>
      </c>
      <c r="I176" s="220"/>
      <c r="J176" s="221">
        <f>ROUND(I176*H176,2)</f>
        <v>0</v>
      </c>
      <c r="K176" s="217" t="s">
        <v>184</v>
      </c>
      <c r="L176" s="47"/>
      <c r="M176" s="222" t="s">
        <v>19</v>
      </c>
      <c r="N176" s="223" t="s">
        <v>44</v>
      </c>
      <c r="O176" s="87"/>
      <c r="P176" s="224">
        <f>O176*H176</f>
        <v>0</v>
      </c>
      <c r="Q176" s="224">
        <v>0</v>
      </c>
      <c r="R176" s="224">
        <f>Q176*H176</f>
        <v>0</v>
      </c>
      <c r="S176" s="224">
        <v>0</v>
      </c>
      <c r="T176" s="225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26" t="s">
        <v>245</v>
      </c>
      <c r="AT176" s="226" t="s">
        <v>147</v>
      </c>
      <c r="AU176" s="226" t="s">
        <v>84</v>
      </c>
      <c r="AY176" s="20" t="s">
        <v>142</v>
      </c>
      <c r="BE176" s="227">
        <f>IF(N176="základní",J176,0)</f>
        <v>0</v>
      </c>
      <c r="BF176" s="227">
        <f>IF(N176="snížená",J176,0)</f>
        <v>0</v>
      </c>
      <c r="BG176" s="227">
        <f>IF(N176="zákl. přenesená",J176,0)</f>
        <v>0</v>
      </c>
      <c r="BH176" s="227">
        <f>IF(N176="sníž. přenesená",J176,0)</f>
        <v>0</v>
      </c>
      <c r="BI176" s="227">
        <f>IF(N176="nulová",J176,0)</f>
        <v>0</v>
      </c>
      <c r="BJ176" s="20" t="s">
        <v>84</v>
      </c>
      <c r="BK176" s="227">
        <f>ROUND(I176*H176,2)</f>
        <v>0</v>
      </c>
      <c r="BL176" s="20" t="s">
        <v>245</v>
      </c>
      <c r="BM176" s="226" t="s">
        <v>1062</v>
      </c>
    </row>
    <row r="177" s="2" customFormat="1">
      <c r="A177" s="41"/>
      <c r="B177" s="42"/>
      <c r="C177" s="43"/>
      <c r="D177" s="251" t="s">
        <v>186</v>
      </c>
      <c r="E177" s="43"/>
      <c r="F177" s="252" t="s">
        <v>1063</v>
      </c>
      <c r="G177" s="43"/>
      <c r="H177" s="43"/>
      <c r="I177" s="253"/>
      <c r="J177" s="43"/>
      <c r="K177" s="43"/>
      <c r="L177" s="47"/>
      <c r="M177" s="254"/>
      <c r="N177" s="255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186</v>
      </c>
      <c r="AU177" s="20" t="s">
        <v>84</v>
      </c>
    </row>
    <row r="178" s="15" customFormat="1">
      <c r="A178" s="15"/>
      <c r="B178" s="256"/>
      <c r="C178" s="257"/>
      <c r="D178" s="230" t="s">
        <v>154</v>
      </c>
      <c r="E178" s="258" t="s">
        <v>19</v>
      </c>
      <c r="F178" s="259" t="s">
        <v>1064</v>
      </c>
      <c r="G178" s="257"/>
      <c r="H178" s="258" t="s">
        <v>19</v>
      </c>
      <c r="I178" s="260"/>
      <c r="J178" s="257"/>
      <c r="K178" s="257"/>
      <c r="L178" s="261"/>
      <c r="M178" s="262"/>
      <c r="N178" s="263"/>
      <c r="O178" s="263"/>
      <c r="P178" s="263"/>
      <c r="Q178" s="263"/>
      <c r="R178" s="263"/>
      <c r="S178" s="263"/>
      <c r="T178" s="264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65" t="s">
        <v>154</v>
      </c>
      <c r="AU178" s="265" t="s">
        <v>84</v>
      </c>
      <c r="AV178" s="15" t="s">
        <v>79</v>
      </c>
      <c r="AW178" s="15" t="s">
        <v>33</v>
      </c>
      <c r="AX178" s="15" t="s">
        <v>72</v>
      </c>
      <c r="AY178" s="265" t="s">
        <v>142</v>
      </c>
    </row>
    <row r="179" s="13" customFormat="1">
      <c r="A179" s="13"/>
      <c r="B179" s="228"/>
      <c r="C179" s="229"/>
      <c r="D179" s="230" t="s">
        <v>154</v>
      </c>
      <c r="E179" s="231" t="s">
        <v>19</v>
      </c>
      <c r="F179" s="232" t="s">
        <v>1051</v>
      </c>
      <c r="G179" s="229"/>
      <c r="H179" s="233">
        <v>52.060000000000002</v>
      </c>
      <c r="I179" s="234"/>
      <c r="J179" s="229"/>
      <c r="K179" s="229"/>
      <c r="L179" s="235"/>
      <c r="M179" s="236"/>
      <c r="N179" s="237"/>
      <c r="O179" s="237"/>
      <c r="P179" s="237"/>
      <c r="Q179" s="237"/>
      <c r="R179" s="237"/>
      <c r="S179" s="237"/>
      <c r="T179" s="238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9" t="s">
        <v>154</v>
      </c>
      <c r="AU179" s="239" t="s">
        <v>84</v>
      </c>
      <c r="AV179" s="13" t="s">
        <v>84</v>
      </c>
      <c r="AW179" s="13" t="s">
        <v>33</v>
      </c>
      <c r="AX179" s="13" t="s">
        <v>72</v>
      </c>
      <c r="AY179" s="239" t="s">
        <v>142</v>
      </c>
    </row>
    <row r="180" s="14" customFormat="1">
      <c r="A180" s="14"/>
      <c r="B180" s="240"/>
      <c r="C180" s="241"/>
      <c r="D180" s="230" t="s">
        <v>154</v>
      </c>
      <c r="E180" s="242" t="s">
        <v>19</v>
      </c>
      <c r="F180" s="243" t="s">
        <v>164</v>
      </c>
      <c r="G180" s="241"/>
      <c r="H180" s="244">
        <v>52.060000000000002</v>
      </c>
      <c r="I180" s="245"/>
      <c r="J180" s="241"/>
      <c r="K180" s="241"/>
      <c r="L180" s="246"/>
      <c r="M180" s="247"/>
      <c r="N180" s="248"/>
      <c r="O180" s="248"/>
      <c r="P180" s="248"/>
      <c r="Q180" s="248"/>
      <c r="R180" s="248"/>
      <c r="S180" s="248"/>
      <c r="T180" s="249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0" t="s">
        <v>154</v>
      </c>
      <c r="AU180" s="250" t="s">
        <v>84</v>
      </c>
      <c r="AV180" s="14" t="s">
        <v>152</v>
      </c>
      <c r="AW180" s="14" t="s">
        <v>33</v>
      </c>
      <c r="AX180" s="14" t="s">
        <v>79</v>
      </c>
      <c r="AY180" s="250" t="s">
        <v>142</v>
      </c>
    </row>
    <row r="181" s="2" customFormat="1" ht="16.5" customHeight="1">
      <c r="A181" s="41"/>
      <c r="B181" s="42"/>
      <c r="C181" s="215" t="s">
        <v>298</v>
      </c>
      <c r="D181" s="215" t="s">
        <v>147</v>
      </c>
      <c r="E181" s="216" t="s">
        <v>1065</v>
      </c>
      <c r="F181" s="217" t="s">
        <v>1066</v>
      </c>
      <c r="G181" s="218" t="s">
        <v>150</v>
      </c>
      <c r="H181" s="219">
        <v>52.060000000000002</v>
      </c>
      <c r="I181" s="220"/>
      <c r="J181" s="221">
        <f>ROUND(I181*H181,2)</f>
        <v>0</v>
      </c>
      <c r="K181" s="217" t="s">
        <v>184</v>
      </c>
      <c r="L181" s="47"/>
      <c r="M181" s="222" t="s">
        <v>19</v>
      </c>
      <c r="N181" s="223" t="s">
        <v>44</v>
      </c>
      <c r="O181" s="87"/>
      <c r="P181" s="224">
        <f>O181*H181</f>
        <v>0</v>
      </c>
      <c r="Q181" s="224">
        <v>0</v>
      </c>
      <c r="R181" s="224">
        <f>Q181*H181</f>
        <v>0</v>
      </c>
      <c r="S181" s="224">
        <v>0</v>
      </c>
      <c r="T181" s="225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26" t="s">
        <v>245</v>
      </c>
      <c r="AT181" s="226" t="s">
        <v>147</v>
      </c>
      <c r="AU181" s="226" t="s">
        <v>84</v>
      </c>
      <c r="AY181" s="20" t="s">
        <v>142</v>
      </c>
      <c r="BE181" s="227">
        <f>IF(N181="základní",J181,0)</f>
        <v>0</v>
      </c>
      <c r="BF181" s="227">
        <f>IF(N181="snížená",J181,0)</f>
        <v>0</v>
      </c>
      <c r="BG181" s="227">
        <f>IF(N181="zákl. přenesená",J181,0)</f>
        <v>0</v>
      </c>
      <c r="BH181" s="227">
        <f>IF(N181="sníž. přenesená",J181,0)</f>
        <v>0</v>
      </c>
      <c r="BI181" s="227">
        <f>IF(N181="nulová",J181,0)</f>
        <v>0</v>
      </c>
      <c r="BJ181" s="20" t="s">
        <v>84</v>
      </c>
      <c r="BK181" s="227">
        <f>ROUND(I181*H181,2)</f>
        <v>0</v>
      </c>
      <c r="BL181" s="20" t="s">
        <v>245</v>
      </c>
      <c r="BM181" s="226" t="s">
        <v>1067</v>
      </c>
    </row>
    <row r="182" s="2" customFormat="1">
      <c r="A182" s="41"/>
      <c r="B182" s="42"/>
      <c r="C182" s="43"/>
      <c r="D182" s="251" t="s">
        <v>186</v>
      </c>
      <c r="E182" s="43"/>
      <c r="F182" s="252" t="s">
        <v>1068</v>
      </c>
      <c r="G182" s="43"/>
      <c r="H182" s="43"/>
      <c r="I182" s="253"/>
      <c r="J182" s="43"/>
      <c r="K182" s="43"/>
      <c r="L182" s="47"/>
      <c r="M182" s="254"/>
      <c r="N182" s="255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186</v>
      </c>
      <c r="AU182" s="20" t="s">
        <v>84</v>
      </c>
    </row>
    <row r="183" s="15" customFormat="1">
      <c r="A183" s="15"/>
      <c r="B183" s="256"/>
      <c r="C183" s="257"/>
      <c r="D183" s="230" t="s">
        <v>154</v>
      </c>
      <c r="E183" s="258" t="s">
        <v>19</v>
      </c>
      <c r="F183" s="259" t="s">
        <v>1050</v>
      </c>
      <c r="G183" s="257"/>
      <c r="H183" s="258" t="s">
        <v>19</v>
      </c>
      <c r="I183" s="260"/>
      <c r="J183" s="257"/>
      <c r="K183" s="257"/>
      <c r="L183" s="261"/>
      <c r="M183" s="262"/>
      <c r="N183" s="263"/>
      <c r="O183" s="263"/>
      <c r="P183" s="263"/>
      <c r="Q183" s="263"/>
      <c r="R183" s="263"/>
      <c r="S183" s="263"/>
      <c r="T183" s="264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65" t="s">
        <v>154</v>
      </c>
      <c r="AU183" s="265" t="s">
        <v>84</v>
      </c>
      <c r="AV183" s="15" t="s">
        <v>79</v>
      </c>
      <c r="AW183" s="15" t="s">
        <v>33</v>
      </c>
      <c r="AX183" s="15" t="s">
        <v>72</v>
      </c>
      <c r="AY183" s="265" t="s">
        <v>142</v>
      </c>
    </row>
    <row r="184" s="15" customFormat="1">
      <c r="A184" s="15"/>
      <c r="B184" s="256"/>
      <c r="C184" s="257"/>
      <c r="D184" s="230" t="s">
        <v>154</v>
      </c>
      <c r="E184" s="258" t="s">
        <v>19</v>
      </c>
      <c r="F184" s="259" t="s">
        <v>1069</v>
      </c>
      <c r="G184" s="257"/>
      <c r="H184" s="258" t="s">
        <v>19</v>
      </c>
      <c r="I184" s="260"/>
      <c r="J184" s="257"/>
      <c r="K184" s="257"/>
      <c r="L184" s="261"/>
      <c r="M184" s="262"/>
      <c r="N184" s="263"/>
      <c r="O184" s="263"/>
      <c r="P184" s="263"/>
      <c r="Q184" s="263"/>
      <c r="R184" s="263"/>
      <c r="S184" s="263"/>
      <c r="T184" s="264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65" t="s">
        <v>154</v>
      </c>
      <c r="AU184" s="265" t="s">
        <v>84</v>
      </c>
      <c r="AV184" s="15" t="s">
        <v>79</v>
      </c>
      <c r="AW184" s="15" t="s">
        <v>33</v>
      </c>
      <c r="AX184" s="15" t="s">
        <v>72</v>
      </c>
      <c r="AY184" s="265" t="s">
        <v>142</v>
      </c>
    </row>
    <row r="185" s="13" customFormat="1">
      <c r="A185" s="13"/>
      <c r="B185" s="228"/>
      <c r="C185" s="229"/>
      <c r="D185" s="230" t="s">
        <v>154</v>
      </c>
      <c r="E185" s="231" t="s">
        <v>19</v>
      </c>
      <c r="F185" s="232" t="s">
        <v>1051</v>
      </c>
      <c r="G185" s="229"/>
      <c r="H185" s="233">
        <v>52.060000000000002</v>
      </c>
      <c r="I185" s="234"/>
      <c r="J185" s="229"/>
      <c r="K185" s="229"/>
      <c r="L185" s="235"/>
      <c r="M185" s="236"/>
      <c r="N185" s="237"/>
      <c r="O185" s="237"/>
      <c r="P185" s="237"/>
      <c r="Q185" s="237"/>
      <c r="R185" s="237"/>
      <c r="S185" s="237"/>
      <c r="T185" s="238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9" t="s">
        <v>154</v>
      </c>
      <c r="AU185" s="239" t="s">
        <v>84</v>
      </c>
      <c r="AV185" s="13" t="s">
        <v>84</v>
      </c>
      <c r="AW185" s="13" t="s">
        <v>33</v>
      </c>
      <c r="AX185" s="13" t="s">
        <v>72</v>
      </c>
      <c r="AY185" s="239" t="s">
        <v>142</v>
      </c>
    </row>
    <row r="186" s="14" customFormat="1">
      <c r="A186" s="14"/>
      <c r="B186" s="240"/>
      <c r="C186" s="241"/>
      <c r="D186" s="230" t="s">
        <v>154</v>
      </c>
      <c r="E186" s="242" t="s">
        <v>19</v>
      </c>
      <c r="F186" s="243" t="s">
        <v>164</v>
      </c>
      <c r="G186" s="241"/>
      <c r="H186" s="244">
        <v>52.060000000000002</v>
      </c>
      <c r="I186" s="245"/>
      <c r="J186" s="241"/>
      <c r="K186" s="241"/>
      <c r="L186" s="246"/>
      <c r="M186" s="247"/>
      <c r="N186" s="248"/>
      <c r="O186" s="248"/>
      <c r="P186" s="248"/>
      <c r="Q186" s="248"/>
      <c r="R186" s="248"/>
      <c r="S186" s="248"/>
      <c r="T186" s="249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0" t="s">
        <v>154</v>
      </c>
      <c r="AU186" s="250" t="s">
        <v>84</v>
      </c>
      <c r="AV186" s="14" t="s">
        <v>152</v>
      </c>
      <c r="AW186" s="14" t="s">
        <v>33</v>
      </c>
      <c r="AX186" s="14" t="s">
        <v>79</v>
      </c>
      <c r="AY186" s="250" t="s">
        <v>142</v>
      </c>
    </row>
    <row r="187" s="12" customFormat="1" ht="25.92" customHeight="1">
      <c r="A187" s="12"/>
      <c r="B187" s="199"/>
      <c r="C187" s="200"/>
      <c r="D187" s="201" t="s">
        <v>71</v>
      </c>
      <c r="E187" s="202" t="s">
        <v>661</v>
      </c>
      <c r="F187" s="202" t="s">
        <v>662</v>
      </c>
      <c r="G187" s="200"/>
      <c r="H187" s="200"/>
      <c r="I187" s="203"/>
      <c r="J187" s="204">
        <f>BK187</f>
        <v>0</v>
      </c>
      <c r="K187" s="200"/>
      <c r="L187" s="205"/>
      <c r="M187" s="206"/>
      <c r="N187" s="207"/>
      <c r="O187" s="207"/>
      <c r="P187" s="208">
        <f>SUM(P188:P189)</f>
        <v>0</v>
      </c>
      <c r="Q187" s="207"/>
      <c r="R187" s="208">
        <f>SUM(R188:R189)</f>
        <v>0</v>
      </c>
      <c r="S187" s="207"/>
      <c r="T187" s="209">
        <f>SUM(T188:T189)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10" t="s">
        <v>151</v>
      </c>
      <c r="AT187" s="211" t="s">
        <v>71</v>
      </c>
      <c r="AU187" s="211" t="s">
        <v>72</v>
      </c>
      <c r="AY187" s="210" t="s">
        <v>142</v>
      </c>
      <c r="BK187" s="212">
        <f>SUM(BK188:BK189)</f>
        <v>0</v>
      </c>
    </row>
    <row r="188" s="2" customFormat="1" ht="33" customHeight="1">
      <c r="A188" s="41"/>
      <c r="B188" s="42"/>
      <c r="C188" s="215" t="s">
        <v>306</v>
      </c>
      <c r="D188" s="215" t="s">
        <v>147</v>
      </c>
      <c r="E188" s="216" t="s">
        <v>664</v>
      </c>
      <c r="F188" s="217" t="s">
        <v>665</v>
      </c>
      <c r="G188" s="218" t="s">
        <v>666</v>
      </c>
      <c r="H188" s="219">
        <v>10</v>
      </c>
      <c r="I188" s="220"/>
      <c r="J188" s="221">
        <f>ROUND(I188*H188,2)</f>
        <v>0</v>
      </c>
      <c r="K188" s="217" t="s">
        <v>184</v>
      </c>
      <c r="L188" s="47"/>
      <c r="M188" s="222" t="s">
        <v>19</v>
      </c>
      <c r="N188" s="223" t="s">
        <v>44</v>
      </c>
      <c r="O188" s="87"/>
      <c r="P188" s="224">
        <f>O188*H188</f>
        <v>0</v>
      </c>
      <c r="Q188" s="224">
        <v>0</v>
      </c>
      <c r="R188" s="224">
        <f>Q188*H188</f>
        <v>0</v>
      </c>
      <c r="S188" s="224">
        <v>0</v>
      </c>
      <c r="T188" s="225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26" t="s">
        <v>667</v>
      </c>
      <c r="AT188" s="226" t="s">
        <v>147</v>
      </c>
      <c r="AU188" s="226" t="s">
        <v>79</v>
      </c>
      <c r="AY188" s="20" t="s">
        <v>142</v>
      </c>
      <c r="BE188" s="227">
        <f>IF(N188="základní",J188,0)</f>
        <v>0</v>
      </c>
      <c r="BF188" s="227">
        <f>IF(N188="snížená",J188,0)</f>
        <v>0</v>
      </c>
      <c r="BG188" s="227">
        <f>IF(N188="zákl. přenesená",J188,0)</f>
        <v>0</v>
      </c>
      <c r="BH188" s="227">
        <f>IF(N188="sníž. přenesená",J188,0)</f>
        <v>0</v>
      </c>
      <c r="BI188" s="227">
        <f>IF(N188="nulová",J188,0)</f>
        <v>0</v>
      </c>
      <c r="BJ188" s="20" t="s">
        <v>84</v>
      </c>
      <c r="BK188" s="227">
        <f>ROUND(I188*H188,2)</f>
        <v>0</v>
      </c>
      <c r="BL188" s="20" t="s">
        <v>667</v>
      </c>
      <c r="BM188" s="226" t="s">
        <v>1070</v>
      </c>
    </row>
    <row r="189" s="2" customFormat="1">
      <c r="A189" s="41"/>
      <c r="B189" s="42"/>
      <c r="C189" s="43"/>
      <c r="D189" s="251" t="s">
        <v>186</v>
      </c>
      <c r="E189" s="43"/>
      <c r="F189" s="252" t="s">
        <v>669</v>
      </c>
      <c r="G189" s="43"/>
      <c r="H189" s="43"/>
      <c r="I189" s="253"/>
      <c r="J189" s="43"/>
      <c r="K189" s="43"/>
      <c r="L189" s="47"/>
      <c r="M189" s="296"/>
      <c r="N189" s="297"/>
      <c r="O189" s="278"/>
      <c r="P189" s="278"/>
      <c r="Q189" s="278"/>
      <c r="R189" s="278"/>
      <c r="S189" s="278"/>
      <c r="T189" s="29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186</v>
      </c>
      <c r="AU189" s="20" t="s">
        <v>79</v>
      </c>
    </row>
    <row r="190" s="2" customFormat="1" ht="6.96" customHeight="1">
      <c r="A190" s="41"/>
      <c r="B190" s="62"/>
      <c r="C190" s="63"/>
      <c r="D190" s="63"/>
      <c r="E190" s="63"/>
      <c r="F190" s="63"/>
      <c r="G190" s="63"/>
      <c r="H190" s="63"/>
      <c r="I190" s="63"/>
      <c r="J190" s="63"/>
      <c r="K190" s="63"/>
      <c r="L190" s="47"/>
      <c r="M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</row>
  </sheetData>
  <sheetProtection sheet="1" autoFilter="0" formatColumns="0" formatRows="0" objects="1" scenarios="1" spinCount="100000" saltValue="oxAZHEekycYQQ9r6cIolkPf79PYFkCFK9FwwSXE+G2Ag5DJDCO3BZGM+XCRP9xRl366Se6GT28oQgeSEElXjpg==" hashValue="FsT1Oz9lcNXz/XK17rU9KFsDmx60v1lwW0ImNKXrLbj/sldOvcl7fz5JfuV6FL1A5GmxZ2HjVzoUXGGNCx59jg==" algorithmName="SHA-512" password="CEE1"/>
  <autoFilter ref="C93:K189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2:H82"/>
    <mergeCell ref="E84:H84"/>
    <mergeCell ref="E86:H86"/>
    <mergeCell ref="L2:V2"/>
  </mergeCells>
  <hyperlinks>
    <hyperlink ref="F99" r:id="rId1" display="https://podminky.urs.cz/item/CS_URS_2025_01/945421110"/>
    <hyperlink ref="F102" r:id="rId2" display="https://podminky.urs.cz/item/CS_URS_2025_01/764004801"/>
    <hyperlink ref="F106" r:id="rId3" display="https://podminky.urs.cz/item/CS_URS_2025_01/764004861"/>
    <hyperlink ref="F111" r:id="rId4" display="https://podminky.urs.cz/item/CS_URS_2025_01/997013155"/>
    <hyperlink ref="F113" r:id="rId5" display="https://podminky.urs.cz/item/CS_URS_2025_01/997013501"/>
    <hyperlink ref="F115" r:id="rId6" display="https://podminky.urs.cz/item/CS_URS_2025_01/997013509"/>
    <hyperlink ref="F118" r:id="rId7" display="https://podminky.urs.cz/item/CS_URS_2025_01/997013509"/>
    <hyperlink ref="F120" r:id="rId8" display="https://podminky.urs.cz/item/CS_URS_2025_01/997013871"/>
    <hyperlink ref="F124" r:id="rId9" display="https://podminky.urs.cz/item/CS_URS_2025_01/764511602"/>
    <hyperlink ref="F128" r:id="rId10" display="https://podminky.urs.cz/item/CS_URS_2025_01/764511642"/>
    <hyperlink ref="F130" r:id="rId11" display="https://podminky.urs.cz/item/CS_URS_2025_01/764518622"/>
    <hyperlink ref="F134" r:id="rId12" display="https://podminky.urs.cz/item/CS_URS_2025_01/998764113"/>
    <hyperlink ref="F137" r:id="rId13" display="https://podminky.urs.cz/item/CS_URS_2025_01/783406801"/>
    <hyperlink ref="F142" r:id="rId14" display="https://podminky.urs.cz/item/CS_URS_2025_01/783401401"/>
    <hyperlink ref="F144" r:id="rId15" display="https://podminky.urs.cz/item/CS_URS_2025_01/783414203"/>
    <hyperlink ref="F146" r:id="rId16" display="https://podminky.urs.cz/item/CS_URS_2025_01/783415101"/>
    <hyperlink ref="F151" r:id="rId17" display="https://podminky.urs.cz/item/CS_URS_2025_01/783417101"/>
    <hyperlink ref="F153" r:id="rId18" display="https://podminky.urs.cz/item/CS_URS_2025_01/783506801"/>
    <hyperlink ref="F158" r:id="rId19" display="https://podminky.urs.cz/item/CS_URS_2025_01/783501401"/>
    <hyperlink ref="F160" r:id="rId20" display="https://podminky.urs.cz/item/CS_URS_2025_01/783506821"/>
    <hyperlink ref="F165" r:id="rId21" display="https://podminky.urs.cz/item/CS_URS_2025_01/783501421"/>
    <hyperlink ref="F167" r:id="rId22" display="https://podminky.urs.cz/item/CS_URS_2025_01/783513003"/>
    <hyperlink ref="F174" r:id="rId23" display="https://podminky.urs.cz/item/CS_URS_2025_01/783517001"/>
    <hyperlink ref="F177" r:id="rId24" display="https://podminky.urs.cz/item/CS_URS_2025_01/783591103"/>
    <hyperlink ref="F182" r:id="rId25" display="https://podminky.urs.cz/item/CS_URS_2025_01/783591113"/>
    <hyperlink ref="F189" r:id="rId26" display="https://podminky.urs.cz/item/CS_URS_2025_01/HZS249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7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97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79</v>
      </c>
    </row>
    <row r="4" s="1" customFormat="1" ht="24.96" customHeight="1">
      <c r="B4" s="23"/>
      <c r="D4" s="143" t="s">
        <v>105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DPS Za Prachárnou 1a - oprava střechy</v>
      </c>
      <c r="F7" s="145"/>
      <c r="G7" s="145"/>
      <c r="H7" s="145"/>
      <c r="L7" s="23"/>
    </row>
    <row r="8" s="1" customFormat="1" ht="12" customHeight="1">
      <c r="B8" s="23"/>
      <c r="D8" s="145" t="s">
        <v>106</v>
      </c>
      <c r="L8" s="23"/>
    </row>
    <row r="9" s="2" customFormat="1" ht="16.5" customHeight="1">
      <c r="A9" s="41"/>
      <c r="B9" s="47"/>
      <c r="C9" s="41"/>
      <c r="D9" s="41"/>
      <c r="E9" s="146" t="s">
        <v>1016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108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678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24. 3. 2025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">
        <v>19</v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">
        <v>27</v>
      </c>
      <c r="F17" s="41"/>
      <c r="G17" s="41"/>
      <c r="H17" s="41"/>
      <c r="I17" s="145" t="s">
        <v>28</v>
      </c>
      <c r="J17" s="136" t="s">
        <v>19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29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28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31</v>
      </c>
      <c r="E22" s="41"/>
      <c r="F22" s="41"/>
      <c r="G22" s="41"/>
      <c r="H22" s="41"/>
      <c r="I22" s="145" t="s">
        <v>26</v>
      </c>
      <c r="J22" s="136" t="s">
        <v>19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">
        <v>32</v>
      </c>
      <c r="F23" s="41"/>
      <c r="G23" s="41"/>
      <c r="H23" s="41"/>
      <c r="I23" s="145" t="s">
        <v>28</v>
      </c>
      <c r="J23" s="136" t="s">
        <v>19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34</v>
      </c>
      <c r="E25" s="41"/>
      <c r="F25" s="41"/>
      <c r="G25" s="41"/>
      <c r="H25" s="41"/>
      <c r="I25" s="145" t="s">
        <v>26</v>
      </c>
      <c r="J25" s="136" t="s">
        <v>19</v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">
        <v>679</v>
      </c>
      <c r="F26" s="41"/>
      <c r="G26" s="41"/>
      <c r="H26" s="41"/>
      <c r="I26" s="145" t="s">
        <v>28</v>
      </c>
      <c r="J26" s="136" t="s">
        <v>19</v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36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23.25" customHeight="1">
      <c r="A29" s="150"/>
      <c r="B29" s="151"/>
      <c r="C29" s="150"/>
      <c r="D29" s="150"/>
      <c r="E29" s="152" t="s">
        <v>680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38</v>
      </c>
      <c r="E32" s="41"/>
      <c r="F32" s="41"/>
      <c r="G32" s="41"/>
      <c r="H32" s="41"/>
      <c r="I32" s="41"/>
      <c r="J32" s="156">
        <f>ROUND(J116,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40</v>
      </c>
      <c r="G34" s="41"/>
      <c r="H34" s="41"/>
      <c r="I34" s="157" t="s">
        <v>39</v>
      </c>
      <c r="J34" s="157" t="s">
        <v>41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42</v>
      </c>
      <c r="E35" s="145" t="s">
        <v>43</v>
      </c>
      <c r="F35" s="159">
        <f>ROUND((SUM(BE116:BE192)),  2)</f>
        <v>0</v>
      </c>
      <c r="G35" s="41"/>
      <c r="H35" s="41"/>
      <c r="I35" s="160">
        <v>0.20999999999999999</v>
      </c>
      <c r="J35" s="159">
        <f>ROUND(((SUM(BE116:BE192))*I35),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44</v>
      </c>
      <c r="F36" s="159">
        <f>ROUND((SUM(BF116:BF192)),  2)</f>
        <v>0</v>
      </c>
      <c r="G36" s="41"/>
      <c r="H36" s="41"/>
      <c r="I36" s="160">
        <v>0.12</v>
      </c>
      <c r="J36" s="159">
        <f>ROUND(((SUM(BF116:BF192))*I36),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45</v>
      </c>
      <c r="F37" s="159">
        <f>ROUND((SUM(BG116:BG192)),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46</v>
      </c>
      <c r="F38" s="159">
        <f>ROUND((SUM(BH116:BH192)),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47</v>
      </c>
      <c r="F39" s="159">
        <f>ROUND((SUM(BI116:BI192)),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48</v>
      </c>
      <c r="E41" s="163"/>
      <c r="F41" s="163"/>
      <c r="G41" s="164" t="s">
        <v>49</v>
      </c>
      <c r="H41" s="165" t="s">
        <v>50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110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DPS Za Prachárnou 1a - oprava střechy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106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1016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108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02 - jímací a uzemňovací soustava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>Jihlava</v>
      </c>
      <c r="G56" s="43"/>
      <c r="H56" s="43"/>
      <c r="I56" s="35" t="s">
        <v>23</v>
      </c>
      <c r="J56" s="75" t="str">
        <f>IF(J14="","",J14)</f>
        <v>24. 3. 2025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25.65" customHeight="1">
      <c r="A58" s="41"/>
      <c r="B58" s="42"/>
      <c r="C58" s="35" t="s">
        <v>25</v>
      </c>
      <c r="D58" s="43"/>
      <c r="E58" s="43"/>
      <c r="F58" s="30" t="str">
        <f>E17</f>
        <v>Statutární město Jihlava</v>
      </c>
      <c r="G58" s="43"/>
      <c r="H58" s="43"/>
      <c r="I58" s="35" t="s">
        <v>31</v>
      </c>
      <c r="J58" s="39" t="str">
        <f>E23</f>
        <v>SPA spol.s r.o., Jihlava, Havlíčkova 46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5.65" customHeight="1">
      <c r="A59" s="41"/>
      <c r="B59" s="42"/>
      <c r="C59" s="35" t="s">
        <v>29</v>
      </c>
      <c r="D59" s="43"/>
      <c r="E59" s="43"/>
      <c r="F59" s="30" t="str">
        <f>IF(E20="","",E20)</f>
        <v>Vyplň údaj</v>
      </c>
      <c r="G59" s="43"/>
      <c r="H59" s="43"/>
      <c r="I59" s="35" t="s">
        <v>34</v>
      </c>
      <c r="J59" s="39" t="str">
        <f>E26</f>
        <v>Ing.Michal Nestrojil (import do KROS4)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111</v>
      </c>
      <c r="D61" s="174"/>
      <c r="E61" s="174"/>
      <c r="F61" s="174"/>
      <c r="G61" s="174"/>
      <c r="H61" s="174"/>
      <c r="I61" s="174"/>
      <c r="J61" s="175" t="s">
        <v>112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70</v>
      </c>
      <c r="D63" s="43"/>
      <c r="E63" s="43"/>
      <c r="F63" s="43"/>
      <c r="G63" s="43"/>
      <c r="H63" s="43"/>
      <c r="I63" s="43"/>
      <c r="J63" s="105">
        <f>J116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113</v>
      </c>
    </row>
    <row r="64" s="9" customFormat="1" ht="24.96" customHeight="1">
      <c r="A64" s="9"/>
      <c r="B64" s="177"/>
      <c r="C64" s="178"/>
      <c r="D64" s="179" t="s">
        <v>681</v>
      </c>
      <c r="E64" s="180"/>
      <c r="F64" s="180"/>
      <c r="G64" s="180"/>
      <c r="H64" s="180"/>
      <c r="I64" s="180"/>
      <c r="J64" s="181">
        <f>J117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682</v>
      </c>
      <c r="E65" s="185"/>
      <c r="F65" s="185"/>
      <c r="G65" s="185"/>
      <c r="H65" s="185"/>
      <c r="I65" s="185"/>
      <c r="J65" s="186">
        <f>J118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83"/>
      <c r="C66" s="128"/>
      <c r="D66" s="184" t="s">
        <v>683</v>
      </c>
      <c r="E66" s="185"/>
      <c r="F66" s="185"/>
      <c r="G66" s="185"/>
      <c r="H66" s="185"/>
      <c r="I66" s="185"/>
      <c r="J66" s="186">
        <f>J119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21.84" customHeight="1">
      <c r="A67" s="10"/>
      <c r="B67" s="183"/>
      <c r="C67" s="128"/>
      <c r="D67" s="184" t="s">
        <v>684</v>
      </c>
      <c r="E67" s="185"/>
      <c r="F67" s="185"/>
      <c r="G67" s="185"/>
      <c r="H67" s="185"/>
      <c r="I67" s="185"/>
      <c r="J67" s="186">
        <f>J120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21.84" customHeight="1">
      <c r="A68" s="10"/>
      <c r="B68" s="183"/>
      <c r="C68" s="128"/>
      <c r="D68" s="184" t="s">
        <v>685</v>
      </c>
      <c r="E68" s="185"/>
      <c r="F68" s="185"/>
      <c r="G68" s="185"/>
      <c r="H68" s="185"/>
      <c r="I68" s="185"/>
      <c r="J68" s="186">
        <f>J122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21.84" customHeight="1">
      <c r="A69" s="10"/>
      <c r="B69" s="183"/>
      <c r="C69" s="128"/>
      <c r="D69" s="184" t="s">
        <v>686</v>
      </c>
      <c r="E69" s="185"/>
      <c r="F69" s="185"/>
      <c r="G69" s="185"/>
      <c r="H69" s="185"/>
      <c r="I69" s="185"/>
      <c r="J69" s="186">
        <f>J124</f>
        <v>0</v>
      </c>
      <c r="K69" s="128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21.84" customHeight="1">
      <c r="A70" s="10"/>
      <c r="B70" s="183"/>
      <c r="C70" s="128"/>
      <c r="D70" s="184" t="s">
        <v>687</v>
      </c>
      <c r="E70" s="185"/>
      <c r="F70" s="185"/>
      <c r="G70" s="185"/>
      <c r="H70" s="185"/>
      <c r="I70" s="185"/>
      <c r="J70" s="186">
        <f>J126</f>
        <v>0</v>
      </c>
      <c r="K70" s="128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21.84" customHeight="1">
      <c r="A71" s="10"/>
      <c r="B71" s="183"/>
      <c r="C71" s="128"/>
      <c r="D71" s="184" t="s">
        <v>688</v>
      </c>
      <c r="E71" s="185"/>
      <c r="F71" s="185"/>
      <c r="G71" s="185"/>
      <c r="H71" s="185"/>
      <c r="I71" s="185"/>
      <c r="J71" s="186">
        <f>J129</f>
        <v>0</v>
      </c>
      <c r="K71" s="128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21.84" customHeight="1">
      <c r="A72" s="10"/>
      <c r="B72" s="183"/>
      <c r="C72" s="128"/>
      <c r="D72" s="184" t="s">
        <v>689</v>
      </c>
      <c r="E72" s="185"/>
      <c r="F72" s="185"/>
      <c r="G72" s="185"/>
      <c r="H72" s="185"/>
      <c r="I72" s="185"/>
      <c r="J72" s="186">
        <f>J133</f>
        <v>0</v>
      </c>
      <c r="K72" s="128"/>
      <c r="L72" s="18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21.84" customHeight="1">
      <c r="A73" s="10"/>
      <c r="B73" s="183"/>
      <c r="C73" s="128"/>
      <c r="D73" s="184" t="s">
        <v>690</v>
      </c>
      <c r="E73" s="185"/>
      <c r="F73" s="185"/>
      <c r="G73" s="185"/>
      <c r="H73" s="185"/>
      <c r="I73" s="185"/>
      <c r="J73" s="186">
        <f>J137</f>
        <v>0</v>
      </c>
      <c r="K73" s="128"/>
      <c r="L73" s="18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21.84" customHeight="1">
      <c r="A74" s="10"/>
      <c r="B74" s="183"/>
      <c r="C74" s="128"/>
      <c r="D74" s="184" t="s">
        <v>691</v>
      </c>
      <c r="E74" s="185"/>
      <c r="F74" s="185"/>
      <c r="G74" s="185"/>
      <c r="H74" s="185"/>
      <c r="I74" s="185"/>
      <c r="J74" s="186">
        <f>J141</f>
        <v>0</v>
      </c>
      <c r="K74" s="128"/>
      <c r="L74" s="18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21.84" customHeight="1">
      <c r="A75" s="10"/>
      <c r="B75" s="183"/>
      <c r="C75" s="128"/>
      <c r="D75" s="184" t="s">
        <v>692</v>
      </c>
      <c r="E75" s="185"/>
      <c r="F75" s="185"/>
      <c r="G75" s="185"/>
      <c r="H75" s="185"/>
      <c r="I75" s="185"/>
      <c r="J75" s="186">
        <f>J143</f>
        <v>0</v>
      </c>
      <c r="K75" s="128"/>
      <c r="L75" s="187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21.84" customHeight="1">
      <c r="A76" s="10"/>
      <c r="B76" s="183"/>
      <c r="C76" s="128"/>
      <c r="D76" s="184" t="s">
        <v>693</v>
      </c>
      <c r="E76" s="185"/>
      <c r="F76" s="185"/>
      <c r="G76" s="185"/>
      <c r="H76" s="185"/>
      <c r="I76" s="185"/>
      <c r="J76" s="186">
        <f>J146</f>
        <v>0</v>
      </c>
      <c r="K76" s="128"/>
      <c r="L76" s="187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21.84" customHeight="1">
      <c r="A77" s="10"/>
      <c r="B77" s="183"/>
      <c r="C77" s="128"/>
      <c r="D77" s="184" t="s">
        <v>694</v>
      </c>
      <c r="E77" s="185"/>
      <c r="F77" s="185"/>
      <c r="G77" s="185"/>
      <c r="H77" s="185"/>
      <c r="I77" s="185"/>
      <c r="J77" s="186">
        <f>J149</f>
        <v>0</v>
      </c>
      <c r="K77" s="128"/>
      <c r="L77" s="187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4.88" customHeight="1">
      <c r="A78" s="10"/>
      <c r="B78" s="183"/>
      <c r="C78" s="128"/>
      <c r="D78" s="184" t="s">
        <v>695</v>
      </c>
      <c r="E78" s="185"/>
      <c r="F78" s="185"/>
      <c r="G78" s="185"/>
      <c r="H78" s="185"/>
      <c r="I78" s="185"/>
      <c r="J78" s="186">
        <f>J152</f>
        <v>0</v>
      </c>
      <c r="K78" s="128"/>
      <c r="L78" s="187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21.84" customHeight="1">
      <c r="A79" s="10"/>
      <c r="B79" s="183"/>
      <c r="C79" s="128"/>
      <c r="D79" s="184" t="s">
        <v>696</v>
      </c>
      <c r="E79" s="185"/>
      <c r="F79" s="185"/>
      <c r="G79" s="185"/>
      <c r="H79" s="185"/>
      <c r="I79" s="185"/>
      <c r="J79" s="186">
        <f>J158</f>
        <v>0</v>
      </c>
      <c r="K79" s="128"/>
      <c r="L79" s="187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21.84" customHeight="1">
      <c r="A80" s="10"/>
      <c r="B80" s="183"/>
      <c r="C80" s="128"/>
      <c r="D80" s="184" t="s">
        <v>697</v>
      </c>
      <c r="E80" s="185"/>
      <c r="F80" s="185"/>
      <c r="G80" s="185"/>
      <c r="H80" s="185"/>
      <c r="I80" s="185"/>
      <c r="J80" s="186">
        <f>J160</f>
        <v>0</v>
      </c>
      <c r="K80" s="128"/>
      <c r="L80" s="187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21.84" customHeight="1">
      <c r="A81" s="10"/>
      <c r="B81" s="183"/>
      <c r="C81" s="128"/>
      <c r="D81" s="184" t="s">
        <v>698</v>
      </c>
      <c r="E81" s="185"/>
      <c r="F81" s="185"/>
      <c r="G81" s="185"/>
      <c r="H81" s="185"/>
      <c r="I81" s="185"/>
      <c r="J81" s="186">
        <f>J163</f>
        <v>0</v>
      </c>
      <c r="K81" s="128"/>
      <c r="L81" s="187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83"/>
      <c r="C82" s="128"/>
      <c r="D82" s="184" t="s">
        <v>699</v>
      </c>
      <c r="E82" s="185"/>
      <c r="F82" s="185"/>
      <c r="G82" s="185"/>
      <c r="H82" s="185"/>
      <c r="I82" s="185"/>
      <c r="J82" s="186">
        <f>J166</f>
        <v>0</v>
      </c>
      <c r="K82" s="128"/>
      <c r="L82" s="187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83"/>
      <c r="C83" s="128"/>
      <c r="D83" s="184" t="s">
        <v>700</v>
      </c>
      <c r="E83" s="185"/>
      <c r="F83" s="185"/>
      <c r="G83" s="185"/>
      <c r="H83" s="185"/>
      <c r="I83" s="185"/>
      <c r="J83" s="186">
        <f>J168</f>
        <v>0</v>
      </c>
      <c r="K83" s="128"/>
      <c r="L83" s="187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4.88" customHeight="1">
      <c r="A84" s="10"/>
      <c r="B84" s="183"/>
      <c r="C84" s="128"/>
      <c r="D84" s="184" t="s">
        <v>701</v>
      </c>
      <c r="E84" s="185"/>
      <c r="F84" s="185"/>
      <c r="G84" s="185"/>
      <c r="H84" s="185"/>
      <c r="I84" s="185"/>
      <c r="J84" s="186">
        <f>J169</f>
        <v>0</v>
      </c>
      <c r="K84" s="128"/>
      <c r="L84" s="187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10" customFormat="1" ht="21.84" customHeight="1">
      <c r="A85" s="10"/>
      <c r="B85" s="183"/>
      <c r="C85" s="128"/>
      <c r="D85" s="184" t="s">
        <v>702</v>
      </c>
      <c r="E85" s="185"/>
      <c r="F85" s="185"/>
      <c r="G85" s="185"/>
      <c r="H85" s="185"/>
      <c r="I85" s="185"/>
      <c r="J85" s="186">
        <f>J171</f>
        <v>0</v>
      </c>
      <c r="K85" s="128"/>
      <c r="L85" s="187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="10" customFormat="1" ht="21.84" customHeight="1">
      <c r="A86" s="10"/>
      <c r="B86" s="183"/>
      <c r="C86" s="128"/>
      <c r="D86" s="184" t="s">
        <v>703</v>
      </c>
      <c r="E86" s="185"/>
      <c r="F86" s="185"/>
      <c r="G86" s="185"/>
      <c r="H86" s="185"/>
      <c r="I86" s="185"/>
      <c r="J86" s="186">
        <f>J173</f>
        <v>0</v>
      </c>
      <c r="K86" s="128"/>
      <c r="L86" s="187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="10" customFormat="1" ht="21.84" customHeight="1">
      <c r="A87" s="10"/>
      <c r="B87" s="183"/>
      <c r="C87" s="128"/>
      <c r="D87" s="184" t="s">
        <v>704</v>
      </c>
      <c r="E87" s="185"/>
      <c r="F87" s="185"/>
      <c r="G87" s="185"/>
      <c r="H87" s="185"/>
      <c r="I87" s="185"/>
      <c r="J87" s="186">
        <f>J175</f>
        <v>0</v>
      </c>
      <c r="K87" s="128"/>
      <c r="L87" s="187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</row>
    <row r="88" s="10" customFormat="1" ht="21.84" customHeight="1">
      <c r="A88" s="10"/>
      <c r="B88" s="183"/>
      <c r="C88" s="128"/>
      <c r="D88" s="184" t="s">
        <v>1003</v>
      </c>
      <c r="E88" s="185"/>
      <c r="F88" s="185"/>
      <c r="G88" s="185"/>
      <c r="H88" s="185"/>
      <c r="I88" s="185"/>
      <c r="J88" s="186">
        <f>J177</f>
        <v>0</v>
      </c>
      <c r="K88" s="128"/>
      <c r="L88" s="187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</row>
    <row r="89" s="10" customFormat="1" ht="21.84" customHeight="1">
      <c r="A89" s="10"/>
      <c r="B89" s="183"/>
      <c r="C89" s="128"/>
      <c r="D89" s="184" t="s">
        <v>1004</v>
      </c>
      <c r="E89" s="185"/>
      <c r="F89" s="185"/>
      <c r="G89" s="185"/>
      <c r="H89" s="185"/>
      <c r="I89" s="185"/>
      <c r="J89" s="186">
        <f>J179</f>
        <v>0</v>
      </c>
      <c r="K89" s="128"/>
      <c r="L89" s="187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</row>
    <row r="90" s="10" customFormat="1" ht="21.84" customHeight="1">
      <c r="A90" s="10"/>
      <c r="B90" s="183"/>
      <c r="C90" s="128"/>
      <c r="D90" s="184" t="s">
        <v>1005</v>
      </c>
      <c r="E90" s="185"/>
      <c r="F90" s="185"/>
      <c r="G90" s="185"/>
      <c r="H90" s="185"/>
      <c r="I90" s="185"/>
      <c r="J90" s="186">
        <f>J181</f>
        <v>0</v>
      </c>
      <c r="K90" s="128"/>
      <c r="L90" s="187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</row>
    <row r="91" s="10" customFormat="1" ht="21.84" customHeight="1">
      <c r="A91" s="10"/>
      <c r="B91" s="183"/>
      <c r="C91" s="128"/>
      <c r="D91" s="184" t="s">
        <v>1006</v>
      </c>
      <c r="E91" s="185"/>
      <c r="F91" s="185"/>
      <c r="G91" s="185"/>
      <c r="H91" s="185"/>
      <c r="I91" s="185"/>
      <c r="J91" s="186">
        <f>J183</f>
        <v>0</v>
      </c>
      <c r="K91" s="128"/>
      <c r="L91" s="187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</row>
    <row r="92" s="10" customFormat="1" ht="21.84" customHeight="1">
      <c r="A92" s="10"/>
      <c r="B92" s="183"/>
      <c r="C92" s="128"/>
      <c r="D92" s="184" t="s">
        <v>1007</v>
      </c>
      <c r="E92" s="185"/>
      <c r="F92" s="185"/>
      <c r="G92" s="185"/>
      <c r="H92" s="185"/>
      <c r="I92" s="185"/>
      <c r="J92" s="186">
        <f>J186</f>
        <v>0</v>
      </c>
      <c r="K92" s="128"/>
      <c r="L92" s="187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</row>
    <row r="93" s="10" customFormat="1" ht="21.84" customHeight="1">
      <c r="A93" s="10"/>
      <c r="B93" s="183"/>
      <c r="C93" s="128"/>
      <c r="D93" s="184" t="s">
        <v>1008</v>
      </c>
      <c r="E93" s="185"/>
      <c r="F93" s="185"/>
      <c r="G93" s="185"/>
      <c r="H93" s="185"/>
      <c r="I93" s="185"/>
      <c r="J93" s="186">
        <f>J188</f>
        <v>0</v>
      </c>
      <c r="K93" s="128"/>
      <c r="L93" s="187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</row>
    <row r="94" s="10" customFormat="1" ht="19.92" customHeight="1">
      <c r="A94" s="10"/>
      <c r="B94" s="183"/>
      <c r="C94" s="128"/>
      <c r="D94" s="184" t="s">
        <v>1009</v>
      </c>
      <c r="E94" s="185"/>
      <c r="F94" s="185"/>
      <c r="G94" s="185"/>
      <c r="H94" s="185"/>
      <c r="I94" s="185"/>
      <c r="J94" s="186">
        <f>J190</f>
        <v>0</v>
      </c>
      <c r="K94" s="128"/>
      <c r="L94" s="187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</row>
    <row r="95" s="2" customFormat="1" ht="21.84" customHeight="1">
      <c r="A95" s="41"/>
      <c r="B95" s="42"/>
      <c r="C95" s="43"/>
      <c r="D95" s="43"/>
      <c r="E95" s="43"/>
      <c r="F95" s="43"/>
      <c r="G95" s="43"/>
      <c r="H95" s="43"/>
      <c r="I95" s="43"/>
      <c r="J95" s="43"/>
      <c r="K95" s="43"/>
      <c r="L95" s="147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6.96" customHeight="1">
      <c r="A96" s="41"/>
      <c r="B96" s="62"/>
      <c r="C96" s="63"/>
      <c r="D96" s="63"/>
      <c r="E96" s="63"/>
      <c r="F96" s="63"/>
      <c r="G96" s="63"/>
      <c r="H96" s="63"/>
      <c r="I96" s="63"/>
      <c r="J96" s="63"/>
      <c r="K96" s="63"/>
      <c r="L96" s="147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100" s="2" customFormat="1" ht="6.96" customHeight="1">
      <c r="A100" s="41"/>
      <c r="B100" s="64"/>
      <c r="C100" s="65"/>
      <c r="D100" s="65"/>
      <c r="E100" s="65"/>
      <c r="F100" s="65"/>
      <c r="G100" s="65"/>
      <c r="H100" s="65"/>
      <c r="I100" s="65"/>
      <c r="J100" s="65"/>
      <c r="K100" s="65"/>
      <c r="L100" s="147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</row>
    <row r="101" s="2" customFormat="1" ht="24.96" customHeight="1">
      <c r="A101" s="41"/>
      <c r="B101" s="42"/>
      <c r="C101" s="26" t="s">
        <v>127</v>
      </c>
      <c r="D101" s="43"/>
      <c r="E101" s="43"/>
      <c r="F101" s="43"/>
      <c r="G101" s="43"/>
      <c r="H101" s="43"/>
      <c r="I101" s="43"/>
      <c r="J101" s="43"/>
      <c r="K101" s="43"/>
      <c r="L101" s="147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</row>
    <row r="102" s="2" customFormat="1" ht="6.96" customHeight="1">
      <c r="A102" s="41"/>
      <c r="B102" s="42"/>
      <c r="C102" s="43"/>
      <c r="D102" s="43"/>
      <c r="E102" s="43"/>
      <c r="F102" s="43"/>
      <c r="G102" s="43"/>
      <c r="H102" s="43"/>
      <c r="I102" s="43"/>
      <c r="J102" s="43"/>
      <c r="K102" s="43"/>
      <c r="L102" s="147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</row>
    <row r="103" s="2" customFormat="1" ht="12" customHeight="1">
      <c r="A103" s="41"/>
      <c r="B103" s="42"/>
      <c r="C103" s="35" t="s">
        <v>16</v>
      </c>
      <c r="D103" s="43"/>
      <c r="E103" s="43"/>
      <c r="F103" s="43"/>
      <c r="G103" s="43"/>
      <c r="H103" s="43"/>
      <c r="I103" s="43"/>
      <c r="J103" s="43"/>
      <c r="K103" s="43"/>
      <c r="L103" s="147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</row>
    <row r="104" s="2" customFormat="1" ht="16.5" customHeight="1">
      <c r="A104" s="41"/>
      <c r="B104" s="42"/>
      <c r="C104" s="43"/>
      <c r="D104" s="43"/>
      <c r="E104" s="172" t="str">
        <f>E7</f>
        <v>DPS Za Prachárnou 1a - oprava střechy</v>
      </c>
      <c r="F104" s="35"/>
      <c r="G104" s="35"/>
      <c r="H104" s="35"/>
      <c r="I104" s="43"/>
      <c r="J104" s="43"/>
      <c r="K104" s="43"/>
      <c r="L104" s="147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</row>
    <row r="105" s="1" customFormat="1" ht="12" customHeight="1">
      <c r="B105" s="24"/>
      <c r="C105" s="35" t="s">
        <v>106</v>
      </c>
      <c r="D105" s="25"/>
      <c r="E105" s="25"/>
      <c r="F105" s="25"/>
      <c r="G105" s="25"/>
      <c r="H105" s="25"/>
      <c r="I105" s="25"/>
      <c r="J105" s="25"/>
      <c r="K105" s="25"/>
      <c r="L105" s="23"/>
    </row>
    <row r="106" s="2" customFormat="1" ht="16.5" customHeight="1">
      <c r="A106" s="41"/>
      <c r="B106" s="42"/>
      <c r="C106" s="43"/>
      <c r="D106" s="43"/>
      <c r="E106" s="172" t="s">
        <v>1016</v>
      </c>
      <c r="F106" s="43"/>
      <c r="G106" s="43"/>
      <c r="H106" s="43"/>
      <c r="I106" s="43"/>
      <c r="J106" s="43"/>
      <c r="K106" s="43"/>
      <c r="L106" s="147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</row>
    <row r="107" s="2" customFormat="1" ht="12" customHeight="1">
      <c r="A107" s="41"/>
      <c r="B107" s="42"/>
      <c r="C107" s="35" t="s">
        <v>108</v>
      </c>
      <c r="D107" s="43"/>
      <c r="E107" s="43"/>
      <c r="F107" s="43"/>
      <c r="G107" s="43"/>
      <c r="H107" s="43"/>
      <c r="I107" s="43"/>
      <c r="J107" s="43"/>
      <c r="K107" s="43"/>
      <c r="L107" s="147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</row>
    <row r="108" s="2" customFormat="1" ht="16.5" customHeight="1">
      <c r="A108" s="41"/>
      <c r="B108" s="42"/>
      <c r="C108" s="43"/>
      <c r="D108" s="43"/>
      <c r="E108" s="72" t="str">
        <f>E11</f>
        <v>02 - jímací a uzemňovací soustava</v>
      </c>
      <c r="F108" s="43"/>
      <c r="G108" s="43"/>
      <c r="H108" s="43"/>
      <c r="I108" s="43"/>
      <c r="J108" s="43"/>
      <c r="K108" s="43"/>
      <c r="L108" s="147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</row>
    <row r="109" s="2" customFormat="1" ht="6.96" customHeight="1">
      <c r="A109" s="41"/>
      <c r="B109" s="42"/>
      <c r="C109" s="43"/>
      <c r="D109" s="43"/>
      <c r="E109" s="43"/>
      <c r="F109" s="43"/>
      <c r="G109" s="43"/>
      <c r="H109" s="43"/>
      <c r="I109" s="43"/>
      <c r="J109" s="43"/>
      <c r="K109" s="43"/>
      <c r="L109" s="147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</row>
    <row r="110" s="2" customFormat="1" ht="12" customHeight="1">
      <c r="A110" s="41"/>
      <c r="B110" s="42"/>
      <c r="C110" s="35" t="s">
        <v>21</v>
      </c>
      <c r="D110" s="43"/>
      <c r="E110" s="43"/>
      <c r="F110" s="30" t="str">
        <f>F14</f>
        <v>Jihlava</v>
      </c>
      <c r="G110" s="43"/>
      <c r="H110" s="43"/>
      <c r="I110" s="35" t="s">
        <v>23</v>
      </c>
      <c r="J110" s="75" t="str">
        <f>IF(J14="","",J14)</f>
        <v>24. 3. 2025</v>
      </c>
      <c r="K110" s="43"/>
      <c r="L110" s="147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</row>
    <row r="111" s="2" customFormat="1" ht="6.96" customHeight="1">
      <c r="A111" s="41"/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147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</row>
    <row r="112" s="2" customFormat="1" ht="25.65" customHeight="1">
      <c r="A112" s="41"/>
      <c r="B112" s="42"/>
      <c r="C112" s="35" t="s">
        <v>25</v>
      </c>
      <c r="D112" s="43"/>
      <c r="E112" s="43"/>
      <c r="F112" s="30" t="str">
        <f>E17</f>
        <v>Statutární město Jihlava</v>
      </c>
      <c r="G112" s="43"/>
      <c r="H112" s="43"/>
      <c r="I112" s="35" t="s">
        <v>31</v>
      </c>
      <c r="J112" s="39" t="str">
        <f>E23</f>
        <v>SPA spol.s r.o., Jihlava, Havlíčkova 46</v>
      </c>
      <c r="K112" s="43"/>
      <c r="L112" s="147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</row>
    <row r="113" s="2" customFormat="1" ht="25.65" customHeight="1">
      <c r="A113" s="41"/>
      <c r="B113" s="42"/>
      <c r="C113" s="35" t="s">
        <v>29</v>
      </c>
      <c r="D113" s="43"/>
      <c r="E113" s="43"/>
      <c r="F113" s="30" t="str">
        <f>IF(E20="","",E20)</f>
        <v>Vyplň údaj</v>
      </c>
      <c r="G113" s="43"/>
      <c r="H113" s="43"/>
      <c r="I113" s="35" t="s">
        <v>34</v>
      </c>
      <c r="J113" s="39" t="str">
        <f>E26</f>
        <v>Ing.Michal Nestrojil (import do KROS4)</v>
      </c>
      <c r="K113" s="43"/>
      <c r="L113" s="147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</row>
    <row r="114" s="2" customFormat="1" ht="10.32" customHeight="1">
      <c r="A114" s="41"/>
      <c r="B114" s="42"/>
      <c r="C114" s="43"/>
      <c r="D114" s="43"/>
      <c r="E114" s="43"/>
      <c r="F114" s="43"/>
      <c r="G114" s="43"/>
      <c r="H114" s="43"/>
      <c r="I114" s="43"/>
      <c r="J114" s="43"/>
      <c r="K114" s="43"/>
      <c r="L114" s="147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</row>
    <row r="115" s="11" customFormat="1" ht="29.28" customHeight="1">
      <c r="A115" s="188"/>
      <c r="B115" s="189"/>
      <c r="C115" s="190" t="s">
        <v>128</v>
      </c>
      <c r="D115" s="191" t="s">
        <v>57</v>
      </c>
      <c r="E115" s="191" t="s">
        <v>53</v>
      </c>
      <c r="F115" s="191" t="s">
        <v>54</v>
      </c>
      <c r="G115" s="191" t="s">
        <v>129</v>
      </c>
      <c r="H115" s="191" t="s">
        <v>130</v>
      </c>
      <c r="I115" s="191" t="s">
        <v>131</v>
      </c>
      <c r="J115" s="191" t="s">
        <v>112</v>
      </c>
      <c r="K115" s="192" t="s">
        <v>132</v>
      </c>
      <c r="L115" s="193"/>
      <c r="M115" s="95" t="s">
        <v>19</v>
      </c>
      <c r="N115" s="96" t="s">
        <v>42</v>
      </c>
      <c r="O115" s="96" t="s">
        <v>133</v>
      </c>
      <c r="P115" s="96" t="s">
        <v>134</v>
      </c>
      <c r="Q115" s="96" t="s">
        <v>135</v>
      </c>
      <c r="R115" s="96" t="s">
        <v>136</v>
      </c>
      <c r="S115" s="96" t="s">
        <v>137</v>
      </c>
      <c r="T115" s="97" t="s">
        <v>138</v>
      </c>
      <c r="U115" s="188"/>
      <c r="V115" s="188"/>
      <c r="W115" s="188"/>
      <c r="X115" s="188"/>
      <c r="Y115" s="188"/>
      <c r="Z115" s="188"/>
      <c r="AA115" s="188"/>
      <c r="AB115" s="188"/>
      <c r="AC115" s="188"/>
      <c r="AD115" s="188"/>
      <c r="AE115" s="188"/>
    </row>
    <row r="116" s="2" customFormat="1" ht="22.8" customHeight="1">
      <c r="A116" s="41"/>
      <c r="B116" s="42"/>
      <c r="C116" s="102" t="s">
        <v>139</v>
      </c>
      <c r="D116" s="43"/>
      <c r="E116" s="43"/>
      <c r="F116" s="43"/>
      <c r="G116" s="43"/>
      <c r="H116" s="43"/>
      <c r="I116" s="43"/>
      <c r="J116" s="194">
        <f>BK116</f>
        <v>0</v>
      </c>
      <c r="K116" s="43"/>
      <c r="L116" s="47"/>
      <c r="M116" s="98"/>
      <c r="N116" s="195"/>
      <c r="O116" s="99"/>
      <c r="P116" s="196">
        <f>P117</f>
        <v>0</v>
      </c>
      <c r="Q116" s="99"/>
      <c r="R116" s="196">
        <f>R117</f>
        <v>0</v>
      </c>
      <c r="S116" s="99"/>
      <c r="T116" s="197">
        <f>T117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71</v>
      </c>
      <c r="AU116" s="20" t="s">
        <v>113</v>
      </c>
      <c r="BK116" s="198">
        <f>BK117</f>
        <v>0</v>
      </c>
    </row>
    <row r="117" s="12" customFormat="1" ht="25.92" customHeight="1">
      <c r="A117" s="12"/>
      <c r="B117" s="199"/>
      <c r="C117" s="200"/>
      <c r="D117" s="201" t="s">
        <v>71</v>
      </c>
      <c r="E117" s="202" t="s">
        <v>716</v>
      </c>
      <c r="F117" s="202" t="s">
        <v>717</v>
      </c>
      <c r="G117" s="200"/>
      <c r="H117" s="200"/>
      <c r="I117" s="203"/>
      <c r="J117" s="204">
        <f>BK117</f>
        <v>0</v>
      </c>
      <c r="K117" s="200"/>
      <c r="L117" s="205"/>
      <c r="M117" s="206"/>
      <c r="N117" s="207"/>
      <c r="O117" s="207"/>
      <c r="P117" s="208">
        <f>P118+P166+P168+P190</f>
        <v>0</v>
      </c>
      <c r="Q117" s="207"/>
      <c r="R117" s="208">
        <f>R118+R166+R168+R190</f>
        <v>0</v>
      </c>
      <c r="S117" s="207"/>
      <c r="T117" s="209">
        <f>T118+T166+T168+T190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10" t="s">
        <v>79</v>
      </c>
      <c r="AT117" s="211" t="s">
        <v>71</v>
      </c>
      <c r="AU117" s="211" t="s">
        <v>72</v>
      </c>
      <c r="AY117" s="210" t="s">
        <v>142</v>
      </c>
      <c r="BK117" s="212">
        <f>BK118+BK166+BK168+BK190</f>
        <v>0</v>
      </c>
    </row>
    <row r="118" s="12" customFormat="1" ht="22.8" customHeight="1">
      <c r="A118" s="12"/>
      <c r="B118" s="199"/>
      <c r="C118" s="200"/>
      <c r="D118" s="201" t="s">
        <v>71</v>
      </c>
      <c r="E118" s="213" t="s">
        <v>718</v>
      </c>
      <c r="F118" s="213" t="s">
        <v>719</v>
      </c>
      <c r="G118" s="200"/>
      <c r="H118" s="200"/>
      <c r="I118" s="203"/>
      <c r="J118" s="214">
        <f>BK118</f>
        <v>0</v>
      </c>
      <c r="K118" s="200"/>
      <c r="L118" s="205"/>
      <c r="M118" s="206"/>
      <c r="N118" s="207"/>
      <c r="O118" s="207"/>
      <c r="P118" s="208">
        <f>P119+P152</f>
        <v>0</v>
      </c>
      <c r="Q118" s="207"/>
      <c r="R118" s="208">
        <f>R119+R152</f>
        <v>0</v>
      </c>
      <c r="S118" s="207"/>
      <c r="T118" s="209">
        <f>T119+T152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10" t="s">
        <v>79</v>
      </c>
      <c r="AT118" s="211" t="s">
        <v>71</v>
      </c>
      <c r="AU118" s="211" t="s">
        <v>79</v>
      </c>
      <c r="AY118" s="210" t="s">
        <v>142</v>
      </c>
      <c r="BK118" s="212">
        <f>BK119+BK152</f>
        <v>0</v>
      </c>
    </row>
    <row r="119" s="12" customFormat="1" ht="20.88" customHeight="1">
      <c r="A119" s="12"/>
      <c r="B119" s="199"/>
      <c r="C119" s="200"/>
      <c r="D119" s="201" t="s">
        <v>71</v>
      </c>
      <c r="E119" s="213" t="s">
        <v>720</v>
      </c>
      <c r="F119" s="213" t="s">
        <v>721</v>
      </c>
      <c r="G119" s="200"/>
      <c r="H119" s="200"/>
      <c r="I119" s="203"/>
      <c r="J119" s="214">
        <f>BK119</f>
        <v>0</v>
      </c>
      <c r="K119" s="200"/>
      <c r="L119" s="205"/>
      <c r="M119" s="206"/>
      <c r="N119" s="207"/>
      <c r="O119" s="207"/>
      <c r="P119" s="208">
        <f>P120+P122+P124+P126+P129+P133+P137+P141+P143+P146+P149</f>
        <v>0</v>
      </c>
      <c r="Q119" s="207"/>
      <c r="R119" s="208">
        <f>R120+R122+R124+R126+R129+R133+R137+R141+R143+R146+R149</f>
        <v>0</v>
      </c>
      <c r="S119" s="207"/>
      <c r="T119" s="209">
        <f>T120+T122+T124+T126+T129+T133+T137+T141+T143+T146+T149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0" t="s">
        <v>79</v>
      </c>
      <c r="AT119" s="211" t="s">
        <v>71</v>
      </c>
      <c r="AU119" s="211" t="s">
        <v>84</v>
      </c>
      <c r="AY119" s="210" t="s">
        <v>142</v>
      </c>
      <c r="BK119" s="212">
        <f>BK120+BK122+BK124+BK126+BK129+BK133+BK137+BK141+BK143+BK146+BK149</f>
        <v>0</v>
      </c>
    </row>
    <row r="120" s="16" customFormat="1" ht="20.88" customHeight="1">
      <c r="A120" s="16"/>
      <c r="B120" s="281"/>
      <c r="C120" s="282"/>
      <c r="D120" s="283" t="s">
        <v>71</v>
      </c>
      <c r="E120" s="283" t="s">
        <v>722</v>
      </c>
      <c r="F120" s="283" t="s">
        <v>723</v>
      </c>
      <c r="G120" s="282"/>
      <c r="H120" s="282"/>
      <c r="I120" s="284"/>
      <c r="J120" s="285">
        <f>BK120</f>
        <v>0</v>
      </c>
      <c r="K120" s="282"/>
      <c r="L120" s="286"/>
      <c r="M120" s="287"/>
      <c r="N120" s="288"/>
      <c r="O120" s="288"/>
      <c r="P120" s="289">
        <f>P121</f>
        <v>0</v>
      </c>
      <c r="Q120" s="288"/>
      <c r="R120" s="289">
        <f>R121</f>
        <v>0</v>
      </c>
      <c r="S120" s="288"/>
      <c r="T120" s="290">
        <f>T121</f>
        <v>0</v>
      </c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R120" s="291" t="s">
        <v>79</v>
      </c>
      <c r="AT120" s="292" t="s">
        <v>71</v>
      </c>
      <c r="AU120" s="292" t="s">
        <v>152</v>
      </c>
      <c r="AY120" s="291" t="s">
        <v>142</v>
      </c>
      <c r="BK120" s="293">
        <f>BK121</f>
        <v>0</v>
      </c>
    </row>
    <row r="121" s="2" customFormat="1" ht="16.5" customHeight="1">
      <c r="A121" s="41"/>
      <c r="B121" s="42"/>
      <c r="C121" s="215" t="s">
        <v>79</v>
      </c>
      <c r="D121" s="215" t="s">
        <v>147</v>
      </c>
      <c r="E121" s="216" t="s">
        <v>724</v>
      </c>
      <c r="F121" s="217" t="s">
        <v>725</v>
      </c>
      <c r="G121" s="218" t="s">
        <v>167</v>
      </c>
      <c r="H121" s="219">
        <v>10</v>
      </c>
      <c r="I121" s="220"/>
      <c r="J121" s="221">
        <f>ROUND(I121*H121,2)</f>
        <v>0</v>
      </c>
      <c r="K121" s="217" t="s">
        <v>19</v>
      </c>
      <c r="L121" s="47"/>
      <c r="M121" s="222" t="s">
        <v>19</v>
      </c>
      <c r="N121" s="223" t="s">
        <v>44</v>
      </c>
      <c r="O121" s="87"/>
      <c r="P121" s="224">
        <f>O121*H121</f>
        <v>0</v>
      </c>
      <c r="Q121" s="224">
        <v>0</v>
      </c>
      <c r="R121" s="224">
        <f>Q121*H121</f>
        <v>0</v>
      </c>
      <c r="S121" s="224">
        <v>0</v>
      </c>
      <c r="T121" s="225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26" t="s">
        <v>504</v>
      </c>
      <c r="AT121" s="226" t="s">
        <v>147</v>
      </c>
      <c r="AU121" s="226" t="s">
        <v>151</v>
      </c>
      <c r="AY121" s="20" t="s">
        <v>142</v>
      </c>
      <c r="BE121" s="227">
        <f>IF(N121="základní",J121,0)</f>
        <v>0</v>
      </c>
      <c r="BF121" s="227">
        <f>IF(N121="snížená",J121,0)</f>
        <v>0</v>
      </c>
      <c r="BG121" s="227">
        <f>IF(N121="zákl. přenesená",J121,0)</f>
        <v>0</v>
      </c>
      <c r="BH121" s="227">
        <f>IF(N121="sníž. přenesená",J121,0)</f>
        <v>0</v>
      </c>
      <c r="BI121" s="227">
        <f>IF(N121="nulová",J121,0)</f>
        <v>0</v>
      </c>
      <c r="BJ121" s="20" t="s">
        <v>84</v>
      </c>
      <c r="BK121" s="227">
        <f>ROUND(I121*H121,2)</f>
        <v>0</v>
      </c>
      <c r="BL121" s="20" t="s">
        <v>504</v>
      </c>
      <c r="BM121" s="226" t="s">
        <v>84</v>
      </c>
    </row>
    <row r="122" s="16" customFormat="1" ht="20.88" customHeight="1">
      <c r="A122" s="16"/>
      <c r="B122" s="281"/>
      <c r="C122" s="282"/>
      <c r="D122" s="283" t="s">
        <v>71</v>
      </c>
      <c r="E122" s="283" t="s">
        <v>726</v>
      </c>
      <c r="F122" s="283" t="s">
        <v>727</v>
      </c>
      <c r="G122" s="282"/>
      <c r="H122" s="282"/>
      <c r="I122" s="284"/>
      <c r="J122" s="285">
        <f>BK122</f>
        <v>0</v>
      </c>
      <c r="K122" s="282"/>
      <c r="L122" s="286"/>
      <c r="M122" s="287"/>
      <c r="N122" s="288"/>
      <c r="O122" s="288"/>
      <c r="P122" s="289">
        <f>P123</f>
        <v>0</v>
      </c>
      <c r="Q122" s="288"/>
      <c r="R122" s="289">
        <f>R123</f>
        <v>0</v>
      </c>
      <c r="S122" s="288"/>
      <c r="T122" s="290">
        <f>T123</f>
        <v>0</v>
      </c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R122" s="291" t="s">
        <v>79</v>
      </c>
      <c r="AT122" s="292" t="s">
        <v>71</v>
      </c>
      <c r="AU122" s="292" t="s">
        <v>152</v>
      </c>
      <c r="AY122" s="291" t="s">
        <v>142</v>
      </c>
      <c r="BK122" s="293">
        <f>BK123</f>
        <v>0</v>
      </c>
    </row>
    <row r="123" s="2" customFormat="1" ht="16.5" customHeight="1">
      <c r="A123" s="41"/>
      <c r="B123" s="42"/>
      <c r="C123" s="215" t="s">
        <v>84</v>
      </c>
      <c r="D123" s="215" t="s">
        <v>147</v>
      </c>
      <c r="E123" s="216" t="s">
        <v>728</v>
      </c>
      <c r="F123" s="217" t="s">
        <v>729</v>
      </c>
      <c r="G123" s="218" t="s">
        <v>167</v>
      </c>
      <c r="H123" s="219">
        <v>85</v>
      </c>
      <c r="I123" s="220"/>
      <c r="J123" s="221">
        <f>ROUND(I123*H123,2)</f>
        <v>0</v>
      </c>
      <c r="K123" s="217" t="s">
        <v>19</v>
      </c>
      <c r="L123" s="47"/>
      <c r="M123" s="222" t="s">
        <v>19</v>
      </c>
      <c r="N123" s="223" t="s">
        <v>44</v>
      </c>
      <c r="O123" s="87"/>
      <c r="P123" s="224">
        <f>O123*H123</f>
        <v>0</v>
      </c>
      <c r="Q123" s="224">
        <v>0</v>
      </c>
      <c r="R123" s="224">
        <f>Q123*H123</f>
        <v>0</v>
      </c>
      <c r="S123" s="224">
        <v>0</v>
      </c>
      <c r="T123" s="225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26" t="s">
        <v>504</v>
      </c>
      <c r="AT123" s="226" t="s">
        <v>147</v>
      </c>
      <c r="AU123" s="226" t="s">
        <v>151</v>
      </c>
      <c r="AY123" s="20" t="s">
        <v>142</v>
      </c>
      <c r="BE123" s="227">
        <f>IF(N123="základní",J123,0)</f>
        <v>0</v>
      </c>
      <c r="BF123" s="227">
        <f>IF(N123="snížená",J123,0)</f>
        <v>0</v>
      </c>
      <c r="BG123" s="227">
        <f>IF(N123="zákl. přenesená",J123,0)</f>
        <v>0</v>
      </c>
      <c r="BH123" s="227">
        <f>IF(N123="sníž. přenesená",J123,0)</f>
        <v>0</v>
      </c>
      <c r="BI123" s="227">
        <f>IF(N123="nulová",J123,0)</f>
        <v>0</v>
      </c>
      <c r="BJ123" s="20" t="s">
        <v>84</v>
      </c>
      <c r="BK123" s="227">
        <f>ROUND(I123*H123,2)</f>
        <v>0</v>
      </c>
      <c r="BL123" s="20" t="s">
        <v>504</v>
      </c>
      <c r="BM123" s="226" t="s">
        <v>151</v>
      </c>
    </row>
    <row r="124" s="16" customFormat="1" ht="20.88" customHeight="1">
      <c r="A124" s="16"/>
      <c r="B124" s="281"/>
      <c r="C124" s="282"/>
      <c r="D124" s="283" t="s">
        <v>71</v>
      </c>
      <c r="E124" s="283" t="s">
        <v>733</v>
      </c>
      <c r="F124" s="283" t="s">
        <v>734</v>
      </c>
      <c r="G124" s="282"/>
      <c r="H124" s="282"/>
      <c r="I124" s="284"/>
      <c r="J124" s="285">
        <f>BK124</f>
        <v>0</v>
      </c>
      <c r="K124" s="282"/>
      <c r="L124" s="286"/>
      <c r="M124" s="287"/>
      <c r="N124" s="288"/>
      <c r="O124" s="288"/>
      <c r="P124" s="289">
        <f>P125</f>
        <v>0</v>
      </c>
      <c r="Q124" s="288"/>
      <c r="R124" s="289">
        <f>R125</f>
        <v>0</v>
      </c>
      <c r="S124" s="288"/>
      <c r="T124" s="290">
        <f>T125</f>
        <v>0</v>
      </c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R124" s="291" t="s">
        <v>79</v>
      </c>
      <c r="AT124" s="292" t="s">
        <v>71</v>
      </c>
      <c r="AU124" s="292" t="s">
        <v>152</v>
      </c>
      <c r="AY124" s="291" t="s">
        <v>142</v>
      </c>
      <c r="BK124" s="293">
        <f>BK125</f>
        <v>0</v>
      </c>
    </row>
    <row r="125" s="2" customFormat="1" ht="16.5" customHeight="1">
      <c r="A125" s="41"/>
      <c r="B125" s="42"/>
      <c r="C125" s="215" t="s">
        <v>152</v>
      </c>
      <c r="D125" s="215" t="s">
        <v>147</v>
      </c>
      <c r="E125" s="216" t="s">
        <v>735</v>
      </c>
      <c r="F125" s="217" t="s">
        <v>736</v>
      </c>
      <c r="G125" s="218" t="s">
        <v>167</v>
      </c>
      <c r="H125" s="219">
        <v>8</v>
      </c>
      <c r="I125" s="220"/>
      <c r="J125" s="221">
        <f>ROUND(I125*H125,2)</f>
        <v>0</v>
      </c>
      <c r="K125" s="217" t="s">
        <v>19</v>
      </c>
      <c r="L125" s="47"/>
      <c r="M125" s="222" t="s">
        <v>19</v>
      </c>
      <c r="N125" s="223" t="s">
        <v>44</v>
      </c>
      <c r="O125" s="87"/>
      <c r="P125" s="224">
        <f>O125*H125</f>
        <v>0</v>
      </c>
      <c r="Q125" s="224">
        <v>0</v>
      </c>
      <c r="R125" s="224">
        <f>Q125*H125</f>
        <v>0</v>
      </c>
      <c r="S125" s="224">
        <v>0</v>
      </c>
      <c r="T125" s="225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26" t="s">
        <v>504</v>
      </c>
      <c r="AT125" s="226" t="s">
        <v>147</v>
      </c>
      <c r="AU125" s="226" t="s">
        <v>151</v>
      </c>
      <c r="AY125" s="20" t="s">
        <v>142</v>
      </c>
      <c r="BE125" s="227">
        <f>IF(N125="základní",J125,0)</f>
        <v>0</v>
      </c>
      <c r="BF125" s="227">
        <f>IF(N125="snížená",J125,0)</f>
        <v>0</v>
      </c>
      <c r="BG125" s="227">
        <f>IF(N125="zákl. přenesená",J125,0)</f>
        <v>0</v>
      </c>
      <c r="BH125" s="227">
        <f>IF(N125="sníž. přenesená",J125,0)</f>
        <v>0</v>
      </c>
      <c r="BI125" s="227">
        <f>IF(N125="nulová",J125,0)</f>
        <v>0</v>
      </c>
      <c r="BJ125" s="20" t="s">
        <v>84</v>
      </c>
      <c r="BK125" s="227">
        <f>ROUND(I125*H125,2)</f>
        <v>0</v>
      </c>
      <c r="BL125" s="20" t="s">
        <v>504</v>
      </c>
      <c r="BM125" s="226" t="s">
        <v>190</v>
      </c>
    </row>
    <row r="126" s="16" customFormat="1" ht="20.88" customHeight="1">
      <c r="A126" s="16"/>
      <c r="B126" s="281"/>
      <c r="C126" s="282"/>
      <c r="D126" s="283" t="s">
        <v>71</v>
      </c>
      <c r="E126" s="283" t="s">
        <v>737</v>
      </c>
      <c r="F126" s="283" t="s">
        <v>738</v>
      </c>
      <c r="G126" s="282"/>
      <c r="H126" s="282"/>
      <c r="I126" s="284"/>
      <c r="J126" s="285">
        <f>BK126</f>
        <v>0</v>
      </c>
      <c r="K126" s="282"/>
      <c r="L126" s="286"/>
      <c r="M126" s="287"/>
      <c r="N126" s="288"/>
      <c r="O126" s="288"/>
      <c r="P126" s="289">
        <f>SUM(P127:P128)</f>
        <v>0</v>
      </c>
      <c r="Q126" s="288"/>
      <c r="R126" s="289">
        <f>SUM(R127:R128)</f>
        <v>0</v>
      </c>
      <c r="S126" s="288"/>
      <c r="T126" s="290">
        <f>SUM(T127:T128)</f>
        <v>0</v>
      </c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R126" s="291" t="s">
        <v>79</v>
      </c>
      <c r="AT126" s="292" t="s">
        <v>71</v>
      </c>
      <c r="AU126" s="292" t="s">
        <v>152</v>
      </c>
      <c r="AY126" s="291" t="s">
        <v>142</v>
      </c>
      <c r="BK126" s="293">
        <f>SUM(BK127:BK128)</f>
        <v>0</v>
      </c>
    </row>
    <row r="127" s="2" customFormat="1" ht="16.5" customHeight="1">
      <c r="A127" s="41"/>
      <c r="B127" s="42"/>
      <c r="C127" s="215" t="s">
        <v>151</v>
      </c>
      <c r="D127" s="215" t="s">
        <v>147</v>
      </c>
      <c r="E127" s="216" t="s">
        <v>739</v>
      </c>
      <c r="F127" s="217" t="s">
        <v>740</v>
      </c>
      <c r="G127" s="218" t="s">
        <v>732</v>
      </c>
      <c r="H127" s="219">
        <v>45</v>
      </c>
      <c r="I127" s="220"/>
      <c r="J127" s="221">
        <f>ROUND(I127*H127,2)</f>
        <v>0</v>
      </c>
      <c r="K127" s="217" t="s">
        <v>19</v>
      </c>
      <c r="L127" s="47"/>
      <c r="M127" s="222" t="s">
        <v>19</v>
      </c>
      <c r="N127" s="223" t="s">
        <v>44</v>
      </c>
      <c r="O127" s="87"/>
      <c r="P127" s="224">
        <f>O127*H127</f>
        <v>0</v>
      </c>
      <c r="Q127" s="224">
        <v>0</v>
      </c>
      <c r="R127" s="224">
        <f>Q127*H127</f>
        <v>0</v>
      </c>
      <c r="S127" s="224">
        <v>0</v>
      </c>
      <c r="T127" s="225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26" t="s">
        <v>504</v>
      </c>
      <c r="AT127" s="226" t="s">
        <v>147</v>
      </c>
      <c r="AU127" s="226" t="s">
        <v>151</v>
      </c>
      <c r="AY127" s="20" t="s">
        <v>142</v>
      </c>
      <c r="BE127" s="227">
        <f>IF(N127="základní",J127,0)</f>
        <v>0</v>
      </c>
      <c r="BF127" s="227">
        <f>IF(N127="snížená",J127,0)</f>
        <v>0</v>
      </c>
      <c r="BG127" s="227">
        <f>IF(N127="zákl. přenesená",J127,0)</f>
        <v>0</v>
      </c>
      <c r="BH127" s="227">
        <f>IF(N127="sníž. přenesená",J127,0)</f>
        <v>0</v>
      </c>
      <c r="BI127" s="227">
        <f>IF(N127="nulová",J127,0)</f>
        <v>0</v>
      </c>
      <c r="BJ127" s="20" t="s">
        <v>84</v>
      </c>
      <c r="BK127" s="227">
        <f>ROUND(I127*H127,2)</f>
        <v>0</v>
      </c>
      <c r="BL127" s="20" t="s">
        <v>504</v>
      </c>
      <c r="BM127" s="226" t="s">
        <v>202</v>
      </c>
    </row>
    <row r="128" s="2" customFormat="1" ht="16.5" customHeight="1">
      <c r="A128" s="41"/>
      <c r="B128" s="42"/>
      <c r="C128" s="215" t="s">
        <v>181</v>
      </c>
      <c r="D128" s="215" t="s">
        <v>147</v>
      </c>
      <c r="E128" s="216" t="s">
        <v>741</v>
      </c>
      <c r="F128" s="217" t="s">
        <v>742</v>
      </c>
      <c r="G128" s="218" t="s">
        <v>732</v>
      </c>
      <c r="H128" s="219">
        <v>3</v>
      </c>
      <c r="I128" s="220"/>
      <c r="J128" s="221">
        <f>ROUND(I128*H128,2)</f>
        <v>0</v>
      </c>
      <c r="K128" s="217" t="s">
        <v>19</v>
      </c>
      <c r="L128" s="47"/>
      <c r="M128" s="222" t="s">
        <v>19</v>
      </c>
      <c r="N128" s="223" t="s">
        <v>44</v>
      </c>
      <c r="O128" s="87"/>
      <c r="P128" s="224">
        <f>O128*H128</f>
        <v>0</v>
      </c>
      <c r="Q128" s="224">
        <v>0</v>
      </c>
      <c r="R128" s="224">
        <f>Q128*H128</f>
        <v>0</v>
      </c>
      <c r="S128" s="224">
        <v>0</v>
      </c>
      <c r="T128" s="225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26" t="s">
        <v>504</v>
      </c>
      <c r="AT128" s="226" t="s">
        <v>147</v>
      </c>
      <c r="AU128" s="226" t="s">
        <v>151</v>
      </c>
      <c r="AY128" s="20" t="s">
        <v>142</v>
      </c>
      <c r="BE128" s="227">
        <f>IF(N128="základní",J128,0)</f>
        <v>0</v>
      </c>
      <c r="BF128" s="227">
        <f>IF(N128="snížená",J128,0)</f>
        <v>0</v>
      </c>
      <c r="BG128" s="227">
        <f>IF(N128="zákl. přenesená",J128,0)</f>
        <v>0</v>
      </c>
      <c r="BH128" s="227">
        <f>IF(N128="sníž. přenesená",J128,0)</f>
        <v>0</v>
      </c>
      <c r="BI128" s="227">
        <f>IF(N128="nulová",J128,0)</f>
        <v>0</v>
      </c>
      <c r="BJ128" s="20" t="s">
        <v>84</v>
      </c>
      <c r="BK128" s="227">
        <f>ROUND(I128*H128,2)</f>
        <v>0</v>
      </c>
      <c r="BL128" s="20" t="s">
        <v>504</v>
      </c>
      <c r="BM128" s="226" t="s">
        <v>212</v>
      </c>
    </row>
    <row r="129" s="16" customFormat="1" ht="20.88" customHeight="1">
      <c r="A129" s="16"/>
      <c r="B129" s="281"/>
      <c r="C129" s="282"/>
      <c r="D129" s="283" t="s">
        <v>71</v>
      </c>
      <c r="E129" s="283" t="s">
        <v>743</v>
      </c>
      <c r="F129" s="283" t="s">
        <v>744</v>
      </c>
      <c r="G129" s="282"/>
      <c r="H129" s="282"/>
      <c r="I129" s="284"/>
      <c r="J129" s="285">
        <f>BK129</f>
        <v>0</v>
      </c>
      <c r="K129" s="282"/>
      <c r="L129" s="286"/>
      <c r="M129" s="287"/>
      <c r="N129" s="288"/>
      <c r="O129" s="288"/>
      <c r="P129" s="289">
        <f>SUM(P130:P132)</f>
        <v>0</v>
      </c>
      <c r="Q129" s="288"/>
      <c r="R129" s="289">
        <f>SUM(R130:R132)</f>
        <v>0</v>
      </c>
      <c r="S129" s="288"/>
      <c r="T129" s="290">
        <f>SUM(T130:T132)</f>
        <v>0</v>
      </c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R129" s="291" t="s">
        <v>79</v>
      </c>
      <c r="AT129" s="292" t="s">
        <v>71</v>
      </c>
      <c r="AU129" s="292" t="s">
        <v>152</v>
      </c>
      <c r="AY129" s="291" t="s">
        <v>142</v>
      </c>
      <c r="BK129" s="293">
        <f>SUM(BK130:BK132)</f>
        <v>0</v>
      </c>
    </row>
    <row r="130" s="2" customFormat="1" ht="16.5" customHeight="1">
      <c r="A130" s="41"/>
      <c r="B130" s="42"/>
      <c r="C130" s="215" t="s">
        <v>190</v>
      </c>
      <c r="D130" s="215" t="s">
        <v>147</v>
      </c>
      <c r="E130" s="216" t="s">
        <v>745</v>
      </c>
      <c r="F130" s="217" t="s">
        <v>746</v>
      </c>
      <c r="G130" s="218" t="s">
        <v>732</v>
      </c>
      <c r="H130" s="219">
        <v>1</v>
      </c>
      <c r="I130" s="220"/>
      <c r="J130" s="221">
        <f>ROUND(I130*H130,2)</f>
        <v>0</v>
      </c>
      <c r="K130" s="217" t="s">
        <v>19</v>
      </c>
      <c r="L130" s="47"/>
      <c r="M130" s="222" t="s">
        <v>19</v>
      </c>
      <c r="N130" s="223" t="s">
        <v>44</v>
      </c>
      <c r="O130" s="87"/>
      <c r="P130" s="224">
        <f>O130*H130</f>
        <v>0</v>
      </c>
      <c r="Q130" s="224">
        <v>0</v>
      </c>
      <c r="R130" s="224">
        <f>Q130*H130</f>
        <v>0</v>
      </c>
      <c r="S130" s="224">
        <v>0</v>
      </c>
      <c r="T130" s="225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26" t="s">
        <v>504</v>
      </c>
      <c r="AT130" s="226" t="s">
        <v>147</v>
      </c>
      <c r="AU130" s="226" t="s">
        <v>151</v>
      </c>
      <c r="AY130" s="20" t="s">
        <v>142</v>
      </c>
      <c r="BE130" s="227">
        <f>IF(N130="základní",J130,0)</f>
        <v>0</v>
      </c>
      <c r="BF130" s="227">
        <f>IF(N130="snížená",J130,0)</f>
        <v>0</v>
      </c>
      <c r="BG130" s="227">
        <f>IF(N130="zákl. přenesená",J130,0)</f>
        <v>0</v>
      </c>
      <c r="BH130" s="227">
        <f>IF(N130="sníž. přenesená",J130,0)</f>
        <v>0</v>
      </c>
      <c r="BI130" s="227">
        <f>IF(N130="nulová",J130,0)</f>
        <v>0</v>
      </c>
      <c r="BJ130" s="20" t="s">
        <v>84</v>
      </c>
      <c r="BK130" s="227">
        <f>ROUND(I130*H130,2)</f>
        <v>0</v>
      </c>
      <c r="BL130" s="20" t="s">
        <v>504</v>
      </c>
      <c r="BM130" s="226" t="s">
        <v>8</v>
      </c>
    </row>
    <row r="131" s="2" customFormat="1" ht="16.5" customHeight="1">
      <c r="A131" s="41"/>
      <c r="B131" s="42"/>
      <c r="C131" s="215" t="s">
        <v>195</v>
      </c>
      <c r="D131" s="215" t="s">
        <v>147</v>
      </c>
      <c r="E131" s="216" t="s">
        <v>747</v>
      </c>
      <c r="F131" s="217" t="s">
        <v>748</v>
      </c>
      <c r="G131" s="218" t="s">
        <v>732</v>
      </c>
      <c r="H131" s="219">
        <v>2</v>
      </c>
      <c r="I131" s="220"/>
      <c r="J131" s="221">
        <f>ROUND(I131*H131,2)</f>
        <v>0</v>
      </c>
      <c r="K131" s="217" t="s">
        <v>19</v>
      </c>
      <c r="L131" s="47"/>
      <c r="M131" s="222" t="s">
        <v>19</v>
      </c>
      <c r="N131" s="223" t="s">
        <v>44</v>
      </c>
      <c r="O131" s="87"/>
      <c r="P131" s="224">
        <f>O131*H131</f>
        <v>0</v>
      </c>
      <c r="Q131" s="224">
        <v>0</v>
      </c>
      <c r="R131" s="224">
        <f>Q131*H131</f>
        <v>0</v>
      </c>
      <c r="S131" s="224">
        <v>0</v>
      </c>
      <c r="T131" s="225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26" t="s">
        <v>504</v>
      </c>
      <c r="AT131" s="226" t="s">
        <v>147</v>
      </c>
      <c r="AU131" s="226" t="s">
        <v>151</v>
      </c>
      <c r="AY131" s="20" t="s">
        <v>142</v>
      </c>
      <c r="BE131" s="227">
        <f>IF(N131="základní",J131,0)</f>
        <v>0</v>
      </c>
      <c r="BF131" s="227">
        <f>IF(N131="snížená",J131,0)</f>
        <v>0</v>
      </c>
      <c r="BG131" s="227">
        <f>IF(N131="zákl. přenesená",J131,0)</f>
        <v>0</v>
      </c>
      <c r="BH131" s="227">
        <f>IF(N131="sníž. přenesená",J131,0)</f>
        <v>0</v>
      </c>
      <c r="BI131" s="227">
        <f>IF(N131="nulová",J131,0)</f>
        <v>0</v>
      </c>
      <c r="BJ131" s="20" t="s">
        <v>84</v>
      </c>
      <c r="BK131" s="227">
        <f>ROUND(I131*H131,2)</f>
        <v>0</v>
      </c>
      <c r="BL131" s="20" t="s">
        <v>504</v>
      </c>
      <c r="BM131" s="226" t="s">
        <v>233</v>
      </c>
    </row>
    <row r="132" s="2" customFormat="1" ht="16.5" customHeight="1">
      <c r="A132" s="41"/>
      <c r="B132" s="42"/>
      <c r="C132" s="215" t="s">
        <v>202</v>
      </c>
      <c r="D132" s="215" t="s">
        <v>147</v>
      </c>
      <c r="E132" s="216" t="s">
        <v>749</v>
      </c>
      <c r="F132" s="217" t="s">
        <v>750</v>
      </c>
      <c r="G132" s="218" t="s">
        <v>732</v>
      </c>
      <c r="H132" s="219">
        <v>4</v>
      </c>
      <c r="I132" s="220"/>
      <c r="J132" s="221">
        <f>ROUND(I132*H132,2)</f>
        <v>0</v>
      </c>
      <c r="K132" s="217" t="s">
        <v>19</v>
      </c>
      <c r="L132" s="47"/>
      <c r="M132" s="222" t="s">
        <v>19</v>
      </c>
      <c r="N132" s="223" t="s">
        <v>44</v>
      </c>
      <c r="O132" s="87"/>
      <c r="P132" s="224">
        <f>O132*H132</f>
        <v>0</v>
      </c>
      <c r="Q132" s="224">
        <v>0</v>
      </c>
      <c r="R132" s="224">
        <f>Q132*H132</f>
        <v>0</v>
      </c>
      <c r="S132" s="224">
        <v>0</v>
      </c>
      <c r="T132" s="225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26" t="s">
        <v>504</v>
      </c>
      <c r="AT132" s="226" t="s">
        <v>147</v>
      </c>
      <c r="AU132" s="226" t="s">
        <v>151</v>
      </c>
      <c r="AY132" s="20" t="s">
        <v>142</v>
      </c>
      <c r="BE132" s="227">
        <f>IF(N132="základní",J132,0)</f>
        <v>0</v>
      </c>
      <c r="BF132" s="227">
        <f>IF(N132="snížená",J132,0)</f>
        <v>0</v>
      </c>
      <c r="BG132" s="227">
        <f>IF(N132="zákl. přenesená",J132,0)</f>
        <v>0</v>
      </c>
      <c r="BH132" s="227">
        <f>IF(N132="sníž. přenesená",J132,0)</f>
        <v>0</v>
      </c>
      <c r="BI132" s="227">
        <f>IF(N132="nulová",J132,0)</f>
        <v>0</v>
      </c>
      <c r="BJ132" s="20" t="s">
        <v>84</v>
      </c>
      <c r="BK132" s="227">
        <f>ROUND(I132*H132,2)</f>
        <v>0</v>
      </c>
      <c r="BL132" s="20" t="s">
        <v>504</v>
      </c>
      <c r="BM132" s="226" t="s">
        <v>245</v>
      </c>
    </row>
    <row r="133" s="16" customFormat="1" ht="20.88" customHeight="1">
      <c r="A133" s="16"/>
      <c r="B133" s="281"/>
      <c r="C133" s="282"/>
      <c r="D133" s="283" t="s">
        <v>71</v>
      </c>
      <c r="E133" s="283" t="s">
        <v>753</v>
      </c>
      <c r="F133" s="283" t="s">
        <v>754</v>
      </c>
      <c r="G133" s="282"/>
      <c r="H133" s="282"/>
      <c r="I133" s="284"/>
      <c r="J133" s="285">
        <f>BK133</f>
        <v>0</v>
      </c>
      <c r="K133" s="282"/>
      <c r="L133" s="286"/>
      <c r="M133" s="287"/>
      <c r="N133" s="288"/>
      <c r="O133" s="288"/>
      <c r="P133" s="289">
        <f>SUM(P134:P136)</f>
        <v>0</v>
      </c>
      <c r="Q133" s="288"/>
      <c r="R133" s="289">
        <f>SUM(R134:R136)</f>
        <v>0</v>
      </c>
      <c r="S133" s="288"/>
      <c r="T133" s="290">
        <f>SUM(T134:T136)</f>
        <v>0</v>
      </c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R133" s="291" t="s">
        <v>79</v>
      </c>
      <c r="AT133" s="292" t="s">
        <v>71</v>
      </c>
      <c r="AU133" s="292" t="s">
        <v>152</v>
      </c>
      <c r="AY133" s="291" t="s">
        <v>142</v>
      </c>
      <c r="BK133" s="293">
        <f>SUM(BK134:BK136)</f>
        <v>0</v>
      </c>
    </row>
    <row r="134" s="2" customFormat="1" ht="24.15" customHeight="1">
      <c r="A134" s="41"/>
      <c r="B134" s="42"/>
      <c r="C134" s="215" t="s">
        <v>143</v>
      </c>
      <c r="D134" s="215" t="s">
        <v>147</v>
      </c>
      <c r="E134" s="216" t="s">
        <v>755</v>
      </c>
      <c r="F134" s="217" t="s">
        <v>756</v>
      </c>
      <c r="G134" s="218" t="s">
        <v>732</v>
      </c>
      <c r="H134" s="219">
        <v>26</v>
      </c>
      <c r="I134" s="220"/>
      <c r="J134" s="221">
        <f>ROUND(I134*H134,2)</f>
        <v>0</v>
      </c>
      <c r="K134" s="217" t="s">
        <v>19</v>
      </c>
      <c r="L134" s="47"/>
      <c r="M134" s="222" t="s">
        <v>19</v>
      </c>
      <c r="N134" s="223" t="s">
        <v>44</v>
      </c>
      <c r="O134" s="87"/>
      <c r="P134" s="224">
        <f>O134*H134</f>
        <v>0</v>
      </c>
      <c r="Q134" s="224">
        <v>0</v>
      </c>
      <c r="R134" s="224">
        <f>Q134*H134</f>
        <v>0</v>
      </c>
      <c r="S134" s="224">
        <v>0</v>
      </c>
      <c r="T134" s="225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26" t="s">
        <v>504</v>
      </c>
      <c r="AT134" s="226" t="s">
        <v>147</v>
      </c>
      <c r="AU134" s="226" t="s">
        <v>151</v>
      </c>
      <c r="AY134" s="20" t="s">
        <v>142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20" t="s">
        <v>84</v>
      </c>
      <c r="BK134" s="227">
        <f>ROUND(I134*H134,2)</f>
        <v>0</v>
      </c>
      <c r="BL134" s="20" t="s">
        <v>504</v>
      </c>
      <c r="BM134" s="226" t="s">
        <v>259</v>
      </c>
    </row>
    <row r="135" s="2" customFormat="1" ht="16.5" customHeight="1">
      <c r="A135" s="41"/>
      <c r="B135" s="42"/>
      <c r="C135" s="215" t="s">
        <v>212</v>
      </c>
      <c r="D135" s="215" t="s">
        <v>147</v>
      </c>
      <c r="E135" s="216" t="s">
        <v>761</v>
      </c>
      <c r="F135" s="217" t="s">
        <v>762</v>
      </c>
      <c r="G135" s="218" t="s">
        <v>732</v>
      </c>
      <c r="H135" s="219">
        <v>7</v>
      </c>
      <c r="I135" s="220"/>
      <c r="J135" s="221">
        <f>ROUND(I135*H135,2)</f>
        <v>0</v>
      </c>
      <c r="K135" s="217" t="s">
        <v>19</v>
      </c>
      <c r="L135" s="47"/>
      <c r="M135" s="222" t="s">
        <v>19</v>
      </c>
      <c r="N135" s="223" t="s">
        <v>44</v>
      </c>
      <c r="O135" s="87"/>
      <c r="P135" s="224">
        <f>O135*H135</f>
        <v>0</v>
      </c>
      <c r="Q135" s="224">
        <v>0</v>
      </c>
      <c r="R135" s="224">
        <f>Q135*H135</f>
        <v>0</v>
      </c>
      <c r="S135" s="224">
        <v>0</v>
      </c>
      <c r="T135" s="225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26" t="s">
        <v>504</v>
      </c>
      <c r="AT135" s="226" t="s">
        <v>147</v>
      </c>
      <c r="AU135" s="226" t="s">
        <v>151</v>
      </c>
      <c r="AY135" s="20" t="s">
        <v>142</v>
      </c>
      <c r="BE135" s="227">
        <f>IF(N135="základní",J135,0)</f>
        <v>0</v>
      </c>
      <c r="BF135" s="227">
        <f>IF(N135="snížená",J135,0)</f>
        <v>0</v>
      </c>
      <c r="BG135" s="227">
        <f>IF(N135="zákl. přenesená",J135,0)</f>
        <v>0</v>
      </c>
      <c r="BH135" s="227">
        <f>IF(N135="sníž. přenesená",J135,0)</f>
        <v>0</v>
      </c>
      <c r="BI135" s="227">
        <f>IF(N135="nulová",J135,0)</f>
        <v>0</v>
      </c>
      <c r="BJ135" s="20" t="s">
        <v>84</v>
      </c>
      <c r="BK135" s="227">
        <f>ROUND(I135*H135,2)</f>
        <v>0</v>
      </c>
      <c r="BL135" s="20" t="s">
        <v>504</v>
      </c>
      <c r="BM135" s="226" t="s">
        <v>270</v>
      </c>
    </row>
    <row r="136" s="2" customFormat="1" ht="16.5" customHeight="1">
      <c r="A136" s="41"/>
      <c r="B136" s="42"/>
      <c r="C136" s="215" t="s">
        <v>217</v>
      </c>
      <c r="D136" s="215" t="s">
        <v>147</v>
      </c>
      <c r="E136" s="216" t="s">
        <v>1071</v>
      </c>
      <c r="F136" s="217" t="s">
        <v>1072</v>
      </c>
      <c r="G136" s="218" t="s">
        <v>732</v>
      </c>
      <c r="H136" s="219">
        <v>26</v>
      </c>
      <c r="I136" s="220"/>
      <c r="J136" s="221">
        <f>ROUND(I136*H136,2)</f>
        <v>0</v>
      </c>
      <c r="K136" s="217" t="s">
        <v>19</v>
      </c>
      <c r="L136" s="47"/>
      <c r="M136" s="222" t="s">
        <v>19</v>
      </c>
      <c r="N136" s="223" t="s">
        <v>44</v>
      </c>
      <c r="O136" s="87"/>
      <c r="P136" s="224">
        <f>O136*H136</f>
        <v>0</v>
      </c>
      <c r="Q136" s="224">
        <v>0</v>
      </c>
      <c r="R136" s="224">
        <f>Q136*H136</f>
        <v>0</v>
      </c>
      <c r="S136" s="224">
        <v>0</v>
      </c>
      <c r="T136" s="225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26" t="s">
        <v>504</v>
      </c>
      <c r="AT136" s="226" t="s">
        <v>147</v>
      </c>
      <c r="AU136" s="226" t="s">
        <v>151</v>
      </c>
      <c r="AY136" s="20" t="s">
        <v>142</v>
      </c>
      <c r="BE136" s="227">
        <f>IF(N136="základní",J136,0)</f>
        <v>0</v>
      </c>
      <c r="BF136" s="227">
        <f>IF(N136="snížená",J136,0)</f>
        <v>0</v>
      </c>
      <c r="BG136" s="227">
        <f>IF(N136="zákl. přenesená",J136,0)</f>
        <v>0</v>
      </c>
      <c r="BH136" s="227">
        <f>IF(N136="sníž. přenesená",J136,0)</f>
        <v>0</v>
      </c>
      <c r="BI136" s="227">
        <f>IF(N136="nulová",J136,0)</f>
        <v>0</v>
      </c>
      <c r="BJ136" s="20" t="s">
        <v>84</v>
      </c>
      <c r="BK136" s="227">
        <f>ROUND(I136*H136,2)</f>
        <v>0</v>
      </c>
      <c r="BL136" s="20" t="s">
        <v>504</v>
      </c>
      <c r="BM136" s="226" t="s">
        <v>280</v>
      </c>
    </row>
    <row r="137" s="16" customFormat="1" ht="20.88" customHeight="1">
      <c r="A137" s="16"/>
      <c r="B137" s="281"/>
      <c r="C137" s="282"/>
      <c r="D137" s="283" t="s">
        <v>71</v>
      </c>
      <c r="E137" s="283" t="s">
        <v>763</v>
      </c>
      <c r="F137" s="283" t="s">
        <v>764</v>
      </c>
      <c r="G137" s="282"/>
      <c r="H137" s="282"/>
      <c r="I137" s="284"/>
      <c r="J137" s="285">
        <f>BK137</f>
        <v>0</v>
      </c>
      <c r="K137" s="282"/>
      <c r="L137" s="286"/>
      <c r="M137" s="287"/>
      <c r="N137" s="288"/>
      <c r="O137" s="288"/>
      <c r="P137" s="289">
        <f>SUM(P138:P140)</f>
        <v>0</v>
      </c>
      <c r="Q137" s="288"/>
      <c r="R137" s="289">
        <f>SUM(R138:R140)</f>
        <v>0</v>
      </c>
      <c r="S137" s="288"/>
      <c r="T137" s="290">
        <f>SUM(T138:T140)</f>
        <v>0</v>
      </c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R137" s="291" t="s">
        <v>79</v>
      </c>
      <c r="AT137" s="292" t="s">
        <v>71</v>
      </c>
      <c r="AU137" s="292" t="s">
        <v>152</v>
      </c>
      <c r="AY137" s="291" t="s">
        <v>142</v>
      </c>
      <c r="BK137" s="293">
        <f>SUM(BK138:BK140)</f>
        <v>0</v>
      </c>
    </row>
    <row r="138" s="2" customFormat="1" ht="16.5" customHeight="1">
      <c r="A138" s="41"/>
      <c r="B138" s="42"/>
      <c r="C138" s="215" t="s">
        <v>8</v>
      </c>
      <c r="D138" s="215" t="s">
        <v>147</v>
      </c>
      <c r="E138" s="216" t="s">
        <v>1073</v>
      </c>
      <c r="F138" s="217" t="s">
        <v>1074</v>
      </c>
      <c r="G138" s="218" t="s">
        <v>732</v>
      </c>
      <c r="H138" s="219">
        <v>2</v>
      </c>
      <c r="I138" s="220"/>
      <c r="J138" s="221">
        <f>ROUND(I138*H138,2)</f>
        <v>0</v>
      </c>
      <c r="K138" s="217" t="s">
        <v>19</v>
      </c>
      <c r="L138" s="47"/>
      <c r="M138" s="222" t="s">
        <v>19</v>
      </c>
      <c r="N138" s="223" t="s">
        <v>44</v>
      </c>
      <c r="O138" s="87"/>
      <c r="P138" s="224">
        <f>O138*H138</f>
        <v>0</v>
      </c>
      <c r="Q138" s="224">
        <v>0</v>
      </c>
      <c r="R138" s="224">
        <f>Q138*H138</f>
        <v>0</v>
      </c>
      <c r="S138" s="224">
        <v>0</v>
      </c>
      <c r="T138" s="225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26" t="s">
        <v>504</v>
      </c>
      <c r="AT138" s="226" t="s">
        <v>147</v>
      </c>
      <c r="AU138" s="226" t="s">
        <v>151</v>
      </c>
      <c r="AY138" s="20" t="s">
        <v>142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20" t="s">
        <v>84</v>
      </c>
      <c r="BK138" s="227">
        <f>ROUND(I138*H138,2)</f>
        <v>0</v>
      </c>
      <c r="BL138" s="20" t="s">
        <v>504</v>
      </c>
      <c r="BM138" s="226" t="s">
        <v>291</v>
      </c>
    </row>
    <row r="139" s="2" customFormat="1" ht="16.5" customHeight="1">
      <c r="A139" s="41"/>
      <c r="B139" s="42"/>
      <c r="C139" s="215" t="s">
        <v>227</v>
      </c>
      <c r="D139" s="215" t="s">
        <v>147</v>
      </c>
      <c r="E139" s="216" t="s">
        <v>1075</v>
      </c>
      <c r="F139" s="217" t="s">
        <v>1076</v>
      </c>
      <c r="G139" s="218" t="s">
        <v>732</v>
      </c>
      <c r="H139" s="219">
        <v>1</v>
      </c>
      <c r="I139" s="220"/>
      <c r="J139" s="221">
        <f>ROUND(I139*H139,2)</f>
        <v>0</v>
      </c>
      <c r="K139" s="217" t="s">
        <v>19</v>
      </c>
      <c r="L139" s="47"/>
      <c r="M139" s="222" t="s">
        <v>19</v>
      </c>
      <c r="N139" s="223" t="s">
        <v>44</v>
      </c>
      <c r="O139" s="87"/>
      <c r="P139" s="224">
        <f>O139*H139</f>
        <v>0</v>
      </c>
      <c r="Q139" s="224">
        <v>0</v>
      </c>
      <c r="R139" s="224">
        <f>Q139*H139</f>
        <v>0</v>
      </c>
      <c r="S139" s="224">
        <v>0</v>
      </c>
      <c r="T139" s="225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26" t="s">
        <v>504</v>
      </c>
      <c r="AT139" s="226" t="s">
        <v>147</v>
      </c>
      <c r="AU139" s="226" t="s">
        <v>151</v>
      </c>
      <c r="AY139" s="20" t="s">
        <v>142</v>
      </c>
      <c r="BE139" s="227">
        <f>IF(N139="základní",J139,0)</f>
        <v>0</v>
      </c>
      <c r="BF139" s="227">
        <f>IF(N139="snížená",J139,0)</f>
        <v>0</v>
      </c>
      <c r="BG139" s="227">
        <f>IF(N139="zákl. přenesená",J139,0)</f>
        <v>0</v>
      </c>
      <c r="BH139" s="227">
        <f>IF(N139="sníž. přenesená",J139,0)</f>
        <v>0</v>
      </c>
      <c r="BI139" s="227">
        <f>IF(N139="nulová",J139,0)</f>
        <v>0</v>
      </c>
      <c r="BJ139" s="20" t="s">
        <v>84</v>
      </c>
      <c r="BK139" s="227">
        <f>ROUND(I139*H139,2)</f>
        <v>0</v>
      </c>
      <c r="BL139" s="20" t="s">
        <v>504</v>
      </c>
      <c r="BM139" s="226" t="s">
        <v>306</v>
      </c>
    </row>
    <row r="140" s="2" customFormat="1" ht="16.5" customHeight="1">
      <c r="A140" s="41"/>
      <c r="B140" s="42"/>
      <c r="C140" s="215" t="s">
        <v>233</v>
      </c>
      <c r="D140" s="215" t="s">
        <v>147</v>
      </c>
      <c r="E140" s="216" t="s">
        <v>1077</v>
      </c>
      <c r="F140" s="217" t="s">
        <v>1078</v>
      </c>
      <c r="G140" s="218" t="s">
        <v>732</v>
      </c>
      <c r="H140" s="219">
        <v>6</v>
      </c>
      <c r="I140" s="220"/>
      <c r="J140" s="221">
        <f>ROUND(I140*H140,2)</f>
        <v>0</v>
      </c>
      <c r="K140" s="217" t="s">
        <v>19</v>
      </c>
      <c r="L140" s="47"/>
      <c r="M140" s="222" t="s">
        <v>19</v>
      </c>
      <c r="N140" s="223" t="s">
        <v>44</v>
      </c>
      <c r="O140" s="87"/>
      <c r="P140" s="224">
        <f>O140*H140</f>
        <v>0</v>
      </c>
      <c r="Q140" s="224">
        <v>0</v>
      </c>
      <c r="R140" s="224">
        <f>Q140*H140</f>
        <v>0</v>
      </c>
      <c r="S140" s="224">
        <v>0</v>
      </c>
      <c r="T140" s="225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26" t="s">
        <v>504</v>
      </c>
      <c r="AT140" s="226" t="s">
        <v>147</v>
      </c>
      <c r="AU140" s="226" t="s">
        <v>151</v>
      </c>
      <c r="AY140" s="20" t="s">
        <v>142</v>
      </c>
      <c r="BE140" s="227">
        <f>IF(N140="základní",J140,0)</f>
        <v>0</v>
      </c>
      <c r="BF140" s="227">
        <f>IF(N140="snížená",J140,0)</f>
        <v>0</v>
      </c>
      <c r="BG140" s="227">
        <f>IF(N140="zákl. přenesená",J140,0)</f>
        <v>0</v>
      </c>
      <c r="BH140" s="227">
        <f>IF(N140="sníž. přenesená",J140,0)</f>
        <v>0</v>
      </c>
      <c r="BI140" s="227">
        <f>IF(N140="nulová",J140,0)</f>
        <v>0</v>
      </c>
      <c r="BJ140" s="20" t="s">
        <v>84</v>
      </c>
      <c r="BK140" s="227">
        <f>ROUND(I140*H140,2)</f>
        <v>0</v>
      </c>
      <c r="BL140" s="20" t="s">
        <v>504</v>
      </c>
      <c r="BM140" s="226" t="s">
        <v>318</v>
      </c>
    </row>
    <row r="141" s="16" customFormat="1" ht="20.88" customHeight="1">
      <c r="A141" s="16"/>
      <c r="B141" s="281"/>
      <c r="C141" s="282"/>
      <c r="D141" s="283" t="s">
        <v>71</v>
      </c>
      <c r="E141" s="283" t="s">
        <v>777</v>
      </c>
      <c r="F141" s="283" t="s">
        <v>778</v>
      </c>
      <c r="G141" s="282"/>
      <c r="H141" s="282"/>
      <c r="I141" s="284"/>
      <c r="J141" s="285">
        <f>BK141</f>
        <v>0</v>
      </c>
      <c r="K141" s="282"/>
      <c r="L141" s="286"/>
      <c r="M141" s="287"/>
      <c r="N141" s="288"/>
      <c r="O141" s="288"/>
      <c r="P141" s="289">
        <f>P142</f>
        <v>0</v>
      </c>
      <c r="Q141" s="288"/>
      <c r="R141" s="289">
        <f>R142</f>
        <v>0</v>
      </c>
      <c r="S141" s="288"/>
      <c r="T141" s="290">
        <f>T142</f>
        <v>0</v>
      </c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R141" s="291" t="s">
        <v>79</v>
      </c>
      <c r="AT141" s="292" t="s">
        <v>71</v>
      </c>
      <c r="AU141" s="292" t="s">
        <v>152</v>
      </c>
      <c r="AY141" s="291" t="s">
        <v>142</v>
      </c>
      <c r="BK141" s="293">
        <f>BK142</f>
        <v>0</v>
      </c>
    </row>
    <row r="142" s="2" customFormat="1" ht="16.5" customHeight="1">
      <c r="A142" s="41"/>
      <c r="B142" s="42"/>
      <c r="C142" s="215" t="s">
        <v>238</v>
      </c>
      <c r="D142" s="215" t="s">
        <v>147</v>
      </c>
      <c r="E142" s="216" t="s">
        <v>781</v>
      </c>
      <c r="F142" s="217" t="s">
        <v>782</v>
      </c>
      <c r="G142" s="218" t="s">
        <v>732</v>
      </c>
      <c r="H142" s="219">
        <v>3</v>
      </c>
      <c r="I142" s="220"/>
      <c r="J142" s="221">
        <f>ROUND(I142*H142,2)</f>
        <v>0</v>
      </c>
      <c r="K142" s="217" t="s">
        <v>19</v>
      </c>
      <c r="L142" s="47"/>
      <c r="M142" s="222" t="s">
        <v>19</v>
      </c>
      <c r="N142" s="223" t="s">
        <v>44</v>
      </c>
      <c r="O142" s="87"/>
      <c r="P142" s="224">
        <f>O142*H142</f>
        <v>0</v>
      </c>
      <c r="Q142" s="224">
        <v>0</v>
      </c>
      <c r="R142" s="224">
        <f>Q142*H142</f>
        <v>0</v>
      </c>
      <c r="S142" s="224">
        <v>0</v>
      </c>
      <c r="T142" s="225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26" t="s">
        <v>504</v>
      </c>
      <c r="AT142" s="226" t="s">
        <v>147</v>
      </c>
      <c r="AU142" s="226" t="s">
        <v>151</v>
      </c>
      <c r="AY142" s="20" t="s">
        <v>142</v>
      </c>
      <c r="BE142" s="227">
        <f>IF(N142="základní",J142,0)</f>
        <v>0</v>
      </c>
      <c r="BF142" s="227">
        <f>IF(N142="snížená",J142,0)</f>
        <v>0</v>
      </c>
      <c r="BG142" s="227">
        <f>IF(N142="zákl. přenesená",J142,0)</f>
        <v>0</v>
      </c>
      <c r="BH142" s="227">
        <f>IF(N142="sníž. přenesená",J142,0)</f>
        <v>0</v>
      </c>
      <c r="BI142" s="227">
        <f>IF(N142="nulová",J142,0)</f>
        <v>0</v>
      </c>
      <c r="BJ142" s="20" t="s">
        <v>84</v>
      </c>
      <c r="BK142" s="227">
        <f>ROUND(I142*H142,2)</f>
        <v>0</v>
      </c>
      <c r="BL142" s="20" t="s">
        <v>504</v>
      </c>
      <c r="BM142" s="226" t="s">
        <v>332</v>
      </c>
    </row>
    <row r="143" s="16" customFormat="1" ht="20.88" customHeight="1">
      <c r="A143" s="16"/>
      <c r="B143" s="281"/>
      <c r="C143" s="282"/>
      <c r="D143" s="283" t="s">
        <v>71</v>
      </c>
      <c r="E143" s="283" t="s">
        <v>785</v>
      </c>
      <c r="F143" s="283" t="s">
        <v>786</v>
      </c>
      <c r="G143" s="282"/>
      <c r="H143" s="282"/>
      <c r="I143" s="284"/>
      <c r="J143" s="285">
        <f>BK143</f>
        <v>0</v>
      </c>
      <c r="K143" s="282"/>
      <c r="L143" s="286"/>
      <c r="M143" s="287"/>
      <c r="N143" s="288"/>
      <c r="O143" s="288"/>
      <c r="P143" s="289">
        <f>SUM(P144:P145)</f>
        <v>0</v>
      </c>
      <c r="Q143" s="288"/>
      <c r="R143" s="289">
        <f>SUM(R144:R145)</f>
        <v>0</v>
      </c>
      <c r="S143" s="288"/>
      <c r="T143" s="290">
        <f>SUM(T144:T145)</f>
        <v>0</v>
      </c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R143" s="291" t="s">
        <v>79</v>
      </c>
      <c r="AT143" s="292" t="s">
        <v>71</v>
      </c>
      <c r="AU143" s="292" t="s">
        <v>152</v>
      </c>
      <c r="AY143" s="291" t="s">
        <v>142</v>
      </c>
      <c r="BK143" s="293">
        <f>SUM(BK144:BK145)</f>
        <v>0</v>
      </c>
    </row>
    <row r="144" s="2" customFormat="1" ht="16.5" customHeight="1">
      <c r="A144" s="41"/>
      <c r="B144" s="42"/>
      <c r="C144" s="215" t="s">
        <v>245</v>
      </c>
      <c r="D144" s="215" t="s">
        <v>147</v>
      </c>
      <c r="E144" s="216" t="s">
        <v>787</v>
      </c>
      <c r="F144" s="217" t="s">
        <v>788</v>
      </c>
      <c r="G144" s="218" t="s">
        <v>732</v>
      </c>
      <c r="H144" s="219">
        <v>1</v>
      </c>
      <c r="I144" s="220"/>
      <c r="J144" s="221">
        <f>ROUND(I144*H144,2)</f>
        <v>0</v>
      </c>
      <c r="K144" s="217" t="s">
        <v>19</v>
      </c>
      <c r="L144" s="47"/>
      <c r="M144" s="222" t="s">
        <v>19</v>
      </c>
      <c r="N144" s="223" t="s">
        <v>44</v>
      </c>
      <c r="O144" s="87"/>
      <c r="P144" s="224">
        <f>O144*H144</f>
        <v>0</v>
      </c>
      <c r="Q144" s="224">
        <v>0</v>
      </c>
      <c r="R144" s="224">
        <f>Q144*H144</f>
        <v>0</v>
      </c>
      <c r="S144" s="224">
        <v>0</v>
      </c>
      <c r="T144" s="225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26" t="s">
        <v>504</v>
      </c>
      <c r="AT144" s="226" t="s">
        <v>147</v>
      </c>
      <c r="AU144" s="226" t="s">
        <v>151</v>
      </c>
      <c r="AY144" s="20" t="s">
        <v>142</v>
      </c>
      <c r="BE144" s="227">
        <f>IF(N144="základní",J144,0)</f>
        <v>0</v>
      </c>
      <c r="BF144" s="227">
        <f>IF(N144="snížená",J144,0)</f>
        <v>0</v>
      </c>
      <c r="BG144" s="227">
        <f>IF(N144="zákl. přenesená",J144,0)</f>
        <v>0</v>
      </c>
      <c r="BH144" s="227">
        <f>IF(N144="sníž. přenesená",J144,0)</f>
        <v>0</v>
      </c>
      <c r="BI144" s="227">
        <f>IF(N144="nulová",J144,0)</f>
        <v>0</v>
      </c>
      <c r="BJ144" s="20" t="s">
        <v>84</v>
      </c>
      <c r="BK144" s="227">
        <f>ROUND(I144*H144,2)</f>
        <v>0</v>
      </c>
      <c r="BL144" s="20" t="s">
        <v>504</v>
      </c>
      <c r="BM144" s="226" t="s">
        <v>310</v>
      </c>
    </row>
    <row r="145" s="2" customFormat="1" ht="16.5" customHeight="1">
      <c r="A145" s="41"/>
      <c r="B145" s="42"/>
      <c r="C145" s="215" t="s">
        <v>253</v>
      </c>
      <c r="D145" s="215" t="s">
        <v>147</v>
      </c>
      <c r="E145" s="216" t="s">
        <v>789</v>
      </c>
      <c r="F145" s="217" t="s">
        <v>790</v>
      </c>
      <c r="G145" s="218" t="s">
        <v>732</v>
      </c>
      <c r="H145" s="219">
        <v>2</v>
      </c>
      <c r="I145" s="220"/>
      <c r="J145" s="221">
        <f>ROUND(I145*H145,2)</f>
        <v>0</v>
      </c>
      <c r="K145" s="217" t="s">
        <v>19</v>
      </c>
      <c r="L145" s="47"/>
      <c r="M145" s="222" t="s">
        <v>19</v>
      </c>
      <c r="N145" s="223" t="s">
        <v>44</v>
      </c>
      <c r="O145" s="87"/>
      <c r="P145" s="224">
        <f>O145*H145</f>
        <v>0</v>
      </c>
      <c r="Q145" s="224">
        <v>0</v>
      </c>
      <c r="R145" s="224">
        <f>Q145*H145</f>
        <v>0</v>
      </c>
      <c r="S145" s="224">
        <v>0</v>
      </c>
      <c r="T145" s="225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26" t="s">
        <v>504</v>
      </c>
      <c r="AT145" s="226" t="s">
        <v>147</v>
      </c>
      <c r="AU145" s="226" t="s">
        <v>151</v>
      </c>
      <c r="AY145" s="20" t="s">
        <v>142</v>
      </c>
      <c r="BE145" s="227">
        <f>IF(N145="základní",J145,0)</f>
        <v>0</v>
      </c>
      <c r="BF145" s="227">
        <f>IF(N145="snížená",J145,0)</f>
        <v>0</v>
      </c>
      <c r="BG145" s="227">
        <f>IF(N145="zákl. přenesená",J145,0)</f>
        <v>0</v>
      </c>
      <c r="BH145" s="227">
        <f>IF(N145="sníž. přenesená",J145,0)</f>
        <v>0</v>
      </c>
      <c r="BI145" s="227">
        <f>IF(N145="nulová",J145,0)</f>
        <v>0</v>
      </c>
      <c r="BJ145" s="20" t="s">
        <v>84</v>
      </c>
      <c r="BK145" s="227">
        <f>ROUND(I145*H145,2)</f>
        <v>0</v>
      </c>
      <c r="BL145" s="20" t="s">
        <v>504</v>
      </c>
      <c r="BM145" s="226" t="s">
        <v>353</v>
      </c>
    </row>
    <row r="146" s="16" customFormat="1" ht="20.88" customHeight="1">
      <c r="A146" s="16"/>
      <c r="B146" s="281"/>
      <c r="C146" s="282"/>
      <c r="D146" s="283" t="s">
        <v>71</v>
      </c>
      <c r="E146" s="283" t="s">
        <v>791</v>
      </c>
      <c r="F146" s="283" t="s">
        <v>792</v>
      </c>
      <c r="G146" s="282"/>
      <c r="H146" s="282"/>
      <c r="I146" s="284"/>
      <c r="J146" s="285">
        <f>BK146</f>
        <v>0</v>
      </c>
      <c r="K146" s="282"/>
      <c r="L146" s="286"/>
      <c r="M146" s="287"/>
      <c r="N146" s="288"/>
      <c r="O146" s="288"/>
      <c r="P146" s="289">
        <f>SUM(P147:P148)</f>
        <v>0</v>
      </c>
      <c r="Q146" s="288"/>
      <c r="R146" s="289">
        <f>SUM(R147:R148)</f>
        <v>0</v>
      </c>
      <c r="S146" s="288"/>
      <c r="T146" s="290">
        <f>SUM(T147:T148)</f>
        <v>0</v>
      </c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R146" s="291" t="s">
        <v>79</v>
      </c>
      <c r="AT146" s="292" t="s">
        <v>71</v>
      </c>
      <c r="AU146" s="292" t="s">
        <v>152</v>
      </c>
      <c r="AY146" s="291" t="s">
        <v>142</v>
      </c>
      <c r="BK146" s="293">
        <f>SUM(BK147:BK148)</f>
        <v>0</v>
      </c>
    </row>
    <row r="147" s="2" customFormat="1" ht="16.5" customHeight="1">
      <c r="A147" s="41"/>
      <c r="B147" s="42"/>
      <c r="C147" s="215" t="s">
        <v>259</v>
      </c>
      <c r="D147" s="215" t="s">
        <v>147</v>
      </c>
      <c r="E147" s="216" t="s">
        <v>1079</v>
      </c>
      <c r="F147" s="217" t="s">
        <v>794</v>
      </c>
      <c r="G147" s="218" t="s">
        <v>795</v>
      </c>
      <c r="H147" s="219">
        <v>1</v>
      </c>
      <c r="I147" s="220"/>
      <c r="J147" s="221">
        <f>ROUND(I147*H147,2)</f>
        <v>0</v>
      </c>
      <c r="K147" s="217" t="s">
        <v>19</v>
      </c>
      <c r="L147" s="47"/>
      <c r="M147" s="222" t="s">
        <v>19</v>
      </c>
      <c r="N147" s="223" t="s">
        <v>44</v>
      </c>
      <c r="O147" s="87"/>
      <c r="P147" s="224">
        <f>O147*H147</f>
        <v>0</v>
      </c>
      <c r="Q147" s="224">
        <v>0</v>
      </c>
      <c r="R147" s="224">
        <f>Q147*H147</f>
        <v>0</v>
      </c>
      <c r="S147" s="224">
        <v>0</v>
      </c>
      <c r="T147" s="225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26" t="s">
        <v>504</v>
      </c>
      <c r="AT147" s="226" t="s">
        <v>147</v>
      </c>
      <c r="AU147" s="226" t="s">
        <v>151</v>
      </c>
      <c r="AY147" s="20" t="s">
        <v>142</v>
      </c>
      <c r="BE147" s="227">
        <f>IF(N147="základní",J147,0)</f>
        <v>0</v>
      </c>
      <c r="BF147" s="227">
        <f>IF(N147="snížená",J147,0)</f>
        <v>0</v>
      </c>
      <c r="BG147" s="227">
        <f>IF(N147="zákl. přenesená",J147,0)</f>
        <v>0</v>
      </c>
      <c r="BH147" s="227">
        <f>IF(N147="sníž. přenesená",J147,0)</f>
        <v>0</v>
      </c>
      <c r="BI147" s="227">
        <f>IF(N147="nulová",J147,0)</f>
        <v>0</v>
      </c>
      <c r="BJ147" s="20" t="s">
        <v>84</v>
      </c>
      <c r="BK147" s="227">
        <f>ROUND(I147*H147,2)</f>
        <v>0</v>
      </c>
      <c r="BL147" s="20" t="s">
        <v>504</v>
      </c>
      <c r="BM147" s="226" t="s">
        <v>363</v>
      </c>
    </row>
    <row r="148" s="2" customFormat="1" ht="16.5" customHeight="1">
      <c r="A148" s="41"/>
      <c r="B148" s="42"/>
      <c r="C148" s="215" t="s">
        <v>264</v>
      </c>
      <c r="D148" s="215" t="s">
        <v>147</v>
      </c>
      <c r="E148" s="216" t="s">
        <v>796</v>
      </c>
      <c r="F148" s="217" t="s">
        <v>797</v>
      </c>
      <c r="G148" s="218" t="s">
        <v>732</v>
      </c>
      <c r="H148" s="219">
        <v>1</v>
      </c>
      <c r="I148" s="220"/>
      <c r="J148" s="221">
        <f>ROUND(I148*H148,2)</f>
        <v>0</v>
      </c>
      <c r="K148" s="217" t="s">
        <v>19</v>
      </c>
      <c r="L148" s="47"/>
      <c r="M148" s="222" t="s">
        <v>19</v>
      </c>
      <c r="N148" s="223" t="s">
        <v>44</v>
      </c>
      <c r="O148" s="87"/>
      <c r="P148" s="224">
        <f>O148*H148</f>
        <v>0</v>
      </c>
      <c r="Q148" s="224">
        <v>0</v>
      </c>
      <c r="R148" s="224">
        <f>Q148*H148</f>
        <v>0</v>
      </c>
      <c r="S148" s="224">
        <v>0</v>
      </c>
      <c r="T148" s="225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26" t="s">
        <v>504</v>
      </c>
      <c r="AT148" s="226" t="s">
        <v>147</v>
      </c>
      <c r="AU148" s="226" t="s">
        <v>151</v>
      </c>
      <c r="AY148" s="20" t="s">
        <v>142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20" t="s">
        <v>84</v>
      </c>
      <c r="BK148" s="227">
        <f>ROUND(I148*H148,2)</f>
        <v>0</v>
      </c>
      <c r="BL148" s="20" t="s">
        <v>504</v>
      </c>
      <c r="BM148" s="226" t="s">
        <v>375</v>
      </c>
    </row>
    <row r="149" s="16" customFormat="1" ht="20.88" customHeight="1">
      <c r="A149" s="16"/>
      <c r="B149" s="281"/>
      <c r="C149" s="282"/>
      <c r="D149" s="283" t="s">
        <v>71</v>
      </c>
      <c r="E149" s="283" t="s">
        <v>798</v>
      </c>
      <c r="F149" s="283" t="s">
        <v>799</v>
      </c>
      <c r="G149" s="282"/>
      <c r="H149" s="282"/>
      <c r="I149" s="284"/>
      <c r="J149" s="285">
        <f>BK149</f>
        <v>0</v>
      </c>
      <c r="K149" s="282"/>
      <c r="L149" s="286"/>
      <c r="M149" s="287"/>
      <c r="N149" s="288"/>
      <c r="O149" s="288"/>
      <c r="P149" s="289">
        <f>SUM(P150:P151)</f>
        <v>0</v>
      </c>
      <c r="Q149" s="288"/>
      <c r="R149" s="289">
        <f>SUM(R150:R151)</f>
        <v>0</v>
      </c>
      <c r="S149" s="288"/>
      <c r="T149" s="290">
        <f>SUM(T150:T151)</f>
        <v>0</v>
      </c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R149" s="291" t="s">
        <v>79</v>
      </c>
      <c r="AT149" s="292" t="s">
        <v>71</v>
      </c>
      <c r="AU149" s="292" t="s">
        <v>152</v>
      </c>
      <c r="AY149" s="291" t="s">
        <v>142</v>
      </c>
      <c r="BK149" s="293">
        <f>SUM(BK150:BK151)</f>
        <v>0</v>
      </c>
    </row>
    <row r="150" s="2" customFormat="1" ht="16.5" customHeight="1">
      <c r="A150" s="41"/>
      <c r="B150" s="42"/>
      <c r="C150" s="215" t="s">
        <v>270</v>
      </c>
      <c r="D150" s="215" t="s">
        <v>147</v>
      </c>
      <c r="E150" s="216" t="s">
        <v>800</v>
      </c>
      <c r="F150" s="217" t="s">
        <v>801</v>
      </c>
      <c r="G150" s="218" t="s">
        <v>732</v>
      </c>
      <c r="H150" s="219">
        <v>2</v>
      </c>
      <c r="I150" s="220"/>
      <c r="J150" s="221">
        <f>ROUND(I150*H150,2)</f>
        <v>0</v>
      </c>
      <c r="K150" s="217" t="s">
        <v>19</v>
      </c>
      <c r="L150" s="47"/>
      <c r="M150" s="222" t="s">
        <v>19</v>
      </c>
      <c r="N150" s="223" t="s">
        <v>44</v>
      </c>
      <c r="O150" s="87"/>
      <c r="P150" s="224">
        <f>O150*H150</f>
        <v>0</v>
      </c>
      <c r="Q150" s="224">
        <v>0</v>
      </c>
      <c r="R150" s="224">
        <f>Q150*H150</f>
        <v>0</v>
      </c>
      <c r="S150" s="224">
        <v>0</v>
      </c>
      <c r="T150" s="225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26" t="s">
        <v>504</v>
      </c>
      <c r="AT150" s="226" t="s">
        <v>147</v>
      </c>
      <c r="AU150" s="226" t="s">
        <v>151</v>
      </c>
      <c r="AY150" s="20" t="s">
        <v>142</v>
      </c>
      <c r="BE150" s="227">
        <f>IF(N150="základní",J150,0)</f>
        <v>0</v>
      </c>
      <c r="BF150" s="227">
        <f>IF(N150="snížená",J150,0)</f>
        <v>0</v>
      </c>
      <c r="BG150" s="227">
        <f>IF(N150="zákl. přenesená",J150,0)</f>
        <v>0</v>
      </c>
      <c r="BH150" s="227">
        <f>IF(N150="sníž. přenesená",J150,0)</f>
        <v>0</v>
      </c>
      <c r="BI150" s="227">
        <f>IF(N150="nulová",J150,0)</f>
        <v>0</v>
      </c>
      <c r="BJ150" s="20" t="s">
        <v>84</v>
      </c>
      <c r="BK150" s="227">
        <f>ROUND(I150*H150,2)</f>
        <v>0</v>
      </c>
      <c r="BL150" s="20" t="s">
        <v>504</v>
      </c>
      <c r="BM150" s="226" t="s">
        <v>385</v>
      </c>
    </row>
    <row r="151" s="2" customFormat="1" ht="16.5" customHeight="1">
      <c r="A151" s="41"/>
      <c r="B151" s="42"/>
      <c r="C151" s="215" t="s">
        <v>7</v>
      </c>
      <c r="D151" s="215" t="s">
        <v>147</v>
      </c>
      <c r="E151" s="216" t="s">
        <v>802</v>
      </c>
      <c r="F151" s="217" t="s">
        <v>803</v>
      </c>
      <c r="G151" s="218" t="s">
        <v>732</v>
      </c>
      <c r="H151" s="219">
        <v>1</v>
      </c>
      <c r="I151" s="220"/>
      <c r="J151" s="221">
        <f>ROUND(I151*H151,2)</f>
        <v>0</v>
      </c>
      <c r="K151" s="217" t="s">
        <v>19</v>
      </c>
      <c r="L151" s="47"/>
      <c r="M151" s="222" t="s">
        <v>19</v>
      </c>
      <c r="N151" s="223" t="s">
        <v>44</v>
      </c>
      <c r="O151" s="87"/>
      <c r="P151" s="224">
        <f>O151*H151</f>
        <v>0</v>
      </c>
      <c r="Q151" s="224">
        <v>0</v>
      </c>
      <c r="R151" s="224">
        <f>Q151*H151</f>
        <v>0</v>
      </c>
      <c r="S151" s="224">
        <v>0</v>
      </c>
      <c r="T151" s="225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26" t="s">
        <v>504</v>
      </c>
      <c r="AT151" s="226" t="s">
        <v>147</v>
      </c>
      <c r="AU151" s="226" t="s">
        <v>151</v>
      </c>
      <c r="AY151" s="20" t="s">
        <v>142</v>
      </c>
      <c r="BE151" s="227">
        <f>IF(N151="základní",J151,0)</f>
        <v>0</v>
      </c>
      <c r="BF151" s="227">
        <f>IF(N151="snížená",J151,0)</f>
        <v>0</v>
      </c>
      <c r="BG151" s="227">
        <f>IF(N151="zákl. přenesená",J151,0)</f>
        <v>0</v>
      </c>
      <c r="BH151" s="227">
        <f>IF(N151="sníž. přenesená",J151,0)</f>
        <v>0</v>
      </c>
      <c r="BI151" s="227">
        <f>IF(N151="nulová",J151,0)</f>
        <v>0</v>
      </c>
      <c r="BJ151" s="20" t="s">
        <v>84</v>
      </c>
      <c r="BK151" s="227">
        <f>ROUND(I151*H151,2)</f>
        <v>0</v>
      </c>
      <c r="BL151" s="20" t="s">
        <v>504</v>
      </c>
      <c r="BM151" s="226" t="s">
        <v>396</v>
      </c>
    </row>
    <row r="152" s="12" customFormat="1" ht="20.88" customHeight="1">
      <c r="A152" s="12"/>
      <c r="B152" s="199"/>
      <c r="C152" s="200"/>
      <c r="D152" s="201" t="s">
        <v>71</v>
      </c>
      <c r="E152" s="213" t="s">
        <v>804</v>
      </c>
      <c r="F152" s="213" t="s">
        <v>805</v>
      </c>
      <c r="G152" s="200"/>
      <c r="H152" s="200"/>
      <c r="I152" s="203"/>
      <c r="J152" s="214">
        <f>BK152</f>
        <v>0</v>
      </c>
      <c r="K152" s="200"/>
      <c r="L152" s="205"/>
      <c r="M152" s="206"/>
      <c r="N152" s="207"/>
      <c r="O152" s="207"/>
      <c r="P152" s="208">
        <f>P153+SUM(P154:P158)+P160+P163</f>
        <v>0</v>
      </c>
      <c r="Q152" s="207"/>
      <c r="R152" s="208">
        <f>R153+SUM(R154:R158)+R160+R163</f>
        <v>0</v>
      </c>
      <c r="S152" s="207"/>
      <c r="T152" s="209">
        <f>T153+SUM(T154:T158)+T160+T163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10" t="s">
        <v>79</v>
      </c>
      <c r="AT152" s="211" t="s">
        <v>71</v>
      </c>
      <c r="AU152" s="211" t="s">
        <v>84</v>
      </c>
      <c r="AY152" s="210" t="s">
        <v>142</v>
      </c>
      <c r="BK152" s="212">
        <f>BK153+SUM(BK154:BK158)+BK160+BK163</f>
        <v>0</v>
      </c>
    </row>
    <row r="153" s="2" customFormat="1" ht="16.5" customHeight="1">
      <c r="A153" s="41"/>
      <c r="B153" s="42"/>
      <c r="C153" s="215" t="s">
        <v>280</v>
      </c>
      <c r="D153" s="215" t="s">
        <v>147</v>
      </c>
      <c r="E153" s="216" t="s">
        <v>806</v>
      </c>
      <c r="F153" s="217" t="s">
        <v>807</v>
      </c>
      <c r="G153" s="218" t="s">
        <v>666</v>
      </c>
      <c r="H153" s="219">
        <v>1</v>
      </c>
      <c r="I153" s="220"/>
      <c r="J153" s="221">
        <f>ROUND(I153*H153,2)</f>
        <v>0</v>
      </c>
      <c r="K153" s="217" t="s">
        <v>19</v>
      </c>
      <c r="L153" s="47"/>
      <c r="M153" s="222" t="s">
        <v>19</v>
      </c>
      <c r="N153" s="223" t="s">
        <v>44</v>
      </c>
      <c r="O153" s="87"/>
      <c r="P153" s="224">
        <f>O153*H153</f>
        <v>0</v>
      </c>
      <c r="Q153" s="224">
        <v>0</v>
      </c>
      <c r="R153" s="224">
        <f>Q153*H153</f>
        <v>0</v>
      </c>
      <c r="S153" s="224">
        <v>0</v>
      </c>
      <c r="T153" s="225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26" t="s">
        <v>504</v>
      </c>
      <c r="AT153" s="226" t="s">
        <v>147</v>
      </c>
      <c r="AU153" s="226" t="s">
        <v>152</v>
      </c>
      <c r="AY153" s="20" t="s">
        <v>142</v>
      </c>
      <c r="BE153" s="227">
        <f>IF(N153="základní",J153,0)</f>
        <v>0</v>
      </c>
      <c r="BF153" s="227">
        <f>IF(N153="snížená",J153,0)</f>
        <v>0</v>
      </c>
      <c r="BG153" s="227">
        <f>IF(N153="zákl. přenesená",J153,0)</f>
        <v>0</v>
      </c>
      <c r="BH153" s="227">
        <f>IF(N153="sníž. přenesená",J153,0)</f>
        <v>0</v>
      </c>
      <c r="BI153" s="227">
        <f>IF(N153="nulová",J153,0)</f>
        <v>0</v>
      </c>
      <c r="BJ153" s="20" t="s">
        <v>84</v>
      </c>
      <c r="BK153" s="227">
        <f>ROUND(I153*H153,2)</f>
        <v>0</v>
      </c>
      <c r="BL153" s="20" t="s">
        <v>504</v>
      </c>
      <c r="BM153" s="226" t="s">
        <v>408</v>
      </c>
    </row>
    <row r="154" s="2" customFormat="1" ht="16.5" customHeight="1">
      <c r="A154" s="41"/>
      <c r="B154" s="42"/>
      <c r="C154" s="215" t="s">
        <v>285</v>
      </c>
      <c r="D154" s="215" t="s">
        <v>147</v>
      </c>
      <c r="E154" s="216" t="s">
        <v>808</v>
      </c>
      <c r="F154" s="217" t="s">
        <v>809</v>
      </c>
      <c r="G154" s="218" t="s">
        <v>256</v>
      </c>
      <c r="H154" s="219">
        <v>0.20000000000000001</v>
      </c>
      <c r="I154" s="220"/>
      <c r="J154" s="221">
        <f>ROUND(I154*H154,2)</f>
        <v>0</v>
      </c>
      <c r="K154" s="217" t="s">
        <v>19</v>
      </c>
      <c r="L154" s="47"/>
      <c r="M154" s="222" t="s">
        <v>19</v>
      </c>
      <c r="N154" s="223" t="s">
        <v>44</v>
      </c>
      <c r="O154" s="87"/>
      <c r="P154" s="224">
        <f>O154*H154</f>
        <v>0</v>
      </c>
      <c r="Q154" s="224">
        <v>0</v>
      </c>
      <c r="R154" s="224">
        <f>Q154*H154</f>
        <v>0</v>
      </c>
      <c r="S154" s="224">
        <v>0</v>
      </c>
      <c r="T154" s="225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26" t="s">
        <v>504</v>
      </c>
      <c r="AT154" s="226" t="s">
        <v>147</v>
      </c>
      <c r="AU154" s="226" t="s">
        <v>152</v>
      </c>
      <c r="AY154" s="20" t="s">
        <v>142</v>
      </c>
      <c r="BE154" s="227">
        <f>IF(N154="základní",J154,0)</f>
        <v>0</v>
      </c>
      <c r="BF154" s="227">
        <f>IF(N154="snížená",J154,0)</f>
        <v>0</v>
      </c>
      <c r="BG154" s="227">
        <f>IF(N154="zákl. přenesená",J154,0)</f>
        <v>0</v>
      </c>
      <c r="BH154" s="227">
        <f>IF(N154="sníž. přenesená",J154,0)</f>
        <v>0</v>
      </c>
      <c r="BI154" s="227">
        <f>IF(N154="nulová",J154,0)</f>
        <v>0</v>
      </c>
      <c r="BJ154" s="20" t="s">
        <v>84</v>
      </c>
      <c r="BK154" s="227">
        <f>ROUND(I154*H154,2)</f>
        <v>0</v>
      </c>
      <c r="BL154" s="20" t="s">
        <v>504</v>
      </c>
      <c r="BM154" s="226" t="s">
        <v>420</v>
      </c>
    </row>
    <row r="155" s="2" customFormat="1" ht="16.5" customHeight="1">
      <c r="A155" s="41"/>
      <c r="B155" s="42"/>
      <c r="C155" s="215" t="s">
        <v>291</v>
      </c>
      <c r="D155" s="215" t="s">
        <v>147</v>
      </c>
      <c r="E155" s="216" t="s">
        <v>1080</v>
      </c>
      <c r="F155" s="217" t="s">
        <v>811</v>
      </c>
      <c r="G155" s="218" t="s">
        <v>795</v>
      </c>
      <c r="H155" s="219">
        <v>1</v>
      </c>
      <c r="I155" s="220"/>
      <c r="J155" s="221">
        <f>ROUND(I155*H155,2)</f>
        <v>0</v>
      </c>
      <c r="K155" s="217" t="s">
        <v>19</v>
      </c>
      <c r="L155" s="47"/>
      <c r="M155" s="222" t="s">
        <v>19</v>
      </c>
      <c r="N155" s="223" t="s">
        <v>44</v>
      </c>
      <c r="O155" s="87"/>
      <c r="P155" s="224">
        <f>O155*H155</f>
        <v>0</v>
      </c>
      <c r="Q155" s="224">
        <v>0</v>
      </c>
      <c r="R155" s="224">
        <f>Q155*H155</f>
        <v>0</v>
      </c>
      <c r="S155" s="224">
        <v>0</v>
      </c>
      <c r="T155" s="225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26" t="s">
        <v>504</v>
      </c>
      <c r="AT155" s="226" t="s">
        <v>147</v>
      </c>
      <c r="AU155" s="226" t="s">
        <v>152</v>
      </c>
      <c r="AY155" s="20" t="s">
        <v>142</v>
      </c>
      <c r="BE155" s="227">
        <f>IF(N155="základní",J155,0)</f>
        <v>0</v>
      </c>
      <c r="BF155" s="227">
        <f>IF(N155="snížená",J155,0)</f>
        <v>0</v>
      </c>
      <c r="BG155" s="227">
        <f>IF(N155="zákl. přenesená",J155,0)</f>
        <v>0</v>
      </c>
      <c r="BH155" s="227">
        <f>IF(N155="sníž. přenesená",J155,0)</f>
        <v>0</v>
      </c>
      <c r="BI155" s="227">
        <f>IF(N155="nulová",J155,0)</f>
        <v>0</v>
      </c>
      <c r="BJ155" s="20" t="s">
        <v>84</v>
      </c>
      <c r="BK155" s="227">
        <f>ROUND(I155*H155,2)</f>
        <v>0</v>
      </c>
      <c r="BL155" s="20" t="s">
        <v>504</v>
      </c>
      <c r="BM155" s="226" t="s">
        <v>430</v>
      </c>
    </row>
    <row r="156" s="2" customFormat="1" ht="16.5" customHeight="1">
      <c r="A156" s="41"/>
      <c r="B156" s="42"/>
      <c r="C156" s="215" t="s">
        <v>298</v>
      </c>
      <c r="D156" s="215" t="s">
        <v>147</v>
      </c>
      <c r="E156" s="216" t="s">
        <v>814</v>
      </c>
      <c r="F156" s="217" t="s">
        <v>815</v>
      </c>
      <c r="G156" s="218" t="s">
        <v>795</v>
      </c>
      <c r="H156" s="219">
        <v>1</v>
      </c>
      <c r="I156" s="220"/>
      <c r="J156" s="221">
        <f>ROUND(I156*H156,2)</f>
        <v>0</v>
      </c>
      <c r="K156" s="217" t="s">
        <v>19</v>
      </c>
      <c r="L156" s="47"/>
      <c r="M156" s="222" t="s">
        <v>19</v>
      </c>
      <c r="N156" s="223" t="s">
        <v>44</v>
      </c>
      <c r="O156" s="87"/>
      <c r="P156" s="224">
        <f>O156*H156</f>
        <v>0</v>
      </c>
      <c r="Q156" s="224">
        <v>0</v>
      </c>
      <c r="R156" s="224">
        <f>Q156*H156</f>
        <v>0</v>
      </c>
      <c r="S156" s="224">
        <v>0</v>
      </c>
      <c r="T156" s="225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26" t="s">
        <v>504</v>
      </c>
      <c r="AT156" s="226" t="s">
        <v>147</v>
      </c>
      <c r="AU156" s="226" t="s">
        <v>152</v>
      </c>
      <c r="AY156" s="20" t="s">
        <v>142</v>
      </c>
      <c r="BE156" s="227">
        <f>IF(N156="základní",J156,0)</f>
        <v>0</v>
      </c>
      <c r="BF156" s="227">
        <f>IF(N156="snížená",J156,0)</f>
        <v>0</v>
      </c>
      <c r="BG156" s="227">
        <f>IF(N156="zákl. přenesená",J156,0)</f>
        <v>0</v>
      </c>
      <c r="BH156" s="227">
        <f>IF(N156="sníž. přenesená",J156,0)</f>
        <v>0</v>
      </c>
      <c r="BI156" s="227">
        <f>IF(N156="nulová",J156,0)</f>
        <v>0</v>
      </c>
      <c r="BJ156" s="20" t="s">
        <v>84</v>
      </c>
      <c r="BK156" s="227">
        <f>ROUND(I156*H156,2)</f>
        <v>0</v>
      </c>
      <c r="BL156" s="20" t="s">
        <v>504</v>
      </c>
      <c r="BM156" s="226" t="s">
        <v>439</v>
      </c>
    </row>
    <row r="157" s="2" customFormat="1" ht="16.5" customHeight="1">
      <c r="A157" s="41"/>
      <c r="B157" s="42"/>
      <c r="C157" s="215" t="s">
        <v>306</v>
      </c>
      <c r="D157" s="215" t="s">
        <v>147</v>
      </c>
      <c r="E157" s="216" t="s">
        <v>1081</v>
      </c>
      <c r="F157" s="217" t="s">
        <v>817</v>
      </c>
      <c r="G157" s="218" t="s">
        <v>732</v>
      </c>
      <c r="H157" s="219">
        <v>1</v>
      </c>
      <c r="I157" s="220"/>
      <c r="J157" s="221">
        <f>ROUND(I157*H157,2)</f>
        <v>0</v>
      </c>
      <c r="K157" s="217" t="s">
        <v>19</v>
      </c>
      <c r="L157" s="47"/>
      <c r="M157" s="222" t="s">
        <v>19</v>
      </c>
      <c r="N157" s="223" t="s">
        <v>44</v>
      </c>
      <c r="O157" s="87"/>
      <c r="P157" s="224">
        <f>O157*H157</f>
        <v>0</v>
      </c>
      <c r="Q157" s="224">
        <v>0</v>
      </c>
      <c r="R157" s="224">
        <f>Q157*H157</f>
        <v>0</v>
      </c>
      <c r="S157" s="224">
        <v>0</v>
      </c>
      <c r="T157" s="225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26" t="s">
        <v>504</v>
      </c>
      <c r="AT157" s="226" t="s">
        <v>147</v>
      </c>
      <c r="AU157" s="226" t="s">
        <v>152</v>
      </c>
      <c r="AY157" s="20" t="s">
        <v>142</v>
      </c>
      <c r="BE157" s="227">
        <f>IF(N157="základní",J157,0)</f>
        <v>0</v>
      </c>
      <c r="BF157" s="227">
        <f>IF(N157="snížená",J157,0)</f>
        <v>0</v>
      </c>
      <c r="BG157" s="227">
        <f>IF(N157="zákl. přenesená",J157,0)</f>
        <v>0</v>
      </c>
      <c r="BH157" s="227">
        <f>IF(N157="sníž. přenesená",J157,0)</f>
        <v>0</v>
      </c>
      <c r="BI157" s="227">
        <f>IF(N157="nulová",J157,0)</f>
        <v>0</v>
      </c>
      <c r="BJ157" s="20" t="s">
        <v>84</v>
      </c>
      <c r="BK157" s="227">
        <f>ROUND(I157*H157,2)</f>
        <v>0</v>
      </c>
      <c r="BL157" s="20" t="s">
        <v>504</v>
      </c>
      <c r="BM157" s="226" t="s">
        <v>449</v>
      </c>
    </row>
    <row r="158" s="16" customFormat="1" ht="20.88" customHeight="1">
      <c r="A158" s="16"/>
      <c r="B158" s="281"/>
      <c r="C158" s="282"/>
      <c r="D158" s="283" t="s">
        <v>71</v>
      </c>
      <c r="E158" s="283" t="s">
        <v>818</v>
      </c>
      <c r="F158" s="283" t="s">
        <v>819</v>
      </c>
      <c r="G158" s="282"/>
      <c r="H158" s="282"/>
      <c r="I158" s="284"/>
      <c r="J158" s="285">
        <f>BK158</f>
        <v>0</v>
      </c>
      <c r="K158" s="282"/>
      <c r="L158" s="286"/>
      <c r="M158" s="287"/>
      <c r="N158" s="288"/>
      <c r="O158" s="288"/>
      <c r="P158" s="289">
        <f>P159</f>
        <v>0</v>
      </c>
      <c r="Q158" s="288"/>
      <c r="R158" s="289">
        <f>R159</f>
        <v>0</v>
      </c>
      <c r="S158" s="288"/>
      <c r="T158" s="290">
        <f>T159</f>
        <v>0</v>
      </c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R158" s="291" t="s">
        <v>79</v>
      </c>
      <c r="AT158" s="292" t="s">
        <v>71</v>
      </c>
      <c r="AU158" s="292" t="s">
        <v>152</v>
      </c>
      <c r="AY158" s="291" t="s">
        <v>142</v>
      </c>
      <c r="BK158" s="293">
        <f>BK159</f>
        <v>0</v>
      </c>
    </row>
    <row r="159" s="2" customFormat="1" ht="16.5" customHeight="1">
      <c r="A159" s="41"/>
      <c r="B159" s="42"/>
      <c r="C159" s="215" t="s">
        <v>313</v>
      </c>
      <c r="D159" s="215" t="s">
        <v>147</v>
      </c>
      <c r="E159" s="216" t="s">
        <v>1082</v>
      </c>
      <c r="F159" s="217" t="s">
        <v>1083</v>
      </c>
      <c r="G159" s="218" t="s">
        <v>732</v>
      </c>
      <c r="H159" s="219">
        <v>1</v>
      </c>
      <c r="I159" s="220"/>
      <c r="J159" s="221">
        <f>ROUND(I159*H159,2)</f>
        <v>0</v>
      </c>
      <c r="K159" s="217" t="s">
        <v>19</v>
      </c>
      <c r="L159" s="47"/>
      <c r="M159" s="222" t="s">
        <v>19</v>
      </c>
      <c r="N159" s="223" t="s">
        <v>44</v>
      </c>
      <c r="O159" s="87"/>
      <c r="P159" s="224">
        <f>O159*H159</f>
        <v>0</v>
      </c>
      <c r="Q159" s="224">
        <v>0</v>
      </c>
      <c r="R159" s="224">
        <f>Q159*H159</f>
        <v>0</v>
      </c>
      <c r="S159" s="224">
        <v>0</v>
      </c>
      <c r="T159" s="225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26" t="s">
        <v>504</v>
      </c>
      <c r="AT159" s="226" t="s">
        <v>147</v>
      </c>
      <c r="AU159" s="226" t="s">
        <v>151</v>
      </c>
      <c r="AY159" s="20" t="s">
        <v>142</v>
      </c>
      <c r="BE159" s="227">
        <f>IF(N159="základní",J159,0)</f>
        <v>0</v>
      </c>
      <c r="BF159" s="227">
        <f>IF(N159="snížená",J159,0)</f>
        <v>0</v>
      </c>
      <c r="BG159" s="227">
        <f>IF(N159="zákl. přenesená",J159,0)</f>
        <v>0</v>
      </c>
      <c r="BH159" s="227">
        <f>IF(N159="sníž. přenesená",J159,0)</f>
        <v>0</v>
      </c>
      <c r="BI159" s="227">
        <f>IF(N159="nulová",J159,0)</f>
        <v>0</v>
      </c>
      <c r="BJ159" s="20" t="s">
        <v>84</v>
      </c>
      <c r="BK159" s="227">
        <f>ROUND(I159*H159,2)</f>
        <v>0</v>
      </c>
      <c r="BL159" s="20" t="s">
        <v>504</v>
      </c>
      <c r="BM159" s="226" t="s">
        <v>459</v>
      </c>
    </row>
    <row r="160" s="16" customFormat="1" ht="20.88" customHeight="1">
      <c r="A160" s="16"/>
      <c r="B160" s="281"/>
      <c r="C160" s="282"/>
      <c r="D160" s="283" t="s">
        <v>71</v>
      </c>
      <c r="E160" s="283" t="s">
        <v>822</v>
      </c>
      <c r="F160" s="283" t="s">
        <v>823</v>
      </c>
      <c r="G160" s="282"/>
      <c r="H160" s="282"/>
      <c r="I160" s="284"/>
      <c r="J160" s="285">
        <f>BK160</f>
        <v>0</v>
      </c>
      <c r="K160" s="282"/>
      <c r="L160" s="286"/>
      <c r="M160" s="287"/>
      <c r="N160" s="288"/>
      <c r="O160" s="288"/>
      <c r="P160" s="289">
        <f>SUM(P161:P162)</f>
        <v>0</v>
      </c>
      <c r="Q160" s="288"/>
      <c r="R160" s="289">
        <f>SUM(R161:R162)</f>
        <v>0</v>
      </c>
      <c r="S160" s="288"/>
      <c r="T160" s="290">
        <f>SUM(T161:T162)</f>
        <v>0</v>
      </c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R160" s="291" t="s">
        <v>79</v>
      </c>
      <c r="AT160" s="292" t="s">
        <v>71</v>
      </c>
      <c r="AU160" s="292" t="s">
        <v>152</v>
      </c>
      <c r="AY160" s="291" t="s">
        <v>142</v>
      </c>
      <c r="BK160" s="293">
        <f>SUM(BK161:BK162)</f>
        <v>0</v>
      </c>
    </row>
    <row r="161" s="2" customFormat="1" ht="16.5" customHeight="1">
      <c r="A161" s="41"/>
      <c r="B161" s="42"/>
      <c r="C161" s="215" t="s">
        <v>318</v>
      </c>
      <c r="D161" s="215" t="s">
        <v>147</v>
      </c>
      <c r="E161" s="216" t="s">
        <v>824</v>
      </c>
      <c r="F161" s="217" t="s">
        <v>825</v>
      </c>
      <c r="G161" s="218" t="s">
        <v>795</v>
      </c>
      <c r="H161" s="219">
        <v>1</v>
      </c>
      <c r="I161" s="220"/>
      <c r="J161" s="221">
        <f>ROUND(I161*H161,2)</f>
        <v>0</v>
      </c>
      <c r="K161" s="217" t="s">
        <v>19</v>
      </c>
      <c r="L161" s="47"/>
      <c r="M161" s="222" t="s">
        <v>19</v>
      </c>
      <c r="N161" s="223" t="s">
        <v>44</v>
      </c>
      <c r="O161" s="87"/>
      <c r="P161" s="224">
        <f>O161*H161</f>
        <v>0</v>
      </c>
      <c r="Q161" s="224">
        <v>0</v>
      </c>
      <c r="R161" s="224">
        <f>Q161*H161</f>
        <v>0</v>
      </c>
      <c r="S161" s="224">
        <v>0</v>
      </c>
      <c r="T161" s="225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26" t="s">
        <v>504</v>
      </c>
      <c r="AT161" s="226" t="s">
        <v>147</v>
      </c>
      <c r="AU161" s="226" t="s">
        <v>151</v>
      </c>
      <c r="AY161" s="20" t="s">
        <v>142</v>
      </c>
      <c r="BE161" s="227">
        <f>IF(N161="základní",J161,0)</f>
        <v>0</v>
      </c>
      <c r="BF161" s="227">
        <f>IF(N161="snížená",J161,0)</f>
        <v>0</v>
      </c>
      <c r="BG161" s="227">
        <f>IF(N161="zákl. přenesená",J161,0)</f>
        <v>0</v>
      </c>
      <c r="BH161" s="227">
        <f>IF(N161="sníž. přenesená",J161,0)</f>
        <v>0</v>
      </c>
      <c r="BI161" s="227">
        <f>IF(N161="nulová",J161,0)</f>
        <v>0</v>
      </c>
      <c r="BJ161" s="20" t="s">
        <v>84</v>
      </c>
      <c r="BK161" s="227">
        <f>ROUND(I161*H161,2)</f>
        <v>0</v>
      </c>
      <c r="BL161" s="20" t="s">
        <v>504</v>
      </c>
      <c r="BM161" s="226" t="s">
        <v>469</v>
      </c>
    </row>
    <row r="162" s="2" customFormat="1" ht="16.5" customHeight="1">
      <c r="A162" s="41"/>
      <c r="B162" s="42"/>
      <c r="C162" s="215" t="s">
        <v>325</v>
      </c>
      <c r="D162" s="215" t="s">
        <v>147</v>
      </c>
      <c r="E162" s="216" t="s">
        <v>826</v>
      </c>
      <c r="F162" s="217" t="s">
        <v>827</v>
      </c>
      <c r="G162" s="218" t="s">
        <v>795</v>
      </c>
      <c r="H162" s="219">
        <v>1</v>
      </c>
      <c r="I162" s="220"/>
      <c r="J162" s="221">
        <f>ROUND(I162*H162,2)</f>
        <v>0</v>
      </c>
      <c r="K162" s="217" t="s">
        <v>19</v>
      </c>
      <c r="L162" s="47"/>
      <c r="M162" s="222" t="s">
        <v>19</v>
      </c>
      <c r="N162" s="223" t="s">
        <v>44</v>
      </c>
      <c r="O162" s="87"/>
      <c r="P162" s="224">
        <f>O162*H162</f>
        <v>0</v>
      </c>
      <c r="Q162" s="224">
        <v>0</v>
      </c>
      <c r="R162" s="224">
        <f>Q162*H162</f>
        <v>0</v>
      </c>
      <c r="S162" s="224">
        <v>0</v>
      </c>
      <c r="T162" s="225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26" t="s">
        <v>504</v>
      </c>
      <c r="AT162" s="226" t="s">
        <v>147</v>
      </c>
      <c r="AU162" s="226" t="s">
        <v>151</v>
      </c>
      <c r="AY162" s="20" t="s">
        <v>142</v>
      </c>
      <c r="BE162" s="227">
        <f>IF(N162="základní",J162,0)</f>
        <v>0</v>
      </c>
      <c r="BF162" s="227">
        <f>IF(N162="snížená",J162,0)</f>
        <v>0</v>
      </c>
      <c r="BG162" s="227">
        <f>IF(N162="zákl. přenesená",J162,0)</f>
        <v>0</v>
      </c>
      <c r="BH162" s="227">
        <f>IF(N162="sníž. přenesená",J162,0)</f>
        <v>0</v>
      </c>
      <c r="BI162" s="227">
        <f>IF(N162="nulová",J162,0)</f>
        <v>0</v>
      </c>
      <c r="BJ162" s="20" t="s">
        <v>84</v>
      </c>
      <c r="BK162" s="227">
        <f>ROUND(I162*H162,2)</f>
        <v>0</v>
      </c>
      <c r="BL162" s="20" t="s">
        <v>504</v>
      </c>
      <c r="BM162" s="226" t="s">
        <v>478</v>
      </c>
    </row>
    <row r="163" s="16" customFormat="1" ht="20.88" customHeight="1">
      <c r="A163" s="16"/>
      <c r="B163" s="281"/>
      <c r="C163" s="282"/>
      <c r="D163" s="283" t="s">
        <v>71</v>
      </c>
      <c r="E163" s="283" t="s">
        <v>828</v>
      </c>
      <c r="F163" s="283" t="s">
        <v>829</v>
      </c>
      <c r="G163" s="282"/>
      <c r="H163" s="282"/>
      <c r="I163" s="284"/>
      <c r="J163" s="285">
        <f>BK163</f>
        <v>0</v>
      </c>
      <c r="K163" s="282"/>
      <c r="L163" s="286"/>
      <c r="M163" s="287"/>
      <c r="N163" s="288"/>
      <c r="O163" s="288"/>
      <c r="P163" s="289">
        <f>SUM(P164:P165)</f>
        <v>0</v>
      </c>
      <c r="Q163" s="288"/>
      <c r="R163" s="289">
        <f>SUM(R164:R165)</f>
        <v>0</v>
      </c>
      <c r="S163" s="288"/>
      <c r="T163" s="290">
        <f>SUM(T164:T165)</f>
        <v>0</v>
      </c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R163" s="291" t="s">
        <v>79</v>
      </c>
      <c r="AT163" s="292" t="s">
        <v>71</v>
      </c>
      <c r="AU163" s="292" t="s">
        <v>152</v>
      </c>
      <c r="AY163" s="291" t="s">
        <v>142</v>
      </c>
      <c r="BK163" s="293">
        <f>SUM(BK164:BK165)</f>
        <v>0</v>
      </c>
    </row>
    <row r="164" s="2" customFormat="1" ht="16.5" customHeight="1">
      <c r="A164" s="41"/>
      <c r="B164" s="42"/>
      <c r="C164" s="215" t="s">
        <v>332</v>
      </c>
      <c r="D164" s="215" t="s">
        <v>147</v>
      </c>
      <c r="E164" s="216" t="s">
        <v>830</v>
      </c>
      <c r="F164" s="217" t="s">
        <v>831</v>
      </c>
      <c r="G164" s="218" t="s">
        <v>666</v>
      </c>
      <c r="H164" s="219">
        <v>3</v>
      </c>
      <c r="I164" s="220"/>
      <c r="J164" s="221">
        <f>ROUND(I164*H164,2)</f>
        <v>0</v>
      </c>
      <c r="K164" s="217" t="s">
        <v>19</v>
      </c>
      <c r="L164" s="47"/>
      <c r="M164" s="222" t="s">
        <v>19</v>
      </c>
      <c r="N164" s="223" t="s">
        <v>44</v>
      </c>
      <c r="O164" s="87"/>
      <c r="P164" s="224">
        <f>O164*H164</f>
        <v>0</v>
      </c>
      <c r="Q164" s="224">
        <v>0</v>
      </c>
      <c r="R164" s="224">
        <f>Q164*H164</f>
        <v>0</v>
      </c>
      <c r="S164" s="224">
        <v>0</v>
      </c>
      <c r="T164" s="225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26" t="s">
        <v>504</v>
      </c>
      <c r="AT164" s="226" t="s">
        <v>147</v>
      </c>
      <c r="AU164" s="226" t="s">
        <v>151</v>
      </c>
      <c r="AY164" s="20" t="s">
        <v>142</v>
      </c>
      <c r="BE164" s="227">
        <f>IF(N164="základní",J164,0)</f>
        <v>0</v>
      </c>
      <c r="BF164" s="227">
        <f>IF(N164="snížená",J164,0)</f>
        <v>0</v>
      </c>
      <c r="BG164" s="227">
        <f>IF(N164="zákl. přenesená",J164,0)</f>
        <v>0</v>
      </c>
      <c r="BH164" s="227">
        <f>IF(N164="sníž. přenesená",J164,0)</f>
        <v>0</v>
      </c>
      <c r="BI164" s="227">
        <f>IF(N164="nulová",J164,0)</f>
        <v>0</v>
      </c>
      <c r="BJ164" s="20" t="s">
        <v>84</v>
      </c>
      <c r="BK164" s="227">
        <f>ROUND(I164*H164,2)</f>
        <v>0</v>
      </c>
      <c r="BL164" s="20" t="s">
        <v>504</v>
      </c>
      <c r="BM164" s="226" t="s">
        <v>487</v>
      </c>
    </row>
    <row r="165" s="2" customFormat="1" ht="16.5" customHeight="1">
      <c r="A165" s="41"/>
      <c r="B165" s="42"/>
      <c r="C165" s="215" t="s">
        <v>338</v>
      </c>
      <c r="D165" s="215" t="s">
        <v>147</v>
      </c>
      <c r="E165" s="216" t="s">
        <v>832</v>
      </c>
      <c r="F165" s="217" t="s">
        <v>833</v>
      </c>
      <c r="G165" s="218" t="s">
        <v>666</v>
      </c>
      <c r="H165" s="219">
        <v>0.5</v>
      </c>
      <c r="I165" s="220"/>
      <c r="J165" s="221">
        <f>ROUND(I165*H165,2)</f>
        <v>0</v>
      </c>
      <c r="K165" s="217" t="s">
        <v>19</v>
      </c>
      <c r="L165" s="47"/>
      <c r="M165" s="222" t="s">
        <v>19</v>
      </c>
      <c r="N165" s="223" t="s">
        <v>44</v>
      </c>
      <c r="O165" s="87"/>
      <c r="P165" s="224">
        <f>O165*H165</f>
        <v>0</v>
      </c>
      <c r="Q165" s="224">
        <v>0</v>
      </c>
      <c r="R165" s="224">
        <f>Q165*H165</f>
        <v>0</v>
      </c>
      <c r="S165" s="224">
        <v>0</v>
      </c>
      <c r="T165" s="225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26" t="s">
        <v>504</v>
      </c>
      <c r="AT165" s="226" t="s">
        <v>147</v>
      </c>
      <c r="AU165" s="226" t="s">
        <v>151</v>
      </c>
      <c r="AY165" s="20" t="s">
        <v>142</v>
      </c>
      <c r="BE165" s="227">
        <f>IF(N165="základní",J165,0)</f>
        <v>0</v>
      </c>
      <c r="BF165" s="227">
        <f>IF(N165="snížená",J165,0)</f>
        <v>0</v>
      </c>
      <c r="BG165" s="227">
        <f>IF(N165="zákl. přenesená",J165,0)</f>
        <v>0</v>
      </c>
      <c r="BH165" s="227">
        <f>IF(N165="sníž. přenesená",J165,0)</f>
        <v>0</v>
      </c>
      <c r="BI165" s="227">
        <f>IF(N165="nulová",J165,0)</f>
        <v>0</v>
      </c>
      <c r="BJ165" s="20" t="s">
        <v>84</v>
      </c>
      <c r="BK165" s="227">
        <f>ROUND(I165*H165,2)</f>
        <v>0</v>
      </c>
      <c r="BL165" s="20" t="s">
        <v>504</v>
      </c>
      <c r="BM165" s="226" t="s">
        <v>495</v>
      </c>
    </row>
    <row r="166" s="12" customFormat="1" ht="22.8" customHeight="1">
      <c r="A166" s="12"/>
      <c r="B166" s="199"/>
      <c r="C166" s="200"/>
      <c r="D166" s="201" t="s">
        <v>71</v>
      </c>
      <c r="E166" s="213" t="s">
        <v>834</v>
      </c>
      <c r="F166" s="213" t="s">
        <v>835</v>
      </c>
      <c r="G166" s="200"/>
      <c r="H166" s="200"/>
      <c r="I166" s="203"/>
      <c r="J166" s="214">
        <f>BK166</f>
        <v>0</v>
      </c>
      <c r="K166" s="200"/>
      <c r="L166" s="205"/>
      <c r="M166" s="206"/>
      <c r="N166" s="207"/>
      <c r="O166" s="207"/>
      <c r="P166" s="208">
        <f>P167</f>
        <v>0</v>
      </c>
      <c r="Q166" s="207"/>
      <c r="R166" s="208">
        <f>R167</f>
        <v>0</v>
      </c>
      <c r="S166" s="207"/>
      <c r="T166" s="209">
        <f>T167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10" t="s">
        <v>79</v>
      </c>
      <c r="AT166" s="211" t="s">
        <v>71</v>
      </c>
      <c r="AU166" s="211" t="s">
        <v>79</v>
      </c>
      <c r="AY166" s="210" t="s">
        <v>142</v>
      </c>
      <c r="BK166" s="212">
        <f>BK167</f>
        <v>0</v>
      </c>
    </row>
    <row r="167" s="2" customFormat="1" ht="16.5" customHeight="1">
      <c r="A167" s="41"/>
      <c r="B167" s="42"/>
      <c r="C167" s="215" t="s">
        <v>310</v>
      </c>
      <c r="D167" s="215" t="s">
        <v>147</v>
      </c>
      <c r="E167" s="216" t="s">
        <v>836</v>
      </c>
      <c r="F167" s="217" t="s">
        <v>837</v>
      </c>
      <c r="G167" s="218" t="s">
        <v>256</v>
      </c>
      <c r="H167" s="219">
        <v>0.050000000000000003</v>
      </c>
      <c r="I167" s="220"/>
      <c r="J167" s="221">
        <f>ROUND(I167*H167,2)</f>
        <v>0</v>
      </c>
      <c r="K167" s="217" t="s">
        <v>19</v>
      </c>
      <c r="L167" s="47"/>
      <c r="M167" s="222" t="s">
        <v>19</v>
      </c>
      <c r="N167" s="223" t="s">
        <v>44</v>
      </c>
      <c r="O167" s="87"/>
      <c r="P167" s="224">
        <f>O167*H167</f>
        <v>0</v>
      </c>
      <c r="Q167" s="224">
        <v>0</v>
      </c>
      <c r="R167" s="224">
        <f>Q167*H167</f>
        <v>0</v>
      </c>
      <c r="S167" s="224">
        <v>0</v>
      </c>
      <c r="T167" s="225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26" t="s">
        <v>504</v>
      </c>
      <c r="AT167" s="226" t="s">
        <v>147</v>
      </c>
      <c r="AU167" s="226" t="s">
        <v>84</v>
      </c>
      <c r="AY167" s="20" t="s">
        <v>142</v>
      </c>
      <c r="BE167" s="227">
        <f>IF(N167="základní",J167,0)</f>
        <v>0</v>
      </c>
      <c r="BF167" s="227">
        <f>IF(N167="snížená",J167,0)</f>
        <v>0</v>
      </c>
      <c r="BG167" s="227">
        <f>IF(N167="zákl. přenesená",J167,0)</f>
        <v>0</v>
      </c>
      <c r="BH167" s="227">
        <f>IF(N167="sníž. přenesená",J167,0)</f>
        <v>0</v>
      </c>
      <c r="BI167" s="227">
        <f>IF(N167="nulová",J167,0)</f>
        <v>0</v>
      </c>
      <c r="BJ167" s="20" t="s">
        <v>84</v>
      </c>
      <c r="BK167" s="227">
        <f>ROUND(I167*H167,2)</f>
        <v>0</v>
      </c>
      <c r="BL167" s="20" t="s">
        <v>504</v>
      </c>
      <c r="BM167" s="226" t="s">
        <v>504</v>
      </c>
    </row>
    <row r="168" s="12" customFormat="1" ht="22.8" customHeight="1">
      <c r="A168" s="12"/>
      <c r="B168" s="199"/>
      <c r="C168" s="200"/>
      <c r="D168" s="201" t="s">
        <v>71</v>
      </c>
      <c r="E168" s="213" t="s">
        <v>838</v>
      </c>
      <c r="F168" s="213" t="s">
        <v>839</v>
      </c>
      <c r="G168" s="200"/>
      <c r="H168" s="200"/>
      <c r="I168" s="203"/>
      <c r="J168" s="214">
        <f>BK168</f>
        <v>0</v>
      </c>
      <c r="K168" s="200"/>
      <c r="L168" s="205"/>
      <c r="M168" s="206"/>
      <c r="N168" s="207"/>
      <c r="O168" s="207"/>
      <c r="P168" s="208">
        <f>P169</f>
        <v>0</v>
      </c>
      <c r="Q168" s="207"/>
      <c r="R168" s="208">
        <f>R169</f>
        <v>0</v>
      </c>
      <c r="S168" s="207"/>
      <c r="T168" s="209">
        <f>T169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10" t="s">
        <v>79</v>
      </c>
      <c r="AT168" s="211" t="s">
        <v>71</v>
      </c>
      <c r="AU168" s="211" t="s">
        <v>79</v>
      </c>
      <c r="AY168" s="210" t="s">
        <v>142</v>
      </c>
      <c r="BK168" s="212">
        <f>BK169</f>
        <v>0</v>
      </c>
    </row>
    <row r="169" s="12" customFormat="1" ht="20.88" customHeight="1">
      <c r="A169" s="12"/>
      <c r="B169" s="199"/>
      <c r="C169" s="200"/>
      <c r="D169" s="201" t="s">
        <v>71</v>
      </c>
      <c r="E169" s="213" t="s">
        <v>840</v>
      </c>
      <c r="F169" s="213" t="s">
        <v>841</v>
      </c>
      <c r="G169" s="200"/>
      <c r="H169" s="200"/>
      <c r="I169" s="203"/>
      <c r="J169" s="214">
        <f>BK169</f>
        <v>0</v>
      </c>
      <c r="K169" s="200"/>
      <c r="L169" s="205"/>
      <c r="M169" s="206"/>
      <c r="N169" s="207"/>
      <c r="O169" s="207"/>
      <c r="P169" s="208">
        <f>P170+P171+P173+P175+P177+P179+P181+P183+P186+P188</f>
        <v>0</v>
      </c>
      <c r="Q169" s="207"/>
      <c r="R169" s="208">
        <f>R170+R171+R173+R175+R177+R179+R181+R183+R186+R188</f>
        <v>0</v>
      </c>
      <c r="S169" s="207"/>
      <c r="T169" s="209">
        <f>T170+T171+T173+T175+T177+T179+T181+T183+T186+T188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10" t="s">
        <v>79</v>
      </c>
      <c r="AT169" s="211" t="s">
        <v>71</v>
      </c>
      <c r="AU169" s="211" t="s">
        <v>84</v>
      </c>
      <c r="AY169" s="210" t="s">
        <v>142</v>
      </c>
      <c r="BK169" s="212">
        <f>BK170+BK171+BK173+BK175+BK177+BK179+BK181+BK183+BK186+BK188</f>
        <v>0</v>
      </c>
    </row>
    <row r="170" s="2" customFormat="1" ht="16.5" customHeight="1">
      <c r="A170" s="41"/>
      <c r="B170" s="42"/>
      <c r="C170" s="215" t="s">
        <v>348</v>
      </c>
      <c r="D170" s="215" t="s">
        <v>147</v>
      </c>
      <c r="E170" s="216" t="s">
        <v>842</v>
      </c>
      <c r="F170" s="217" t="s">
        <v>843</v>
      </c>
      <c r="G170" s="218" t="s">
        <v>844</v>
      </c>
      <c r="H170" s="219">
        <v>0.02</v>
      </c>
      <c r="I170" s="220"/>
      <c r="J170" s="221">
        <f>ROUND(I170*H170,2)</f>
        <v>0</v>
      </c>
      <c r="K170" s="217" t="s">
        <v>19</v>
      </c>
      <c r="L170" s="47"/>
      <c r="M170" s="222" t="s">
        <v>19</v>
      </c>
      <c r="N170" s="223" t="s">
        <v>44</v>
      </c>
      <c r="O170" s="87"/>
      <c r="P170" s="224">
        <f>O170*H170</f>
        <v>0</v>
      </c>
      <c r="Q170" s="224">
        <v>0</v>
      </c>
      <c r="R170" s="224">
        <f>Q170*H170</f>
        <v>0</v>
      </c>
      <c r="S170" s="224">
        <v>0</v>
      </c>
      <c r="T170" s="225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26" t="s">
        <v>504</v>
      </c>
      <c r="AT170" s="226" t="s">
        <v>147</v>
      </c>
      <c r="AU170" s="226" t="s">
        <v>152</v>
      </c>
      <c r="AY170" s="20" t="s">
        <v>142</v>
      </c>
      <c r="BE170" s="227">
        <f>IF(N170="základní",J170,0)</f>
        <v>0</v>
      </c>
      <c r="BF170" s="227">
        <f>IF(N170="snížená",J170,0)</f>
        <v>0</v>
      </c>
      <c r="BG170" s="227">
        <f>IF(N170="zákl. přenesená",J170,0)</f>
        <v>0</v>
      </c>
      <c r="BH170" s="227">
        <f>IF(N170="sníž. přenesená",J170,0)</f>
        <v>0</v>
      </c>
      <c r="BI170" s="227">
        <f>IF(N170="nulová",J170,0)</f>
        <v>0</v>
      </c>
      <c r="BJ170" s="20" t="s">
        <v>84</v>
      </c>
      <c r="BK170" s="227">
        <f>ROUND(I170*H170,2)</f>
        <v>0</v>
      </c>
      <c r="BL170" s="20" t="s">
        <v>504</v>
      </c>
      <c r="BM170" s="226" t="s">
        <v>513</v>
      </c>
    </row>
    <row r="171" s="16" customFormat="1" ht="20.88" customHeight="1">
      <c r="A171" s="16"/>
      <c r="B171" s="281"/>
      <c r="C171" s="282"/>
      <c r="D171" s="283" t="s">
        <v>71</v>
      </c>
      <c r="E171" s="283" t="s">
        <v>845</v>
      </c>
      <c r="F171" s="283" t="s">
        <v>846</v>
      </c>
      <c r="G171" s="282"/>
      <c r="H171" s="282"/>
      <c r="I171" s="284"/>
      <c r="J171" s="285">
        <f>BK171</f>
        <v>0</v>
      </c>
      <c r="K171" s="282"/>
      <c r="L171" s="286"/>
      <c r="M171" s="287"/>
      <c r="N171" s="288"/>
      <c r="O171" s="288"/>
      <c r="P171" s="289">
        <f>P172</f>
        <v>0</v>
      </c>
      <c r="Q171" s="288"/>
      <c r="R171" s="289">
        <f>R172</f>
        <v>0</v>
      </c>
      <c r="S171" s="288"/>
      <c r="T171" s="290">
        <f>T172</f>
        <v>0</v>
      </c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R171" s="291" t="s">
        <v>79</v>
      </c>
      <c r="AT171" s="292" t="s">
        <v>71</v>
      </c>
      <c r="AU171" s="292" t="s">
        <v>152</v>
      </c>
      <c r="AY171" s="291" t="s">
        <v>142</v>
      </c>
      <c r="BK171" s="293">
        <f>BK172</f>
        <v>0</v>
      </c>
    </row>
    <row r="172" s="2" customFormat="1" ht="16.5" customHeight="1">
      <c r="A172" s="41"/>
      <c r="B172" s="42"/>
      <c r="C172" s="215" t="s">
        <v>353</v>
      </c>
      <c r="D172" s="215" t="s">
        <v>147</v>
      </c>
      <c r="E172" s="216" t="s">
        <v>847</v>
      </c>
      <c r="F172" s="217" t="s">
        <v>848</v>
      </c>
      <c r="G172" s="218" t="s">
        <v>150</v>
      </c>
      <c r="H172" s="219">
        <v>5.25</v>
      </c>
      <c r="I172" s="220"/>
      <c r="J172" s="221">
        <f>ROUND(I172*H172,2)</f>
        <v>0</v>
      </c>
      <c r="K172" s="217" t="s">
        <v>19</v>
      </c>
      <c r="L172" s="47"/>
      <c r="M172" s="222" t="s">
        <v>19</v>
      </c>
      <c r="N172" s="223" t="s">
        <v>44</v>
      </c>
      <c r="O172" s="87"/>
      <c r="P172" s="224">
        <f>O172*H172</f>
        <v>0</v>
      </c>
      <c r="Q172" s="224">
        <v>0</v>
      </c>
      <c r="R172" s="224">
        <f>Q172*H172</f>
        <v>0</v>
      </c>
      <c r="S172" s="224">
        <v>0</v>
      </c>
      <c r="T172" s="225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26" t="s">
        <v>504</v>
      </c>
      <c r="AT172" s="226" t="s">
        <v>147</v>
      </c>
      <c r="AU172" s="226" t="s">
        <v>151</v>
      </c>
      <c r="AY172" s="20" t="s">
        <v>142</v>
      </c>
      <c r="BE172" s="227">
        <f>IF(N172="základní",J172,0)</f>
        <v>0</v>
      </c>
      <c r="BF172" s="227">
        <f>IF(N172="snížená",J172,0)</f>
        <v>0</v>
      </c>
      <c r="BG172" s="227">
        <f>IF(N172="zákl. přenesená",J172,0)</f>
        <v>0</v>
      </c>
      <c r="BH172" s="227">
        <f>IF(N172="sníž. přenesená",J172,0)</f>
        <v>0</v>
      </c>
      <c r="BI172" s="227">
        <f>IF(N172="nulová",J172,0)</f>
        <v>0</v>
      </c>
      <c r="BJ172" s="20" t="s">
        <v>84</v>
      </c>
      <c r="BK172" s="227">
        <f>ROUND(I172*H172,2)</f>
        <v>0</v>
      </c>
      <c r="BL172" s="20" t="s">
        <v>504</v>
      </c>
      <c r="BM172" s="226" t="s">
        <v>523</v>
      </c>
    </row>
    <row r="173" s="16" customFormat="1" ht="20.88" customHeight="1">
      <c r="A173" s="16"/>
      <c r="B173" s="281"/>
      <c r="C173" s="282"/>
      <c r="D173" s="283" t="s">
        <v>71</v>
      </c>
      <c r="E173" s="283" t="s">
        <v>849</v>
      </c>
      <c r="F173" s="283" t="s">
        <v>850</v>
      </c>
      <c r="G173" s="282"/>
      <c r="H173" s="282"/>
      <c r="I173" s="284"/>
      <c r="J173" s="285">
        <f>BK173</f>
        <v>0</v>
      </c>
      <c r="K173" s="282"/>
      <c r="L173" s="286"/>
      <c r="M173" s="287"/>
      <c r="N173" s="288"/>
      <c r="O173" s="288"/>
      <c r="P173" s="289">
        <f>P174</f>
        <v>0</v>
      </c>
      <c r="Q173" s="288"/>
      <c r="R173" s="289">
        <f>R174</f>
        <v>0</v>
      </c>
      <c r="S173" s="288"/>
      <c r="T173" s="290">
        <f>T174</f>
        <v>0</v>
      </c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R173" s="291" t="s">
        <v>79</v>
      </c>
      <c r="AT173" s="292" t="s">
        <v>71</v>
      </c>
      <c r="AU173" s="292" t="s">
        <v>152</v>
      </c>
      <c r="AY173" s="291" t="s">
        <v>142</v>
      </c>
      <c r="BK173" s="293">
        <f>BK174</f>
        <v>0</v>
      </c>
    </row>
    <row r="174" s="2" customFormat="1" ht="16.5" customHeight="1">
      <c r="A174" s="41"/>
      <c r="B174" s="42"/>
      <c r="C174" s="215" t="s">
        <v>358</v>
      </c>
      <c r="D174" s="215" t="s">
        <v>147</v>
      </c>
      <c r="E174" s="216" t="s">
        <v>851</v>
      </c>
      <c r="F174" s="217" t="s">
        <v>852</v>
      </c>
      <c r="G174" s="218" t="s">
        <v>301</v>
      </c>
      <c r="H174" s="219">
        <v>0.78000000000000003</v>
      </c>
      <c r="I174" s="220"/>
      <c r="J174" s="221">
        <f>ROUND(I174*H174,2)</f>
        <v>0</v>
      </c>
      <c r="K174" s="217" t="s">
        <v>19</v>
      </c>
      <c r="L174" s="47"/>
      <c r="M174" s="222" t="s">
        <v>19</v>
      </c>
      <c r="N174" s="223" t="s">
        <v>44</v>
      </c>
      <c r="O174" s="87"/>
      <c r="P174" s="224">
        <f>O174*H174</f>
        <v>0</v>
      </c>
      <c r="Q174" s="224">
        <v>0</v>
      </c>
      <c r="R174" s="224">
        <f>Q174*H174</f>
        <v>0</v>
      </c>
      <c r="S174" s="224">
        <v>0</v>
      </c>
      <c r="T174" s="225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26" t="s">
        <v>504</v>
      </c>
      <c r="AT174" s="226" t="s">
        <v>147</v>
      </c>
      <c r="AU174" s="226" t="s">
        <v>151</v>
      </c>
      <c r="AY174" s="20" t="s">
        <v>142</v>
      </c>
      <c r="BE174" s="227">
        <f>IF(N174="základní",J174,0)</f>
        <v>0</v>
      </c>
      <c r="BF174" s="227">
        <f>IF(N174="snížená",J174,0)</f>
        <v>0</v>
      </c>
      <c r="BG174" s="227">
        <f>IF(N174="zákl. přenesená",J174,0)</f>
        <v>0</v>
      </c>
      <c r="BH174" s="227">
        <f>IF(N174="sníž. přenesená",J174,0)</f>
        <v>0</v>
      </c>
      <c r="BI174" s="227">
        <f>IF(N174="nulová",J174,0)</f>
        <v>0</v>
      </c>
      <c r="BJ174" s="20" t="s">
        <v>84</v>
      </c>
      <c r="BK174" s="227">
        <f>ROUND(I174*H174,2)</f>
        <v>0</v>
      </c>
      <c r="BL174" s="20" t="s">
        <v>504</v>
      </c>
      <c r="BM174" s="226" t="s">
        <v>533</v>
      </c>
    </row>
    <row r="175" s="16" customFormat="1" ht="20.88" customHeight="1">
      <c r="A175" s="16"/>
      <c r="B175" s="281"/>
      <c r="C175" s="282"/>
      <c r="D175" s="283" t="s">
        <v>71</v>
      </c>
      <c r="E175" s="283" t="s">
        <v>853</v>
      </c>
      <c r="F175" s="283" t="s">
        <v>854</v>
      </c>
      <c r="G175" s="282"/>
      <c r="H175" s="282"/>
      <c r="I175" s="284"/>
      <c r="J175" s="285">
        <f>BK175</f>
        <v>0</v>
      </c>
      <c r="K175" s="282"/>
      <c r="L175" s="286"/>
      <c r="M175" s="287"/>
      <c r="N175" s="288"/>
      <c r="O175" s="288"/>
      <c r="P175" s="289">
        <f>P176</f>
        <v>0</v>
      </c>
      <c r="Q175" s="288"/>
      <c r="R175" s="289">
        <f>R176</f>
        <v>0</v>
      </c>
      <c r="S175" s="288"/>
      <c r="T175" s="290">
        <f>T176</f>
        <v>0</v>
      </c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R175" s="291" t="s">
        <v>79</v>
      </c>
      <c r="AT175" s="292" t="s">
        <v>71</v>
      </c>
      <c r="AU175" s="292" t="s">
        <v>152</v>
      </c>
      <c r="AY175" s="291" t="s">
        <v>142</v>
      </c>
      <c r="BK175" s="293">
        <f>BK176</f>
        <v>0</v>
      </c>
    </row>
    <row r="176" s="2" customFormat="1" ht="16.5" customHeight="1">
      <c r="A176" s="41"/>
      <c r="B176" s="42"/>
      <c r="C176" s="215" t="s">
        <v>363</v>
      </c>
      <c r="D176" s="215" t="s">
        <v>147</v>
      </c>
      <c r="E176" s="216" t="s">
        <v>855</v>
      </c>
      <c r="F176" s="217" t="s">
        <v>856</v>
      </c>
      <c r="G176" s="218" t="s">
        <v>150</v>
      </c>
      <c r="H176" s="219">
        <v>0.5</v>
      </c>
      <c r="I176" s="220"/>
      <c r="J176" s="221">
        <f>ROUND(I176*H176,2)</f>
        <v>0</v>
      </c>
      <c r="K176" s="217" t="s">
        <v>19</v>
      </c>
      <c r="L176" s="47"/>
      <c r="M176" s="222" t="s">
        <v>19</v>
      </c>
      <c r="N176" s="223" t="s">
        <v>44</v>
      </c>
      <c r="O176" s="87"/>
      <c r="P176" s="224">
        <f>O176*H176</f>
        <v>0</v>
      </c>
      <c r="Q176" s="224">
        <v>0</v>
      </c>
      <c r="R176" s="224">
        <f>Q176*H176</f>
        <v>0</v>
      </c>
      <c r="S176" s="224">
        <v>0</v>
      </c>
      <c r="T176" s="225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26" t="s">
        <v>504</v>
      </c>
      <c r="AT176" s="226" t="s">
        <v>147</v>
      </c>
      <c r="AU176" s="226" t="s">
        <v>151</v>
      </c>
      <c r="AY176" s="20" t="s">
        <v>142</v>
      </c>
      <c r="BE176" s="227">
        <f>IF(N176="základní",J176,0)</f>
        <v>0</v>
      </c>
      <c r="BF176" s="227">
        <f>IF(N176="snížená",J176,0)</f>
        <v>0</v>
      </c>
      <c r="BG176" s="227">
        <f>IF(N176="zákl. přenesená",J176,0)</f>
        <v>0</v>
      </c>
      <c r="BH176" s="227">
        <f>IF(N176="sníž. přenesená",J176,0)</f>
        <v>0</v>
      </c>
      <c r="BI176" s="227">
        <f>IF(N176="nulová",J176,0)</f>
        <v>0</v>
      </c>
      <c r="BJ176" s="20" t="s">
        <v>84</v>
      </c>
      <c r="BK176" s="227">
        <f>ROUND(I176*H176,2)</f>
        <v>0</v>
      </c>
      <c r="BL176" s="20" t="s">
        <v>504</v>
      </c>
      <c r="BM176" s="226" t="s">
        <v>543</v>
      </c>
    </row>
    <row r="177" s="16" customFormat="1" ht="20.88" customHeight="1">
      <c r="A177" s="16"/>
      <c r="B177" s="281"/>
      <c r="C177" s="282"/>
      <c r="D177" s="283" t="s">
        <v>71</v>
      </c>
      <c r="E177" s="283" t="s">
        <v>857</v>
      </c>
      <c r="F177" s="283" t="s">
        <v>875</v>
      </c>
      <c r="G177" s="282"/>
      <c r="H177" s="282"/>
      <c r="I177" s="284"/>
      <c r="J177" s="285">
        <f>BK177</f>
        <v>0</v>
      </c>
      <c r="K177" s="282"/>
      <c r="L177" s="286"/>
      <c r="M177" s="287"/>
      <c r="N177" s="288"/>
      <c r="O177" s="288"/>
      <c r="P177" s="289">
        <f>P178</f>
        <v>0</v>
      </c>
      <c r="Q177" s="288"/>
      <c r="R177" s="289">
        <f>R178</f>
        <v>0</v>
      </c>
      <c r="S177" s="288"/>
      <c r="T177" s="290">
        <f>T178</f>
        <v>0</v>
      </c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R177" s="291" t="s">
        <v>79</v>
      </c>
      <c r="AT177" s="292" t="s">
        <v>71</v>
      </c>
      <c r="AU177" s="292" t="s">
        <v>152</v>
      </c>
      <c r="AY177" s="291" t="s">
        <v>142</v>
      </c>
      <c r="BK177" s="293">
        <f>BK178</f>
        <v>0</v>
      </c>
    </row>
    <row r="178" s="2" customFormat="1" ht="16.5" customHeight="1">
      <c r="A178" s="41"/>
      <c r="B178" s="42"/>
      <c r="C178" s="215" t="s">
        <v>368</v>
      </c>
      <c r="D178" s="215" t="s">
        <v>147</v>
      </c>
      <c r="E178" s="216" t="s">
        <v>876</v>
      </c>
      <c r="F178" s="217" t="s">
        <v>877</v>
      </c>
      <c r="G178" s="218" t="s">
        <v>167</v>
      </c>
      <c r="H178" s="219">
        <v>15.5</v>
      </c>
      <c r="I178" s="220"/>
      <c r="J178" s="221">
        <f>ROUND(I178*H178,2)</f>
        <v>0</v>
      </c>
      <c r="K178" s="217" t="s">
        <v>19</v>
      </c>
      <c r="L178" s="47"/>
      <c r="M178" s="222" t="s">
        <v>19</v>
      </c>
      <c r="N178" s="223" t="s">
        <v>44</v>
      </c>
      <c r="O178" s="87"/>
      <c r="P178" s="224">
        <f>O178*H178</f>
        <v>0</v>
      </c>
      <c r="Q178" s="224">
        <v>0</v>
      </c>
      <c r="R178" s="224">
        <f>Q178*H178</f>
        <v>0</v>
      </c>
      <c r="S178" s="224">
        <v>0</v>
      </c>
      <c r="T178" s="225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26" t="s">
        <v>504</v>
      </c>
      <c r="AT178" s="226" t="s">
        <v>147</v>
      </c>
      <c r="AU178" s="226" t="s">
        <v>151</v>
      </c>
      <c r="AY178" s="20" t="s">
        <v>142</v>
      </c>
      <c r="BE178" s="227">
        <f>IF(N178="základní",J178,0)</f>
        <v>0</v>
      </c>
      <c r="BF178" s="227">
        <f>IF(N178="snížená",J178,0)</f>
        <v>0</v>
      </c>
      <c r="BG178" s="227">
        <f>IF(N178="zákl. přenesená",J178,0)</f>
        <v>0</v>
      </c>
      <c r="BH178" s="227">
        <f>IF(N178="sníž. přenesená",J178,0)</f>
        <v>0</v>
      </c>
      <c r="BI178" s="227">
        <f>IF(N178="nulová",J178,0)</f>
        <v>0</v>
      </c>
      <c r="BJ178" s="20" t="s">
        <v>84</v>
      </c>
      <c r="BK178" s="227">
        <f>ROUND(I178*H178,2)</f>
        <v>0</v>
      </c>
      <c r="BL178" s="20" t="s">
        <v>504</v>
      </c>
      <c r="BM178" s="226" t="s">
        <v>554</v>
      </c>
    </row>
    <row r="179" s="16" customFormat="1" ht="20.88" customHeight="1">
      <c r="A179" s="16"/>
      <c r="B179" s="281"/>
      <c r="C179" s="282"/>
      <c r="D179" s="283" t="s">
        <v>71</v>
      </c>
      <c r="E179" s="283" t="s">
        <v>861</v>
      </c>
      <c r="F179" s="283" t="s">
        <v>880</v>
      </c>
      <c r="G179" s="282"/>
      <c r="H179" s="282"/>
      <c r="I179" s="284"/>
      <c r="J179" s="285">
        <f>BK179</f>
        <v>0</v>
      </c>
      <c r="K179" s="282"/>
      <c r="L179" s="286"/>
      <c r="M179" s="287"/>
      <c r="N179" s="288"/>
      <c r="O179" s="288"/>
      <c r="P179" s="289">
        <f>P180</f>
        <v>0</v>
      </c>
      <c r="Q179" s="288"/>
      <c r="R179" s="289">
        <f>R180</f>
        <v>0</v>
      </c>
      <c r="S179" s="288"/>
      <c r="T179" s="290">
        <f>T180</f>
        <v>0</v>
      </c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R179" s="291" t="s">
        <v>79</v>
      </c>
      <c r="AT179" s="292" t="s">
        <v>71</v>
      </c>
      <c r="AU179" s="292" t="s">
        <v>152</v>
      </c>
      <c r="AY179" s="291" t="s">
        <v>142</v>
      </c>
      <c r="BK179" s="293">
        <f>BK180</f>
        <v>0</v>
      </c>
    </row>
    <row r="180" s="2" customFormat="1" ht="16.5" customHeight="1">
      <c r="A180" s="41"/>
      <c r="B180" s="42"/>
      <c r="C180" s="215" t="s">
        <v>375</v>
      </c>
      <c r="D180" s="215" t="s">
        <v>147</v>
      </c>
      <c r="E180" s="216" t="s">
        <v>881</v>
      </c>
      <c r="F180" s="217" t="s">
        <v>882</v>
      </c>
      <c r="G180" s="218" t="s">
        <v>167</v>
      </c>
      <c r="H180" s="219">
        <v>15.5</v>
      </c>
      <c r="I180" s="220"/>
      <c r="J180" s="221">
        <f>ROUND(I180*H180,2)</f>
        <v>0</v>
      </c>
      <c r="K180" s="217" t="s">
        <v>19</v>
      </c>
      <c r="L180" s="47"/>
      <c r="M180" s="222" t="s">
        <v>19</v>
      </c>
      <c r="N180" s="223" t="s">
        <v>44</v>
      </c>
      <c r="O180" s="87"/>
      <c r="P180" s="224">
        <f>O180*H180</f>
        <v>0</v>
      </c>
      <c r="Q180" s="224">
        <v>0</v>
      </c>
      <c r="R180" s="224">
        <f>Q180*H180</f>
        <v>0</v>
      </c>
      <c r="S180" s="224">
        <v>0</v>
      </c>
      <c r="T180" s="225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26" t="s">
        <v>504</v>
      </c>
      <c r="AT180" s="226" t="s">
        <v>147</v>
      </c>
      <c r="AU180" s="226" t="s">
        <v>151</v>
      </c>
      <c r="AY180" s="20" t="s">
        <v>142</v>
      </c>
      <c r="BE180" s="227">
        <f>IF(N180="základní",J180,0)</f>
        <v>0</v>
      </c>
      <c r="BF180" s="227">
        <f>IF(N180="snížená",J180,0)</f>
        <v>0</v>
      </c>
      <c r="BG180" s="227">
        <f>IF(N180="zákl. přenesená",J180,0)</f>
        <v>0</v>
      </c>
      <c r="BH180" s="227">
        <f>IF(N180="sníž. přenesená",J180,0)</f>
        <v>0</v>
      </c>
      <c r="BI180" s="227">
        <f>IF(N180="nulová",J180,0)</f>
        <v>0</v>
      </c>
      <c r="BJ180" s="20" t="s">
        <v>84</v>
      </c>
      <c r="BK180" s="227">
        <f>ROUND(I180*H180,2)</f>
        <v>0</v>
      </c>
      <c r="BL180" s="20" t="s">
        <v>504</v>
      </c>
      <c r="BM180" s="226" t="s">
        <v>565</v>
      </c>
    </row>
    <row r="181" s="16" customFormat="1" ht="20.88" customHeight="1">
      <c r="A181" s="16"/>
      <c r="B181" s="281"/>
      <c r="C181" s="282"/>
      <c r="D181" s="283" t="s">
        <v>71</v>
      </c>
      <c r="E181" s="283" t="s">
        <v>865</v>
      </c>
      <c r="F181" s="283" t="s">
        <v>885</v>
      </c>
      <c r="G181" s="282"/>
      <c r="H181" s="282"/>
      <c r="I181" s="284"/>
      <c r="J181" s="285">
        <f>BK181</f>
        <v>0</v>
      </c>
      <c r="K181" s="282"/>
      <c r="L181" s="286"/>
      <c r="M181" s="287"/>
      <c r="N181" s="288"/>
      <c r="O181" s="288"/>
      <c r="P181" s="289">
        <f>P182</f>
        <v>0</v>
      </c>
      <c r="Q181" s="288"/>
      <c r="R181" s="289">
        <f>R182</f>
        <v>0</v>
      </c>
      <c r="S181" s="288"/>
      <c r="T181" s="290">
        <f>T182</f>
        <v>0</v>
      </c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R181" s="291" t="s">
        <v>79</v>
      </c>
      <c r="AT181" s="292" t="s">
        <v>71</v>
      </c>
      <c r="AU181" s="292" t="s">
        <v>152</v>
      </c>
      <c r="AY181" s="291" t="s">
        <v>142</v>
      </c>
      <c r="BK181" s="293">
        <f>BK182</f>
        <v>0</v>
      </c>
    </row>
    <row r="182" s="2" customFormat="1" ht="16.5" customHeight="1">
      <c r="A182" s="41"/>
      <c r="B182" s="42"/>
      <c r="C182" s="215" t="s">
        <v>380</v>
      </c>
      <c r="D182" s="215" t="s">
        <v>147</v>
      </c>
      <c r="E182" s="216" t="s">
        <v>886</v>
      </c>
      <c r="F182" s="217" t="s">
        <v>887</v>
      </c>
      <c r="G182" s="218" t="s">
        <v>167</v>
      </c>
      <c r="H182" s="219">
        <v>15.5</v>
      </c>
      <c r="I182" s="220"/>
      <c r="J182" s="221">
        <f>ROUND(I182*H182,2)</f>
        <v>0</v>
      </c>
      <c r="K182" s="217" t="s">
        <v>19</v>
      </c>
      <c r="L182" s="47"/>
      <c r="M182" s="222" t="s">
        <v>19</v>
      </c>
      <c r="N182" s="223" t="s">
        <v>44</v>
      </c>
      <c r="O182" s="87"/>
      <c r="P182" s="224">
        <f>O182*H182</f>
        <v>0</v>
      </c>
      <c r="Q182" s="224">
        <v>0</v>
      </c>
      <c r="R182" s="224">
        <f>Q182*H182</f>
        <v>0</v>
      </c>
      <c r="S182" s="224">
        <v>0</v>
      </c>
      <c r="T182" s="225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26" t="s">
        <v>504</v>
      </c>
      <c r="AT182" s="226" t="s">
        <v>147</v>
      </c>
      <c r="AU182" s="226" t="s">
        <v>151</v>
      </c>
      <c r="AY182" s="20" t="s">
        <v>142</v>
      </c>
      <c r="BE182" s="227">
        <f>IF(N182="základní",J182,0)</f>
        <v>0</v>
      </c>
      <c r="BF182" s="227">
        <f>IF(N182="snížená",J182,0)</f>
        <v>0</v>
      </c>
      <c r="BG182" s="227">
        <f>IF(N182="zákl. přenesená",J182,0)</f>
        <v>0</v>
      </c>
      <c r="BH182" s="227">
        <f>IF(N182="sníž. přenesená",J182,0)</f>
        <v>0</v>
      </c>
      <c r="BI182" s="227">
        <f>IF(N182="nulová",J182,0)</f>
        <v>0</v>
      </c>
      <c r="BJ182" s="20" t="s">
        <v>84</v>
      </c>
      <c r="BK182" s="227">
        <f>ROUND(I182*H182,2)</f>
        <v>0</v>
      </c>
      <c r="BL182" s="20" t="s">
        <v>504</v>
      </c>
      <c r="BM182" s="226" t="s">
        <v>580</v>
      </c>
    </row>
    <row r="183" s="16" customFormat="1" ht="20.88" customHeight="1">
      <c r="A183" s="16"/>
      <c r="B183" s="281"/>
      <c r="C183" s="282"/>
      <c r="D183" s="283" t="s">
        <v>71</v>
      </c>
      <c r="E183" s="283" t="s">
        <v>869</v>
      </c>
      <c r="F183" s="283" t="s">
        <v>890</v>
      </c>
      <c r="G183" s="282"/>
      <c r="H183" s="282"/>
      <c r="I183" s="284"/>
      <c r="J183" s="285">
        <f>BK183</f>
        <v>0</v>
      </c>
      <c r="K183" s="282"/>
      <c r="L183" s="286"/>
      <c r="M183" s="287"/>
      <c r="N183" s="288"/>
      <c r="O183" s="288"/>
      <c r="P183" s="289">
        <f>SUM(P184:P185)</f>
        <v>0</v>
      </c>
      <c r="Q183" s="288"/>
      <c r="R183" s="289">
        <f>SUM(R184:R185)</f>
        <v>0</v>
      </c>
      <c r="S183" s="288"/>
      <c r="T183" s="290">
        <f>SUM(T184:T185)</f>
        <v>0</v>
      </c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R183" s="291" t="s">
        <v>79</v>
      </c>
      <c r="AT183" s="292" t="s">
        <v>71</v>
      </c>
      <c r="AU183" s="292" t="s">
        <v>152</v>
      </c>
      <c r="AY183" s="291" t="s">
        <v>142</v>
      </c>
      <c r="BK183" s="293">
        <f>SUM(BK184:BK185)</f>
        <v>0</v>
      </c>
    </row>
    <row r="184" s="2" customFormat="1" ht="16.5" customHeight="1">
      <c r="A184" s="41"/>
      <c r="B184" s="42"/>
      <c r="C184" s="215" t="s">
        <v>385</v>
      </c>
      <c r="D184" s="215" t="s">
        <v>147</v>
      </c>
      <c r="E184" s="216" t="s">
        <v>891</v>
      </c>
      <c r="F184" s="217" t="s">
        <v>892</v>
      </c>
      <c r="G184" s="218" t="s">
        <v>150</v>
      </c>
      <c r="H184" s="219">
        <v>5.25</v>
      </c>
      <c r="I184" s="220"/>
      <c r="J184" s="221">
        <f>ROUND(I184*H184,2)</f>
        <v>0</v>
      </c>
      <c r="K184" s="217" t="s">
        <v>19</v>
      </c>
      <c r="L184" s="47"/>
      <c r="M184" s="222" t="s">
        <v>19</v>
      </c>
      <c r="N184" s="223" t="s">
        <v>44</v>
      </c>
      <c r="O184" s="87"/>
      <c r="P184" s="224">
        <f>O184*H184</f>
        <v>0</v>
      </c>
      <c r="Q184" s="224">
        <v>0</v>
      </c>
      <c r="R184" s="224">
        <f>Q184*H184</f>
        <v>0</v>
      </c>
      <c r="S184" s="224">
        <v>0</v>
      </c>
      <c r="T184" s="225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26" t="s">
        <v>504</v>
      </c>
      <c r="AT184" s="226" t="s">
        <v>147</v>
      </c>
      <c r="AU184" s="226" t="s">
        <v>151</v>
      </c>
      <c r="AY184" s="20" t="s">
        <v>142</v>
      </c>
      <c r="BE184" s="227">
        <f>IF(N184="základní",J184,0)</f>
        <v>0</v>
      </c>
      <c r="BF184" s="227">
        <f>IF(N184="snížená",J184,0)</f>
        <v>0</v>
      </c>
      <c r="BG184" s="227">
        <f>IF(N184="zákl. přenesená",J184,0)</f>
        <v>0</v>
      </c>
      <c r="BH184" s="227">
        <f>IF(N184="sníž. přenesená",J184,0)</f>
        <v>0</v>
      </c>
      <c r="BI184" s="227">
        <f>IF(N184="nulová",J184,0)</f>
        <v>0</v>
      </c>
      <c r="BJ184" s="20" t="s">
        <v>84</v>
      </c>
      <c r="BK184" s="227">
        <f>ROUND(I184*H184,2)</f>
        <v>0</v>
      </c>
      <c r="BL184" s="20" t="s">
        <v>504</v>
      </c>
      <c r="BM184" s="226" t="s">
        <v>592</v>
      </c>
    </row>
    <row r="185" s="2" customFormat="1" ht="16.5" customHeight="1">
      <c r="A185" s="41"/>
      <c r="B185" s="42"/>
      <c r="C185" s="215" t="s">
        <v>391</v>
      </c>
      <c r="D185" s="215" t="s">
        <v>147</v>
      </c>
      <c r="E185" s="216" t="s">
        <v>894</v>
      </c>
      <c r="F185" s="217" t="s">
        <v>895</v>
      </c>
      <c r="G185" s="218" t="s">
        <v>150</v>
      </c>
      <c r="H185" s="219">
        <v>5.25</v>
      </c>
      <c r="I185" s="220"/>
      <c r="J185" s="221">
        <f>ROUND(I185*H185,2)</f>
        <v>0</v>
      </c>
      <c r="K185" s="217" t="s">
        <v>19</v>
      </c>
      <c r="L185" s="47"/>
      <c r="M185" s="222" t="s">
        <v>19</v>
      </c>
      <c r="N185" s="223" t="s">
        <v>44</v>
      </c>
      <c r="O185" s="87"/>
      <c r="P185" s="224">
        <f>O185*H185</f>
        <v>0</v>
      </c>
      <c r="Q185" s="224">
        <v>0</v>
      </c>
      <c r="R185" s="224">
        <f>Q185*H185</f>
        <v>0</v>
      </c>
      <c r="S185" s="224">
        <v>0</v>
      </c>
      <c r="T185" s="225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26" t="s">
        <v>504</v>
      </c>
      <c r="AT185" s="226" t="s">
        <v>147</v>
      </c>
      <c r="AU185" s="226" t="s">
        <v>151</v>
      </c>
      <c r="AY185" s="20" t="s">
        <v>142</v>
      </c>
      <c r="BE185" s="227">
        <f>IF(N185="základní",J185,0)</f>
        <v>0</v>
      </c>
      <c r="BF185" s="227">
        <f>IF(N185="snížená",J185,0)</f>
        <v>0</v>
      </c>
      <c r="BG185" s="227">
        <f>IF(N185="zákl. přenesená",J185,0)</f>
        <v>0</v>
      </c>
      <c r="BH185" s="227">
        <f>IF(N185="sníž. přenesená",J185,0)</f>
        <v>0</v>
      </c>
      <c r="BI185" s="227">
        <f>IF(N185="nulová",J185,0)</f>
        <v>0</v>
      </c>
      <c r="BJ185" s="20" t="s">
        <v>84</v>
      </c>
      <c r="BK185" s="227">
        <f>ROUND(I185*H185,2)</f>
        <v>0</v>
      </c>
      <c r="BL185" s="20" t="s">
        <v>504</v>
      </c>
      <c r="BM185" s="226" t="s">
        <v>602</v>
      </c>
    </row>
    <row r="186" s="16" customFormat="1" ht="20.88" customHeight="1">
      <c r="A186" s="16"/>
      <c r="B186" s="281"/>
      <c r="C186" s="282"/>
      <c r="D186" s="283" t="s">
        <v>71</v>
      </c>
      <c r="E186" s="283" t="s">
        <v>874</v>
      </c>
      <c r="F186" s="283" t="s">
        <v>898</v>
      </c>
      <c r="G186" s="282"/>
      <c r="H186" s="282"/>
      <c r="I186" s="284"/>
      <c r="J186" s="285">
        <f>BK186</f>
        <v>0</v>
      </c>
      <c r="K186" s="282"/>
      <c r="L186" s="286"/>
      <c r="M186" s="287"/>
      <c r="N186" s="288"/>
      <c r="O186" s="288"/>
      <c r="P186" s="289">
        <f>P187</f>
        <v>0</v>
      </c>
      <c r="Q186" s="288"/>
      <c r="R186" s="289">
        <f>R187</f>
        <v>0</v>
      </c>
      <c r="S186" s="288"/>
      <c r="T186" s="290">
        <f>T187</f>
        <v>0</v>
      </c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R186" s="291" t="s">
        <v>79</v>
      </c>
      <c r="AT186" s="292" t="s">
        <v>71</v>
      </c>
      <c r="AU186" s="292" t="s">
        <v>152</v>
      </c>
      <c r="AY186" s="291" t="s">
        <v>142</v>
      </c>
      <c r="BK186" s="293">
        <f>BK187</f>
        <v>0</v>
      </c>
    </row>
    <row r="187" s="2" customFormat="1" ht="16.5" customHeight="1">
      <c r="A187" s="41"/>
      <c r="B187" s="42"/>
      <c r="C187" s="215" t="s">
        <v>396</v>
      </c>
      <c r="D187" s="215" t="s">
        <v>147</v>
      </c>
      <c r="E187" s="216" t="s">
        <v>899</v>
      </c>
      <c r="F187" s="217" t="s">
        <v>900</v>
      </c>
      <c r="G187" s="218" t="s">
        <v>150</v>
      </c>
      <c r="H187" s="219">
        <v>0.5</v>
      </c>
      <c r="I187" s="220"/>
      <c r="J187" s="221">
        <f>ROUND(I187*H187,2)</f>
        <v>0</v>
      </c>
      <c r="K187" s="217" t="s">
        <v>19</v>
      </c>
      <c r="L187" s="47"/>
      <c r="M187" s="222" t="s">
        <v>19</v>
      </c>
      <c r="N187" s="223" t="s">
        <v>44</v>
      </c>
      <c r="O187" s="87"/>
      <c r="P187" s="224">
        <f>O187*H187</f>
        <v>0</v>
      </c>
      <c r="Q187" s="224">
        <v>0</v>
      </c>
      <c r="R187" s="224">
        <f>Q187*H187</f>
        <v>0</v>
      </c>
      <c r="S187" s="224">
        <v>0</v>
      </c>
      <c r="T187" s="225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26" t="s">
        <v>504</v>
      </c>
      <c r="AT187" s="226" t="s">
        <v>147</v>
      </c>
      <c r="AU187" s="226" t="s">
        <v>151</v>
      </c>
      <c r="AY187" s="20" t="s">
        <v>142</v>
      </c>
      <c r="BE187" s="227">
        <f>IF(N187="základní",J187,0)</f>
        <v>0</v>
      </c>
      <c r="BF187" s="227">
        <f>IF(N187="snížená",J187,0)</f>
        <v>0</v>
      </c>
      <c r="BG187" s="227">
        <f>IF(N187="zákl. přenesená",J187,0)</f>
        <v>0</v>
      </c>
      <c r="BH187" s="227">
        <f>IF(N187="sníž. přenesená",J187,0)</f>
        <v>0</v>
      </c>
      <c r="BI187" s="227">
        <f>IF(N187="nulová",J187,0)</f>
        <v>0</v>
      </c>
      <c r="BJ187" s="20" t="s">
        <v>84</v>
      </c>
      <c r="BK187" s="227">
        <f>ROUND(I187*H187,2)</f>
        <v>0</v>
      </c>
      <c r="BL187" s="20" t="s">
        <v>504</v>
      </c>
      <c r="BM187" s="226" t="s">
        <v>618</v>
      </c>
    </row>
    <row r="188" s="16" customFormat="1" ht="20.88" customHeight="1">
      <c r="A188" s="16"/>
      <c r="B188" s="281"/>
      <c r="C188" s="282"/>
      <c r="D188" s="283" t="s">
        <v>71</v>
      </c>
      <c r="E188" s="283" t="s">
        <v>879</v>
      </c>
      <c r="F188" s="283" t="s">
        <v>903</v>
      </c>
      <c r="G188" s="282"/>
      <c r="H188" s="282"/>
      <c r="I188" s="284"/>
      <c r="J188" s="285">
        <f>BK188</f>
        <v>0</v>
      </c>
      <c r="K188" s="282"/>
      <c r="L188" s="286"/>
      <c r="M188" s="287"/>
      <c r="N188" s="288"/>
      <c r="O188" s="288"/>
      <c r="P188" s="289">
        <f>P189</f>
        <v>0</v>
      </c>
      <c r="Q188" s="288"/>
      <c r="R188" s="289">
        <f>R189</f>
        <v>0</v>
      </c>
      <c r="S188" s="288"/>
      <c r="T188" s="290">
        <f>T189</f>
        <v>0</v>
      </c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R188" s="291" t="s">
        <v>79</v>
      </c>
      <c r="AT188" s="292" t="s">
        <v>71</v>
      </c>
      <c r="AU188" s="292" t="s">
        <v>152</v>
      </c>
      <c r="AY188" s="291" t="s">
        <v>142</v>
      </c>
      <c r="BK188" s="293">
        <f>BK189</f>
        <v>0</v>
      </c>
    </row>
    <row r="189" s="2" customFormat="1" ht="16.5" customHeight="1">
      <c r="A189" s="41"/>
      <c r="B189" s="42"/>
      <c r="C189" s="215" t="s">
        <v>402</v>
      </c>
      <c r="D189" s="215" t="s">
        <v>147</v>
      </c>
      <c r="E189" s="216" t="s">
        <v>904</v>
      </c>
      <c r="F189" s="217" t="s">
        <v>905</v>
      </c>
      <c r="G189" s="218" t="s">
        <v>150</v>
      </c>
      <c r="H189" s="219">
        <v>0.5</v>
      </c>
      <c r="I189" s="220"/>
      <c r="J189" s="221">
        <f>ROUND(I189*H189,2)</f>
        <v>0</v>
      </c>
      <c r="K189" s="217" t="s">
        <v>19</v>
      </c>
      <c r="L189" s="47"/>
      <c r="M189" s="222" t="s">
        <v>19</v>
      </c>
      <c r="N189" s="223" t="s">
        <v>44</v>
      </c>
      <c r="O189" s="87"/>
      <c r="P189" s="224">
        <f>O189*H189</f>
        <v>0</v>
      </c>
      <c r="Q189" s="224">
        <v>0</v>
      </c>
      <c r="R189" s="224">
        <f>Q189*H189</f>
        <v>0</v>
      </c>
      <c r="S189" s="224">
        <v>0</v>
      </c>
      <c r="T189" s="225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26" t="s">
        <v>504</v>
      </c>
      <c r="AT189" s="226" t="s">
        <v>147</v>
      </c>
      <c r="AU189" s="226" t="s">
        <v>151</v>
      </c>
      <c r="AY189" s="20" t="s">
        <v>142</v>
      </c>
      <c r="BE189" s="227">
        <f>IF(N189="základní",J189,0)</f>
        <v>0</v>
      </c>
      <c r="BF189" s="227">
        <f>IF(N189="snížená",J189,0)</f>
        <v>0</v>
      </c>
      <c r="BG189" s="227">
        <f>IF(N189="zákl. přenesená",J189,0)</f>
        <v>0</v>
      </c>
      <c r="BH189" s="227">
        <f>IF(N189="sníž. přenesená",J189,0)</f>
        <v>0</v>
      </c>
      <c r="BI189" s="227">
        <f>IF(N189="nulová",J189,0)</f>
        <v>0</v>
      </c>
      <c r="BJ189" s="20" t="s">
        <v>84</v>
      </c>
      <c r="BK189" s="227">
        <f>ROUND(I189*H189,2)</f>
        <v>0</v>
      </c>
      <c r="BL189" s="20" t="s">
        <v>504</v>
      </c>
      <c r="BM189" s="226" t="s">
        <v>628</v>
      </c>
    </row>
    <row r="190" s="12" customFormat="1" ht="22.8" customHeight="1">
      <c r="A190" s="12"/>
      <c r="B190" s="199"/>
      <c r="C190" s="200"/>
      <c r="D190" s="201" t="s">
        <v>71</v>
      </c>
      <c r="E190" s="213" t="s">
        <v>884</v>
      </c>
      <c r="F190" s="213" t="s">
        <v>911</v>
      </c>
      <c r="G190" s="200"/>
      <c r="H190" s="200"/>
      <c r="I190" s="203"/>
      <c r="J190" s="214">
        <f>BK190</f>
        <v>0</v>
      </c>
      <c r="K190" s="200"/>
      <c r="L190" s="205"/>
      <c r="M190" s="206"/>
      <c r="N190" s="207"/>
      <c r="O190" s="207"/>
      <c r="P190" s="208">
        <f>SUM(P191:P192)</f>
        <v>0</v>
      </c>
      <c r="Q190" s="207"/>
      <c r="R190" s="208">
        <f>SUM(R191:R192)</f>
        <v>0</v>
      </c>
      <c r="S190" s="207"/>
      <c r="T190" s="209">
        <f>SUM(T191:T192)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10" t="s">
        <v>79</v>
      </c>
      <c r="AT190" s="211" t="s">
        <v>71</v>
      </c>
      <c r="AU190" s="211" t="s">
        <v>79</v>
      </c>
      <c r="AY190" s="210" t="s">
        <v>142</v>
      </c>
      <c r="BK190" s="212">
        <f>SUM(BK191:BK192)</f>
        <v>0</v>
      </c>
    </row>
    <row r="191" s="2" customFormat="1" ht="16.5" customHeight="1">
      <c r="A191" s="41"/>
      <c r="B191" s="42"/>
      <c r="C191" s="215" t="s">
        <v>408</v>
      </c>
      <c r="D191" s="215" t="s">
        <v>147</v>
      </c>
      <c r="E191" s="216" t="s">
        <v>1084</v>
      </c>
      <c r="F191" s="217" t="s">
        <v>913</v>
      </c>
      <c r="G191" s="218" t="s">
        <v>174</v>
      </c>
      <c r="H191" s="219">
        <v>1</v>
      </c>
      <c r="I191" s="220"/>
      <c r="J191" s="221">
        <f>ROUND(I191*H191,2)</f>
        <v>0</v>
      </c>
      <c r="K191" s="217" t="s">
        <v>19</v>
      </c>
      <c r="L191" s="47"/>
      <c r="M191" s="222" t="s">
        <v>19</v>
      </c>
      <c r="N191" s="223" t="s">
        <v>44</v>
      </c>
      <c r="O191" s="87"/>
      <c r="P191" s="224">
        <f>O191*H191</f>
        <v>0</v>
      </c>
      <c r="Q191" s="224">
        <v>0</v>
      </c>
      <c r="R191" s="224">
        <f>Q191*H191</f>
        <v>0</v>
      </c>
      <c r="S191" s="224">
        <v>0</v>
      </c>
      <c r="T191" s="225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26" t="s">
        <v>504</v>
      </c>
      <c r="AT191" s="226" t="s">
        <v>147</v>
      </c>
      <c r="AU191" s="226" t="s">
        <v>84</v>
      </c>
      <c r="AY191" s="20" t="s">
        <v>142</v>
      </c>
      <c r="BE191" s="227">
        <f>IF(N191="základní",J191,0)</f>
        <v>0</v>
      </c>
      <c r="BF191" s="227">
        <f>IF(N191="snížená",J191,0)</f>
        <v>0</v>
      </c>
      <c r="BG191" s="227">
        <f>IF(N191="zákl. přenesená",J191,0)</f>
        <v>0</v>
      </c>
      <c r="BH191" s="227">
        <f>IF(N191="sníž. přenesená",J191,0)</f>
        <v>0</v>
      </c>
      <c r="BI191" s="227">
        <f>IF(N191="nulová",J191,0)</f>
        <v>0</v>
      </c>
      <c r="BJ191" s="20" t="s">
        <v>84</v>
      </c>
      <c r="BK191" s="227">
        <f>ROUND(I191*H191,2)</f>
        <v>0</v>
      </c>
      <c r="BL191" s="20" t="s">
        <v>504</v>
      </c>
      <c r="BM191" s="226" t="s">
        <v>638</v>
      </c>
    </row>
    <row r="192" s="2" customFormat="1" ht="16.5" customHeight="1">
      <c r="A192" s="41"/>
      <c r="B192" s="42"/>
      <c r="C192" s="215" t="s">
        <v>414</v>
      </c>
      <c r="D192" s="215" t="s">
        <v>147</v>
      </c>
      <c r="E192" s="216" t="s">
        <v>1085</v>
      </c>
      <c r="F192" s="217" t="s">
        <v>916</v>
      </c>
      <c r="G192" s="218" t="s">
        <v>174</v>
      </c>
      <c r="H192" s="219">
        <v>1</v>
      </c>
      <c r="I192" s="220"/>
      <c r="J192" s="221">
        <f>ROUND(I192*H192,2)</f>
        <v>0</v>
      </c>
      <c r="K192" s="217" t="s">
        <v>19</v>
      </c>
      <c r="L192" s="47"/>
      <c r="M192" s="294" t="s">
        <v>19</v>
      </c>
      <c r="N192" s="295" t="s">
        <v>44</v>
      </c>
      <c r="O192" s="278"/>
      <c r="P192" s="279">
        <f>O192*H192</f>
        <v>0</v>
      </c>
      <c r="Q192" s="279">
        <v>0</v>
      </c>
      <c r="R192" s="279">
        <f>Q192*H192</f>
        <v>0</v>
      </c>
      <c r="S192" s="279">
        <v>0</v>
      </c>
      <c r="T192" s="280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26" t="s">
        <v>504</v>
      </c>
      <c r="AT192" s="226" t="s">
        <v>147</v>
      </c>
      <c r="AU192" s="226" t="s">
        <v>84</v>
      </c>
      <c r="AY192" s="20" t="s">
        <v>142</v>
      </c>
      <c r="BE192" s="227">
        <f>IF(N192="základní",J192,0)</f>
        <v>0</v>
      </c>
      <c r="BF192" s="227">
        <f>IF(N192="snížená",J192,0)</f>
        <v>0</v>
      </c>
      <c r="BG192" s="227">
        <f>IF(N192="zákl. přenesená",J192,0)</f>
        <v>0</v>
      </c>
      <c r="BH192" s="227">
        <f>IF(N192="sníž. přenesená",J192,0)</f>
        <v>0</v>
      </c>
      <c r="BI192" s="227">
        <f>IF(N192="nulová",J192,0)</f>
        <v>0</v>
      </c>
      <c r="BJ192" s="20" t="s">
        <v>84</v>
      </c>
      <c r="BK192" s="227">
        <f>ROUND(I192*H192,2)</f>
        <v>0</v>
      </c>
      <c r="BL192" s="20" t="s">
        <v>504</v>
      </c>
      <c r="BM192" s="226" t="s">
        <v>650</v>
      </c>
    </row>
    <row r="193" s="2" customFormat="1" ht="6.96" customHeight="1">
      <c r="A193" s="41"/>
      <c r="B193" s="62"/>
      <c r="C193" s="63"/>
      <c r="D193" s="63"/>
      <c r="E193" s="63"/>
      <c r="F193" s="63"/>
      <c r="G193" s="63"/>
      <c r="H193" s="63"/>
      <c r="I193" s="63"/>
      <c r="J193" s="63"/>
      <c r="K193" s="63"/>
      <c r="L193" s="47"/>
      <c r="M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</row>
  </sheetData>
  <sheetProtection sheet="1" autoFilter="0" formatColumns="0" formatRows="0" objects="1" scenarios="1" spinCount="100000" saltValue="f9cazMs0lb6V27uWEHPxoBT+pE2scWJK2ymegjwUlqcidrcZqxPucouPj6sDyerPTfW2uuTD+PRp3MT50lVqIQ==" hashValue="MzceEI3vvhGwldSgl7iAIwYvQ4Gp/zMz6MOLYQ/FKMYm3IYoYqi7I9DUQ7XwVMsQNiMf2aQSmcxJsstF3+0wxw==" algorithmName="SHA-512" password="CEE1"/>
  <autoFilter ref="C115:K192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104:H104"/>
    <mergeCell ref="E106:H106"/>
    <mergeCell ref="E108:H10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100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79</v>
      </c>
    </row>
    <row r="4" s="1" customFormat="1" ht="24.96" customHeight="1">
      <c r="B4" s="23"/>
      <c r="D4" s="143" t="s">
        <v>105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DPS Za Prachárnou 1a - oprava střechy</v>
      </c>
      <c r="F7" s="145"/>
      <c r="G7" s="145"/>
      <c r="H7" s="145"/>
      <c r="L7" s="23"/>
    </row>
    <row r="8" s="2" customFormat="1" ht="12" customHeight="1">
      <c r="A8" s="41"/>
      <c r="B8" s="47"/>
      <c r="C8" s="41"/>
      <c r="D8" s="145" t="s">
        <v>106</v>
      </c>
      <c r="E8" s="41"/>
      <c r="F8" s="41"/>
      <c r="G8" s="41"/>
      <c r="H8" s="41"/>
      <c r="I8" s="41"/>
      <c r="J8" s="41"/>
      <c r="K8" s="41"/>
      <c r="L8" s="14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48" t="s">
        <v>1086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45" t="s">
        <v>18</v>
      </c>
      <c r="E11" s="41"/>
      <c r="F11" s="136" t="s">
        <v>19</v>
      </c>
      <c r="G11" s="41"/>
      <c r="H11" s="41"/>
      <c r="I11" s="145" t="s">
        <v>20</v>
      </c>
      <c r="J11" s="136" t="s">
        <v>19</v>
      </c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5" t="s">
        <v>21</v>
      </c>
      <c r="E12" s="41"/>
      <c r="F12" s="136" t="s">
        <v>22</v>
      </c>
      <c r="G12" s="41"/>
      <c r="H12" s="41"/>
      <c r="I12" s="145" t="s">
        <v>23</v>
      </c>
      <c r="J12" s="149" t="str">
        <f>'Rekapitulace stavby'!AN8</f>
        <v>24. 3. 2025</v>
      </c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25</v>
      </c>
      <c r="E14" s="41"/>
      <c r="F14" s="41"/>
      <c r="G14" s="41"/>
      <c r="H14" s="41"/>
      <c r="I14" s="145" t="s">
        <v>26</v>
      </c>
      <c r="J14" s="136" t="s">
        <v>19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6" t="s">
        <v>27</v>
      </c>
      <c r="F15" s="41"/>
      <c r="G15" s="41"/>
      <c r="H15" s="41"/>
      <c r="I15" s="145" t="s">
        <v>28</v>
      </c>
      <c r="J15" s="136" t="s">
        <v>19</v>
      </c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45" t="s">
        <v>29</v>
      </c>
      <c r="E17" s="41"/>
      <c r="F17" s="41"/>
      <c r="G17" s="41"/>
      <c r="H17" s="41"/>
      <c r="I17" s="145" t="s">
        <v>26</v>
      </c>
      <c r="J17" s="36" t="str">
        <f>'Rekapitulace stavby'!AN13</f>
        <v>Vyplň údaj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6"/>
      <c r="G18" s="136"/>
      <c r="H18" s="136"/>
      <c r="I18" s="145" t="s">
        <v>28</v>
      </c>
      <c r="J18" s="36" t="str">
        <f>'Rekapitulace stavby'!AN14</f>
        <v>Vyplň údaj</v>
      </c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45" t="s">
        <v>31</v>
      </c>
      <c r="E20" s="41"/>
      <c r="F20" s="41"/>
      <c r="G20" s="41"/>
      <c r="H20" s="41"/>
      <c r="I20" s="145" t="s">
        <v>26</v>
      </c>
      <c r="J20" s="136" t="s">
        <v>19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6" t="s">
        <v>32</v>
      </c>
      <c r="F21" s="41"/>
      <c r="G21" s="41"/>
      <c r="H21" s="41"/>
      <c r="I21" s="145" t="s">
        <v>28</v>
      </c>
      <c r="J21" s="136" t="s">
        <v>19</v>
      </c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45" t="s">
        <v>34</v>
      </c>
      <c r="E23" s="41"/>
      <c r="F23" s="41"/>
      <c r="G23" s="41"/>
      <c r="H23" s="41"/>
      <c r="I23" s="145" t="s">
        <v>26</v>
      </c>
      <c r="J23" s="136" t="s">
        <v>19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6" t="s">
        <v>35</v>
      </c>
      <c r="F24" s="41"/>
      <c r="G24" s="41"/>
      <c r="H24" s="41"/>
      <c r="I24" s="145" t="s">
        <v>28</v>
      </c>
      <c r="J24" s="136" t="s">
        <v>19</v>
      </c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45" t="s">
        <v>36</v>
      </c>
      <c r="E26" s="41"/>
      <c r="F26" s="41"/>
      <c r="G26" s="41"/>
      <c r="H26" s="41"/>
      <c r="I26" s="41"/>
      <c r="J26" s="41"/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50"/>
      <c r="B27" s="151"/>
      <c r="C27" s="150"/>
      <c r="D27" s="150"/>
      <c r="E27" s="152" t="s">
        <v>19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54"/>
      <c r="E29" s="154"/>
      <c r="F29" s="154"/>
      <c r="G29" s="154"/>
      <c r="H29" s="154"/>
      <c r="I29" s="154"/>
      <c r="J29" s="154"/>
      <c r="K29" s="154"/>
      <c r="L29" s="14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55" t="s">
        <v>38</v>
      </c>
      <c r="E30" s="41"/>
      <c r="F30" s="41"/>
      <c r="G30" s="41"/>
      <c r="H30" s="41"/>
      <c r="I30" s="41"/>
      <c r="J30" s="156">
        <f>ROUND(J89, 2)</f>
        <v>0</v>
      </c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7" t="s">
        <v>40</v>
      </c>
      <c r="G32" s="41"/>
      <c r="H32" s="41"/>
      <c r="I32" s="157" t="s">
        <v>39</v>
      </c>
      <c r="J32" s="157" t="s">
        <v>41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8" t="s">
        <v>42</v>
      </c>
      <c r="E33" s="145" t="s">
        <v>43</v>
      </c>
      <c r="F33" s="159">
        <f>ROUND((SUM(BE89:BE179)),  2)</f>
        <v>0</v>
      </c>
      <c r="G33" s="41"/>
      <c r="H33" s="41"/>
      <c r="I33" s="160">
        <v>0.20999999999999999</v>
      </c>
      <c r="J33" s="159">
        <f>ROUND(((SUM(BE89:BE179))*I33),  2)</f>
        <v>0</v>
      </c>
      <c r="K33" s="41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45" t="s">
        <v>44</v>
      </c>
      <c r="F34" s="159">
        <f>ROUND((SUM(BF89:BF179)),  2)</f>
        <v>0</v>
      </c>
      <c r="G34" s="41"/>
      <c r="H34" s="41"/>
      <c r="I34" s="160">
        <v>0.12</v>
      </c>
      <c r="J34" s="159">
        <f>ROUND(((SUM(BF89:BF179))*I34),  2)</f>
        <v>0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45" t="s">
        <v>45</v>
      </c>
      <c r="F35" s="159">
        <f>ROUND((SUM(BG89:BG179)),  2)</f>
        <v>0</v>
      </c>
      <c r="G35" s="41"/>
      <c r="H35" s="41"/>
      <c r="I35" s="160">
        <v>0.20999999999999999</v>
      </c>
      <c r="J35" s="159">
        <f>0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45" t="s">
        <v>46</v>
      </c>
      <c r="F36" s="159">
        <f>ROUND((SUM(BH89:BH179)),  2)</f>
        <v>0</v>
      </c>
      <c r="G36" s="41"/>
      <c r="H36" s="41"/>
      <c r="I36" s="160">
        <v>0.12</v>
      </c>
      <c r="J36" s="159">
        <f>0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47</v>
      </c>
      <c r="F37" s="159">
        <f>ROUND((SUM(BI89:BI179)),  2)</f>
        <v>0</v>
      </c>
      <c r="G37" s="41"/>
      <c r="H37" s="41"/>
      <c r="I37" s="160">
        <v>0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61"/>
      <c r="D39" s="162" t="s">
        <v>48</v>
      </c>
      <c r="E39" s="163"/>
      <c r="F39" s="163"/>
      <c r="G39" s="164" t="s">
        <v>49</v>
      </c>
      <c r="H39" s="165" t="s">
        <v>50</v>
      </c>
      <c r="I39" s="163"/>
      <c r="J39" s="166">
        <f>SUM(J30:J37)</f>
        <v>0</v>
      </c>
      <c r="K39" s="167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110</v>
      </c>
      <c r="D45" s="43"/>
      <c r="E45" s="43"/>
      <c r="F45" s="43"/>
      <c r="G45" s="43"/>
      <c r="H45" s="43"/>
      <c r="I45" s="43"/>
      <c r="J45" s="43"/>
      <c r="K45" s="43"/>
      <c r="L45" s="14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72" t="str">
        <f>E7</f>
        <v>DPS Za Prachárnou 1a - oprava střechy</v>
      </c>
      <c r="F48" s="35"/>
      <c r="G48" s="35"/>
      <c r="H48" s="35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04 - objekt A4 - střecha nad vstupem</v>
      </c>
      <c r="F50" s="43"/>
      <c r="G50" s="43"/>
      <c r="H50" s="43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4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Jihlava</v>
      </c>
      <c r="G52" s="43"/>
      <c r="H52" s="43"/>
      <c r="I52" s="35" t="s">
        <v>23</v>
      </c>
      <c r="J52" s="75" t="str">
        <f>IF(J12="","",J12)</f>
        <v>24. 3. 2025</v>
      </c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Statutární město Jihlava</v>
      </c>
      <c r="G54" s="43"/>
      <c r="H54" s="43"/>
      <c r="I54" s="35" t="s">
        <v>31</v>
      </c>
      <c r="J54" s="39" t="str">
        <f>E21</f>
        <v>SPA spol.s r.o., Jihlava, Havlíčkova 46</v>
      </c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34</v>
      </c>
      <c r="J55" s="39" t="str">
        <f>E24</f>
        <v>Fr.Neuwirth</v>
      </c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73" t="s">
        <v>111</v>
      </c>
      <c r="D57" s="174"/>
      <c r="E57" s="174"/>
      <c r="F57" s="174"/>
      <c r="G57" s="174"/>
      <c r="H57" s="174"/>
      <c r="I57" s="174"/>
      <c r="J57" s="175" t="s">
        <v>112</v>
      </c>
      <c r="K57" s="174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76" t="s">
        <v>70</v>
      </c>
      <c r="D59" s="43"/>
      <c r="E59" s="43"/>
      <c r="F59" s="43"/>
      <c r="G59" s="43"/>
      <c r="H59" s="43"/>
      <c r="I59" s="43"/>
      <c r="J59" s="105">
        <f>J89</f>
        <v>0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113</v>
      </c>
    </row>
    <row r="60" s="9" customFormat="1" ht="24.96" customHeight="1">
      <c r="A60" s="9"/>
      <c r="B60" s="177"/>
      <c r="C60" s="178"/>
      <c r="D60" s="179" t="s">
        <v>114</v>
      </c>
      <c r="E60" s="180"/>
      <c r="F60" s="180"/>
      <c r="G60" s="180"/>
      <c r="H60" s="180"/>
      <c r="I60" s="180"/>
      <c r="J60" s="181">
        <f>J90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3"/>
      <c r="C61" s="128"/>
      <c r="D61" s="184" t="s">
        <v>115</v>
      </c>
      <c r="E61" s="185"/>
      <c r="F61" s="185"/>
      <c r="G61" s="185"/>
      <c r="H61" s="185"/>
      <c r="I61" s="185"/>
      <c r="J61" s="186">
        <f>J91</f>
        <v>0</v>
      </c>
      <c r="K61" s="128"/>
      <c r="L61" s="18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4.88" customHeight="1">
      <c r="A62" s="10"/>
      <c r="B62" s="183"/>
      <c r="C62" s="128"/>
      <c r="D62" s="184" t="s">
        <v>116</v>
      </c>
      <c r="E62" s="185"/>
      <c r="F62" s="185"/>
      <c r="G62" s="185"/>
      <c r="H62" s="185"/>
      <c r="I62" s="185"/>
      <c r="J62" s="186">
        <f>J92</f>
        <v>0</v>
      </c>
      <c r="K62" s="128"/>
      <c r="L62" s="18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4.88" customHeight="1">
      <c r="A63" s="10"/>
      <c r="B63" s="183"/>
      <c r="C63" s="128"/>
      <c r="D63" s="184" t="s">
        <v>117</v>
      </c>
      <c r="E63" s="185"/>
      <c r="F63" s="185"/>
      <c r="G63" s="185"/>
      <c r="H63" s="185"/>
      <c r="I63" s="185"/>
      <c r="J63" s="186">
        <f>J97</f>
        <v>0</v>
      </c>
      <c r="K63" s="128"/>
      <c r="L63" s="18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83"/>
      <c r="C64" s="128"/>
      <c r="D64" s="184" t="s">
        <v>118</v>
      </c>
      <c r="E64" s="185"/>
      <c r="F64" s="185"/>
      <c r="G64" s="185"/>
      <c r="H64" s="185"/>
      <c r="I64" s="185"/>
      <c r="J64" s="186">
        <f>J99</f>
        <v>0</v>
      </c>
      <c r="K64" s="128"/>
      <c r="L64" s="18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3"/>
      <c r="C65" s="128"/>
      <c r="D65" s="184" t="s">
        <v>119</v>
      </c>
      <c r="E65" s="185"/>
      <c r="F65" s="185"/>
      <c r="G65" s="185"/>
      <c r="H65" s="185"/>
      <c r="I65" s="185"/>
      <c r="J65" s="186">
        <f>J120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77"/>
      <c r="C66" s="178"/>
      <c r="D66" s="179" t="s">
        <v>120</v>
      </c>
      <c r="E66" s="180"/>
      <c r="F66" s="180"/>
      <c r="G66" s="180"/>
      <c r="H66" s="180"/>
      <c r="I66" s="180"/>
      <c r="J66" s="181">
        <f>J132</f>
        <v>0</v>
      </c>
      <c r="K66" s="178"/>
      <c r="L66" s="18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83"/>
      <c r="C67" s="128"/>
      <c r="D67" s="184" t="s">
        <v>122</v>
      </c>
      <c r="E67" s="185"/>
      <c r="F67" s="185"/>
      <c r="G67" s="185"/>
      <c r="H67" s="185"/>
      <c r="I67" s="185"/>
      <c r="J67" s="186">
        <f>J133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3"/>
      <c r="C68" s="128"/>
      <c r="D68" s="184" t="s">
        <v>1087</v>
      </c>
      <c r="E68" s="185"/>
      <c r="F68" s="185"/>
      <c r="G68" s="185"/>
      <c r="H68" s="185"/>
      <c r="I68" s="185"/>
      <c r="J68" s="186">
        <f>J154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3"/>
      <c r="C69" s="128"/>
      <c r="D69" s="184" t="s">
        <v>125</v>
      </c>
      <c r="E69" s="185"/>
      <c r="F69" s="185"/>
      <c r="G69" s="185"/>
      <c r="H69" s="185"/>
      <c r="I69" s="185"/>
      <c r="J69" s="186">
        <f>J163</f>
        <v>0</v>
      </c>
      <c r="K69" s="128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41"/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14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6.96" customHeight="1">
      <c r="A71" s="41"/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14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5" s="2" customFormat="1" ht="6.96" customHeight="1">
      <c r="A75" s="41"/>
      <c r="B75" s="64"/>
      <c r="C75" s="65"/>
      <c r="D75" s="65"/>
      <c r="E75" s="65"/>
      <c r="F75" s="65"/>
      <c r="G75" s="65"/>
      <c r="H75" s="65"/>
      <c r="I75" s="65"/>
      <c r="J75" s="65"/>
      <c r="K75" s="65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24.96" customHeight="1">
      <c r="A76" s="41"/>
      <c r="B76" s="42"/>
      <c r="C76" s="26" t="s">
        <v>127</v>
      </c>
      <c r="D76" s="43"/>
      <c r="E76" s="43"/>
      <c r="F76" s="43"/>
      <c r="G76" s="43"/>
      <c r="H76" s="43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16</v>
      </c>
      <c r="D78" s="43"/>
      <c r="E78" s="43"/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6.5" customHeight="1">
      <c r="A79" s="41"/>
      <c r="B79" s="42"/>
      <c r="C79" s="43"/>
      <c r="D79" s="43"/>
      <c r="E79" s="172" t="str">
        <f>E7</f>
        <v>DPS Za Prachárnou 1a - oprava střechy</v>
      </c>
      <c r="F79" s="35"/>
      <c r="G79" s="35"/>
      <c r="H79" s="35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5" t="s">
        <v>106</v>
      </c>
      <c r="D80" s="43"/>
      <c r="E80" s="43"/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6.5" customHeight="1">
      <c r="A81" s="41"/>
      <c r="B81" s="42"/>
      <c r="C81" s="43"/>
      <c r="D81" s="43"/>
      <c r="E81" s="72" t="str">
        <f>E9</f>
        <v>04 - objekt A4 - střecha nad vstupem</v>
      </c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2" customHeight="1">
      <c r="A83" s="41"/>
      <c r="B83" s="42"/>
      <c r="C83" s="35" t="s">
        <v>21</v>
      </c>
      <c r="D83" s="43"/>
      <c r="E83" s="43"/>
      <c r="F83" s="30" t="str">
        <f>F12</f>
        <v>Jihlava</v>
      </c>
      <c r="G83" s="43"/>
      <c r="H83" s="43"/>
      <c r="I83" s="35" t="s">
        <v>23</v>
      </c>
      <c r="J83" s="75" t="str">
        <f>IF(J12="","",J12)</f>
        <v>24. 3. 2025</v>
      </c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6.96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25.65" customHeight="1">
      <c r="A85" s="41"/>
      <c r="B85" s="42"/>
      <c r="C85" s="35" t="s">
        <v>25</v>
      </c>
      <c r="D85" s="43"/>
      <c r="E85" s="43"/>
      <c r="F85" s="30" t="str">
        <f>E15</f>
        <v>Statutární město Jihlava</v>
      </c>
      <c r="G85" s="43"/>
      <c r="H85" s="43"/>
      <c r="I85" s="35" t="s">
        <v>31</v>
      </c>
      <c r="J85" s="39" t="str">
        <f>E21</f>
        <v>SPA spol.s r.o., Jihlava, Havlíčkova 46</v>
      </c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5.15" customHeight="1">
      <c r="A86" s="41"/>
      <c r="B86" s="42"/>
      <c r="C86" s="35" t="s">
        <v>29</v>
      </c>
      <c r="D86" s="43"/>
      <c r="E86" s="43"/>
      <c r="F86" s="30" t="str">
        <f>IF(E18="","",E18)</f>
        <v>Vyplň údaj</v>
      </c>
      <c r="G86" s="43"/>
      <c r="H86" s="43"/>
      <c r="I86" s="35" t="s">
        <v>34</v>
      </c>
      <c r="J86" s="39" t="str">
        <f>E24</f>
        <v>Fr.Neuwirth</v>
      </c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0.32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11" customFormat="1" ht="29.28" customHeight="1">
      <c r="A88" s="188"/>
      <c r="B88" s="189"/>
      <c r="C88" s="190" t="s">
        <v>128</v>
      </c>
      <c r="D88" s="191" t="s">
        <v>57</v>
      </c>
      <c r="E88" s="191" t="s">
        <v>53</v>
      </c>
      <c r="F88" s="191" t="s">
        <v>54</v>
      </c>
      <c r="G88" s="191" t="s">
        <v>129</v>
      </c>
      <c r="H88" s="191" t="s">
        <v>130</v>
      </c>
      <c r="I88" s="191" t="s">
        <v>131</v>
      </c>
      <c r="J88" s="191" t="s">
        <v>112</v>
      </c>
      <c r="K88" s="192" t="s">
        <v>132</v>
      </c>
      <c r="L88" s="193"/>
      <c r="M88" s="95" t="s">
        <v>19</v>
      </c>
      <c r="N88" s="96" t="s">
        <v>42</v>
      </c>
      <c r="O88" s="96" t="s">
        <v>133</v>
      </c>
      <c r="P88" s="96" t="s">
        <v>134</v>
      </c>
      <c r="Q88" s="96" t="s">
        <v>135</v>
      </c>
      <c r="R88" s="96" t="s">
        <v>136</v>
      </c>
      <c r="S88" s="96" t="s">
        <v>137</v>
      </c>
      <c r="T88" s="97" t="s">
        <v>138</v>
      </c>
      <c r="U88" s="188"/>
      <c r="V88" s="188"/>
      <c r="W88" s="188"/>
      <c r="X88" s="188"/>
      <c r="Y88" s="188"/>
      <c r="Z88" s="188"/>
      <c r="AA88" s="188"/>
      <c r="AB88" s="188"/>
      <c r="AC88" s="188"/>
      <c r="AD88" s="188"/>
      <c r="AE88" s="188"/>
    </row>
    <row r="89" s="2" customFormat="1" ht="22.8" customHeight="1">
      <c r="A89" s="41"/>
      <c r="B89" s="42"/>
      <c r="C89" s="102" t="s">
        <v>139</v>
      </c>
      <c r="D89" s="43"/>
      <c r="E89" s="43"/>
      <c r="F89" s="43"/>
      <c r="G89" s="43"/>
      <c r="H89" s="43"/>
      <c r="I89" s="43"/>
      <c r="J89" s="194">
        <f>BK89</f>
        <v>0</v>
      </c>
      <c r="K89" s="43"/>
      <c r="L89" s="47"/>
      <c r="M89" s="98"/>
      <c r="N89" s="195"/>
      <c r="O89" s="99"/>
      <c r="P89" s="196">
        <f>P90+P132</f>
        <v>0</v>
      </c>
      <c r="Q89" s="99"/>
      <c r="R89" s="196">
        <f>R90+R132</f>
        <v>0.37446109999999999</v>
      </c>
      <c r="S89" s="99"/>
      <c r="T89" s="197">
        <f>T90+T132</f>
        <v>0.33143499999999998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71</v>
      </c>
      <c r="AU89" s="20" t="s">
        <v>113</v>
      </c>
      <c r="BK89" s="198">
        <f>BK90+BK132</f>
        <v>0</v>
      </c>
    </row>
    <row r="90" s="12" customFormat="1" ht="25.92" customHeight="1">
      <c r="A90" s="12"/>
      <c r="B90" s="199"/>
      <c r="C90" s="200"/>
      <c r="D90" s="201" t="s">
        <v>71</v>
      </c>
      <c r="E90" s="202" t="s">
        <v>140</v>
      </c>
      <c r="F90" s="202" t="s">
        <v>141</v>
      </c>
      <c r="G90" s="200"/>
      <c r="H90" s="200"/>
      <c r="I90" s="203"/>
      <c r="J90" s="204">
        <f>BK90</f>
        <v>0</v>
      </c>
      <c r="K90" s="200"/>
      <c r="L90" s="205"/>
      <c r="M90" s="206"/>
      <c r="N90" s="207"/>
      <c r="O90" s="207"/>
      <c r="P90" s="208">
        <f>P91+P120</f>
        <v>0</v>
      </c>
      <c r="Q90" s="207"/>
      <c r="R90" s="208">
        <f>R91+R120</f>
        <v>0</v>
      </c>
      <c r="S90" s="207"/>
      <c r="T90" s="209">
        <f>T91+T120</f>
        <v>0.33143499999999998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10" t="s">
        <v>79</v>
      </c>
      <c r="AT90" s="211" t="s">
        <v>71</v>
      </c>
      <c r="AU90" s="211" t="s">
        <v>72</v>
      </c>
      <c r="AY90" s="210" t="s">
        <v>142</v>
      </c>
      <c r="BK90" s="212">
        <f>BK91+BK120</f>
        <v>0</v>
      </c>
    </row>
    <row r="91" s="12" customFormat="1" ht="22.8" customHeight="1">
      <c r="A91" s="12"/>
      <c r="B91" s="199"/>
      <c r="C91" s="200"/>
      <c r="D91" s="201" t="s">
        <v>71</v>
      </c>
      <c r="E91" s="213" t="s">
        <v>143</v>
      </c>
      <c r="F91" s="213" t="s">
        <v>144</v>
      </c>
      <c r="G91" s="200"/>
      <c r="H91" s="200"/>
      <c r="I91" s="203"/>
      <c r="J91" s="214">
        <f>BK91</f>
        <v>0</v>
      </c>
      <c r="K91" s="200"/>
      <c r="L91" s="205"/>
      <c r="M91" s="206"/>
      <c r="N91" s="207"/>
      <c r="O91" s="207"/>
      <c r="P91" s="208">
        <f>P92+P97+P99</f>
        <v>0</v>
      </c>
      <c r="Q91" s="207"/>
      <c r="R91" s="208">
        <f>R92+R97+R99</f>
        <v>0</v>
      </c>
      <c r="S91" s="207"/>
      <c r="T91" s="209">
        <f>T92+T97+T99</f>
        <v>0.33143499999999998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10" t="s">
        <v>79</v>
      </c>
      <c r="AT91" s="211" t="s">
        <v>71</v>
      </c>
      <c r="AU91" s="211" t="s">
        <v>79</v>
      </c>
      <c r="AY91" s="210" t="s">
        <v>142</v>
      </c>
      <c r="BK91" s="212">
        <f>BK92+BK97+BK99</f>
        <v>0</v>
      </c>
    </row>
    <row r="92" s="12" customFormat="1" ht="20.88" customHeight="1">
      <c r="A92" s="12"/>
      <c r="B92" s="199"/>
      <c r="C92" s="200"/>
      <c r="D92" s="201" t="s">
        <v>71</v>
      </c>
      <c r="E92" s="213" t="s">
        <v>145</v>
      </c>
      <c r="F92" s="213" t="s">
        <v>146</v>
      </c>
      <c r="G92" s="200"/>
      <c r="H92" s="200"/>
      <c r="I92" s="203"/>
      <c r="J92" s="214">
        <f>BK92</f>
        <v>0</v>
      </c>
      <c r="K92" s="200"/>
      <c r="L92" s="205"/>
      <c r="M92" s="206"/>
      <c r="N92" s="207"/>
      <c r="O92" s="207"/>
      <c r="P92" s="208">
        <f>SUM(P93:P96)</f>
        <v>0</v>
      </c>
      <c r="Q92" s="207"/>
      <c r="R92" s="208">
        <f>SUM(R93:R96)</f>
        <v>0</v>
      </c>
      <c r="S92" s="207"/>
      <c r="T92" s="209">
        <f>SUM(T93:T96)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10" t="s">
        <v>79</v>
      </c>
      <c r="AT92" s="211" t="s">
        <v>71</v>
      </c>
      <c r="AU92" s="211" t="s">
        <v>84</v>
      </c>
      <c r="AY92" s="210" t="s">
        <v>142</v>
      </c>
      <c r="BK92" s="212">
        <f>SUM(BK93:BK96)</f>
        <v>0</v>
      </c>
    </row>
    <row r="93" s="2" customFormat="1" ht="24.15" customHeight="1">
      <c r="A93" s="41"/>
      <c r="B93" s="42"/>
      <c r="C93" s="215" t="s">
        <v>79</v>
      </c>
      <c r="D93" s="215" t="s">
        <v>147</v>
      </c>
      <c r="E93" s="216" t="s">
        <v>165</v>
      </c>
      <c r="F93" s="217" t="s">
        <v>1088</v>
      </c>
      <c r="G93" s="218" t="s">
        <v>167</v>
      </c>
      <c r="H93" s="219">
        <v>7.5</v>
      </c>
      <c r="I93" s="220"/>
      <c r="J93" s="221">
        <f>ROUND(I93*H93,2)</f>
        <v>0</v>
      </c>
      <c r="K93" s="217" t="s">
        <v>19</v>
      </c>
      <c r="L93" s="47"/>
      <c r="M93" s="222" t="s">
        <v>19</v>
      </c>
      <c r="N93" s="223" t="s">
        <v>44</v>
      </c>
      <c r="O93" s="87"/>
      <c r="P93" s="224">
        <f>O93*H93</f>
        <v>0</v>
      </c>
      <c r="Q93" s="224">
        <v>0</v>
      </c>
      <c r="R93" s="224">
        <f>Q93*H93</f>
        <v>0</v>
      </c>
      <c r="S93" s="224">
        <v>0</v>
      </c>
      <c r="T93" s="225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26" t="s">
        <v>151</v>
      </c>
      <c r="AT93" s="226" t="s">
        <v>147</v>
      </c>
      <c r="AU93" s="226" t="s">
        <v>152</v>
      </c>
      <c r="AY93" s="20" t="s">
        <v>142</v>
      </c>
      <c r="BE93" s="227">
        <f>IF(N93="základní",J93,0)</f>
        <v>0</v>
      </c>
      <c r="BF93" s="227">
        <f>IF(N93="snížená",J93,0)</f>
        <v>0</v>
      </c>
      <c r="BG93" s="227">
        <f>IF(N93="zákl. přenesená",J93,0)</f>
        <v>0</v>
      </c>
      <c r="BH93" s="227">
        <f>IF(N93="sníž. přenesená",J93,0)</f>
        <v>0</v>
      </c>
      <c r="BI93" s="227">
        <f>IF(N93="nulová",J93,0)</f>
        <v>0</v>
      </c>
      <c r="BJ93" s="20" t="s">
        <v>84</v>
      </c>
      <c r="BK93" s="227">
        <f>ROUND(I93*H93,2)</f>
        <v>0</v>
      </c>
      <c r="BL93" s="20" t="s">
        <v>151</v>
      </c>
      <c r="BM93" s="226" t="s">
        <v>1089</v>
      </c>
    </row>
    <row r="94" s="13" customFormat="1">
      <c r="A94" s="13"/>
      <c r="B94" s="228"/>
      <c r="C94" s="229"/>
      <c r="D94" s="230" t="s">
        <v>154</v>
      </c>
      <c r="E94" s="231" t="s">
        <v>19</v>
      </c>
      <c r="F94" s="232" t="s">
        <v>1090</v>
      </c>
      <c r="G94" s="229"/>
      <c r="H94" s="233">
        <v>7.5</v>
      </c>
      <c r="I94" s="234"/>
      <c r="J94" s="229"/>
      <c r="K94" s="229"/>
      <c r="L94" s="235"/>
      <c r="M94" s="236"/>
      <c r="N94" s="237"/>
      <c r="O94" s="237"/>
      <c r="P94" s="237"/>
      <c r="Q94" s="237"/>
      <c r="R94" s="237"/>
      <c r="S94" s="237"/>
      <c r="T94" s="238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9" t="s">
        <v>154</v>
      </c>
      <c r="AU94" s="239" t="s">
        <v>152</v>
      </c>
      <c r="AV94" s="13" t="s">
        <v>84</v>
      </c>
      <c r="AW94" s="13" t="s">
        <v>33</v>
      </c>
      <c r="AX94" s="13" t="s">
        <v>72</v>
      </c>
      <c r="AY94" s="239" t="s">
        <v>142</v>
      </c>
    </row>
    <row r="95" s="14" customFormat="1">
      <c r="A95" s="14"/>
      <c r="B95" s="240"/>
      <c r="C95" s="241"/>
      <c r="D95" s="230" t="s">
        <v>154</v>
      </c>
      <c r="E95" s="242" t="s">
        <v>19</v>
      </c>
      <c r="F95" s="243" t="s">
        <v>164</v>
      </c>
      <c r="G95" s="241"/>
      <c r="H95" s="244">
        <v>7.5</v>
      </c>
      <c r="I95" s="245"/>
      <c r="J95" s="241"/>
      <c r="K95" s="241"/>
      <c r="L95" s="246"/>
      <c r="M95" s="247"/>
      <c r="N95" s="248"/>
      <c r="O95" s="248"/>
      <c r="P95" s="248"/>
      <c r="Q95" s="248"/>
      <c r="R95" s="248"/>
      <c r="S95" s="248"/>
      <c r="T95" s="249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50" t="s">
        <v>154</v>
      </c>
      <c r="AU95" s="250" t="s">
        <v>152</v>
      </c>
      <c r="AV95" s="14" t="s">
        <v>152</v>
      </c>
      <c r="AW95" s="14" t="s">
        <v>33</v>
      </c>
      <c r="AX95" s="14" t="s">
        <v>79</v>
      </c>
      <c r="AY95" s="250" t="s">
        <v>142</v>
      </c>
    </row>
    <row r="96" s="2" customFormat="1" ht="24.15" customHeight="1">
      <c r="A96" s="41"/>
      <c r="B96" s="42"/>
      <c r="C96" s="215" t="s">
        <v>84</v>
      </c>
      <c r="D96" s="215" t="s">
        <v>147</v>
      </c>
      <c r="E96" s="216" t="s">
        <v>1091</v>
      </c>
      <c r="F96" s="217" t="s">
        <v>1092</v>
      </c>
      <c r="G96" s="218" t="s">
        <v>516</v>
      </c>
      <c r="H96" s="219">
        <v>2</v>
      </c>
      <c r="I96" s="220"/>
      <c r="J96" s="221">
        <f>ROUND(I96*H96,2)</f>
        <v>0</v>
      </c>
      <c r="K96" s="217" t="s">
        <v>19</v>
      </c>
      <c r="L96" s="47"/>
      <c r="M96" s="222" t="s">
        <v>19</v>
      </c>
      <c r="N96" s="223" t="s">
        <v>44</v>
      </c>
      <c r="O96" s="87"/>
      <c r="P96" s="224">
        <f>O96*H96</f>
        <v>0</v>
      </c>
      <c r="Q96" s="224">
        <v>0</v>
      </c>
      <c r="R96" s="224">
        <f>Q96*H96</f>
        <v>0</v>
      </c>
      <c r="S96" s="224">
        <v>0</v>
      </c>
      <c r="T96" s="225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26" t="s">
        <v>151</v>
      </c>
      <c r="AT96" s="226" t="s">
        <v>147</v>
      </c>
      <c r="AU96" s="226" t="s">
        <v>152</v>
      </c>
      <c r="AY96" s="20" t="s">
        <v>142</v>
      </c>
      <c r="BE96" s="227">
        <f>IF(N96="základní",J96,0)</f>
        <v>0</v>
      </c>
      <c r="BF96" s="227">
        <f>IF(N96="snížená",J96,0)</f>
        <v>0</v>
      </c>
      <c r="BG96" s="227">
        <f>IF(N96="zákl. přenesená",J96,0)</f>
        <v>0</v>
      </c>
      <c r="BH96" s="227">
        <f>IF(N96="sníž. přenesená",J96,0)</f>
        <v>0</v>
      </c>
      <c r="BI96" s="227">
        <f>IF(N96="nulová",J96,0)</f>
        <v>0</v>
      </c>
      <c r="BJ96" s="20" t="s">
        <v>84</v>
      </c>
      <c r="BK96" s="227">
        <f>ROUND(I96*H96,2)</f>
        <v>0</v>
      </c>
      <c r="BL96" s="20" t="s">
        <v>151</v>
      </c>
      <c r="BM96" s="226" t="s">
        <v>1093</v>
      </c>
    </row>
    <row r="97" s="12" customFormat="1" ht="20.88" customHeight="1">
      <c r="A97" s="12"/>
      <c r="B97" s="199"/>
      <c r="C97" s="200"/>
      <c r="D97" s="201" t="s">
        <v>71</v>
      </c>
      <c r="E97" s="213" t="s">
        <v>170</v>
      </c>
      <c r="F97" s="213" t="s">
        <v>171</v>
      </c>
      <c r="G97" s="200"/>
      <c r="H97" s="200"/>
      <c r="I97" s="203"/>
      <c r="J97" s="214">
        <f>BK97</f>
        <v>0</v>
      </c>
      <c r="K97" s="200"/>
      <c r="L97" s="205"/>
      <c r="M97" s="206"/>
      <c r="N97" s="207"/>
      <c r="O97" s="207"/>
      <c r="P97" s="208">
        <f>P98</f>
        <v>0</v>
      </c>
      <c r="Q97" s="207"/>
      <c r="R97" s="208">
        <f>R98</f>
        <v>0</v>
      </c>
      <c r="S97" s="207"/>
      <c r="T97" s="209">
        <f>T98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10" t="s">
        <v>79</v>
      </c>
      <c r="AT97" s="211" t="s">
        <v>71</v>
      </c>
      <c r="AU97" s="211" t="s">
        <v>84</v>
      </c>
      <c r="AY97" s="210" t="s">
        <v>142</v>
      </c>
      <c r="BK97" s="212">
        <f>BK98</f>
        <v>0</v>
      </c>
    </row>
    <row r="98" s="2" customFormat="1" ht="24.15" customHeight="1">
      <c r="A98" s="41"/>
      <c r="B98" s="42"/>
      <c r="C98" s="215" t="s">
        <v>152</v>
      </c>
      <c r="D98" s="215" t="s">
        <v>147</v>
      </c>
      <c r="E98" s="216" t="s">
        <v>172</v>
      </c>
      <c r="F98" s="217" t="s">
        <v>1094</v>
      </c>
      <c r="G98" s="218" t="s">
        <v>174</v>
      </c>
      <c r="H98" s="219">
        <v>1</v>
      </c>
      <c r="I98" s="220"/>
      <c r="J98" s="221">
        <f>ROUND(I98*H98,2)</f>
        <v>0</v>
      </c>
      <c r="K98" s="217" t="s">
        <v>19</v>
      </c>
      <c r="L98" s="47"/>
      <c r="M98" s="222" t="s">
        <v>19</v>
      </c>
      <c r="N98" s="223" t="s">
        <v>44</v>
      </c>
      <c r="O98" s="87"/>
      <c r="P98" s="224">
        <f>O98*H98</f>
        <v>0</v>
      </c>
      <c r="Q98" s="224">
        <v>0</v>
      </c>
      <c r="R98" s="224">
        <f>Q98*H98</f>
        <v>0</v>
      </c>
      <c r="S98" s="224">
        <v>0</v>
      </c>
      <c r="T98" s="225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26" t="s">
        <v>151</v>
      </c>
      <c r="AT98" s="226" t="s">
        <v>147</v>
      </c>
      <c r="AU98" s="226" t="s">
        <v>152</v>
      </c>
      <c r="AY98" s="20" t="s">
        <v>142</v>
      </c>
      <c r="BE98" s="227">
        <f>IF(N98="základní",J98,0)</f>
        <v>0</v>
      </c>
      <c r="BF98" s="227">
        <f>IF(N98="snížená",J98,0)</f>
        <v>0</v>
      </c>
      <c r="BG98" s="227">
        <f>IF(N98="zákl. přenesená",J98,0)</f>
        <v>0</v>
      </c>
      <c r="BH98" s="227">
        <f>IF(N98="sníž. přenesená",J98,0)</f>
        <v>0</v>
      </c>
      <c r="BI98" s="227">
        <f>IF(N98="nulová",J98,0)</f>
        <v>0</v>
      </c>
      <c r="BJ98" s="20" t="s">
        <v>84</v>
      </c>
      <c r="BK98" s="227">
        <f>ROUND(I98*H98,2)</f>
        <v>0</v>
      </c>
      <c r="BL98" s="20" t="s">
        <v>151</v>
      </c>
      <c r="BM98" s="226" t="s">
        <v>1095</v>
      </c>
    </row>
    <row r="99" s="12" customFormat="1" ht="20.88" customHeight="1">
      <c r="A99" s="12"/>
      <c r="B99" s="199"/>
      <c r="C99" s="200"/>
      <c r="D99" s="201" t="s">
        <v>71</v>
      </c>
      <c r="E99" s="213" t="s">
        <v>179</v>
      </c>
      <c r="F99" s="213" t="s">
        <v>180</v>
      </c>
      <c r="G99" s="200"/>
      <c r="H99" s="200"/>
      <c r="I99" s="203"/>
      <c r="J99" s="214">
        <f>BK99</f>
        <v>0</v>
      </c>
      <c r="K99" s="200"/>
      <c r="L99" s="205"/>
      <c r="M99" s="206"/>
      <c r="N99" s="207"/>
      <c r="O99" s="207"/>
      <c r="P99" s="208">
        <f>SUM(P100:P119)</f>
        <v>0</v>
      </c>
      <c r="Q99" s="207"/>
      <c r="R99" s="208">
        <f>SUM(R100:R119)</f>
        <v>0</v>
      </c>
      <c r="S99" s="207"/>
      <c r="T99" s="209">
        <f>SUM(T100:T119)</f>
        <v>0.33143499999999998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10" t="s">
        <v>79</v>
      </c>
      <c r="AT99" s="211" t="s">
        <v>71</v>
      </c>
      <c r="AU99" s="211" t="s">
        <v>84</v>
      </c>
      <c r="AY99" s="210" t="s">
        <v>142</v>
      </c>
      <c r="BK99" s="212">
        <f>SUM(BK100:BK119)</f>
        <v>0</v>
      </c>
    </row>
    <row r="100" s="2" customFormat="1" ht="16.5" customHeight="1">
      <c r="A100" s="41"/>
      <c r="B100" s="42"/>
      <c r="C100" s="215" t="s">
        <v>151</v>
      </c>
      <c r="D100" s="215" t="s">
        <v>147</v>
      </c>
      <c r="E100" s="216" t="s">
        <v>1096</v>
      </c>
      <c r="F100" s="217" t="s">
        <v>1097</v>
      </c>
      <c r="G100" s="218" t="s">
        <v>150</v>
      </c>
      <c r="H100" s="219">
        <v>38.25</v>
      </c>
      <c r="I100" s="220"/>
      <c r="J100" s="221">
        <f>ROUND(I100*H100,2)</f>
        <v>0</v>
      </c>
      <c r="K100" s="217" t="s">
        <v>184</v>
      </c>
      <c r="L100" s="47"/>
      <c r="M100" s="222" t="s">
        <v>19</v>
      </c>
      <c r="N100" s="223" t="s">
        <v>44</v>
      </c>
      <c r="O100" s="87"/>
      <c r="P100" s="224">
        <f>O100*H100</f>
        <v>0</v>
      </c>
      <c r="Q100" s="224">
        <v>0</v>
      </c>
      <c r="R100" s="224">
        <f>Q100*H100</f>
        <v>0</v>
      </c>
      <c r="S100" s="224">
        <v>0.0070000000000000001</v>
      </c>
      <c r="T100" s="225">
        <f>S100*H100</f>
        <v>0.26774999999999999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26" t="s">
        <v>151</v>
      </c>
      <c r="AT100" s="226" t="s">
        <v>147</v>
      </c>
      <c r="AU100" s="226" t="s">
        <v>152</v>
      </c>
      <c r="AY100" s="20" t="s">
        <v>142</v>
      </c>
      <c r="BE100" s="227">
        <f>IF(N100="základní",J100,0)</f>
        <v>0</v>
      </c>
      <c r="BF100" s="227">
        <f>IF(N100="snížená",J100,0)</f>
        <v>0</v>
      </c>
      <c r="BG100" s="227">
        <f>IF(N100="zákl. přenesená",J100,0)</f>
        <v>0</v>
      </c>
      <c r="BH100" s="227">
        <f>IF(N100="sníž. přenesená",J100,0)</f>
        <v>0</v>
      </c>
      <c r="BI100" s="227">
        <f>IF(N100="nulová",J100,0)</f>
        <v>0</v>
      </c>
      <c r="BJ100" s="20" t="s">
        <v>84</v>
      </c>
      <c r="BK100" s="227">
        <f>ROUND(I100*H100,2)</f>
        <v>0</v>
      </c>
      <c r="BL100" s="20" t="s">
        <v>151</v>
      </c>
      <c r="BM100" s="226" t="s">
        <v>1098</v>
      </c>
    </row>
    <row r="101" s="2" customFormat="1">
      <c r="A101" s="41"/>
      <c r="B101" s="42"/>
      <c r="C101" s="43"/>
      <c r="D101" s="251" t="s">
        <v>186</v>
      </c>
      <c r="E101" s="43"/>
      <c r="F101" s="252" t="s">
        <v>1099</v>
      </c>
      <c r="G101" s="43"/>
      <c r="H101" s="43"/>
      <c r="I101" s="253"/>
      <c r="J101" s="43"/>
      <c r="K101" s="43"/>
      <c r="L101" s="47"/>
      <c r="M101" s="254"/>
      <c r="N101" s="255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186</v>
      </c>
      <c r="AU101" s="20" t="s">
        <v>152</v>
      </c>
    </row>
    <row r="102" s="13" customFormat="1">
      <c r="A102" s="13"/>
      <c r="B102" s="228"/>
      <c r="C102" s="229"/>
      <c r="D102" s="230" t="s">
        <v>154</v>
      </c>
      <c r="E102" s="231" t="s">
        <v>19</v>
      </c>
      <c r="F102" s="232" t="s">
        <v>1100</v>
      </c>
      <c r="G102" s="229"/>
      <c r="H102" s="233">
        <v>38.25</v>
      </c>
      <c r="I102" s="234"/>
      <c r="J102" s="229"/>
      <c r="K102" s="229"/>
      <c r="L102" s="235"/>
      <c r="M102" s="236"/>
      <c r="N102" s="237"/>
      <c r="O102" s="237"/>
      <c r="P102" s="237"/>
      <c r="Q102" s="237"/>
      <c r="R102" s="237"/>
      <c r="S102" s="237"/>
      <c r="T102" s="238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9" t="s">
        <v>154</v>
      </c>
      <c r="AU102" s="239" t="s">
        <v>152</v>
      </c>
      <c r="AV102" s="13" t="s">
        <v>84</v>
      </c>
      <c r="AW102" s="13" t="s">
        <v>33</v>
      </c>
      <c r="AX102" s="13" t="s">
        <v>72</v>
      </c>
      <c r="AY102" s="239" t="s">
        <v>142</v>
      </c>
    </row>
    <row r="103" s="14" customFormat="1">
      <c r="A103" s="14"/>
      <c r="B103" s="240"/>
      <c r="C103" s="241"/>
      <c r="D103" s="230" t="s">
        <v>154</v>
      </c>
      <c r="E103" s="242" t="s">
        <v>19</v>
      </c>
      <c r="F103" s="243" t="s">
        <v>164</v>
      </c>
      <c r="G103" s="241"/>
      <c r="H103" s="244">
        <v>38.25</v>
      </c>
      <c r="I103" s="245"/>
      <c r="J103" s="241"/>
      <c r="K103" s="241"/>
      <c r="L103" s="246"/>
      <c r="M103" s="247"/>
      <c r="N103" s="248"/>
      <c r="O103" s="248"/>
      <c r="P103" s="248"/>
      <c r="Q103" s="248"/>
      <c r="R103" s="248"/>
      <c r="S103" s="248"/>
      <c r="T103" s="249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50" t="s">
        <v>154</v>
      </c>
      <c r="AU103" s="250" t="s">
        <v>152</v>
      </c>
      <c r="AV103" s="14" t="s">
        <v>152</v>
      </c>
      <c r="AW103" s="14" t="s">
        <v>33</v>
      </c>
      <c r="AX103" s="14" t="s">
        <v>79</v>
      </c>
      <c r="AY103" s="250" t="s">
        <v>142</v>
      </c>
    </row>
    <row r="104" s="2" customFormat="1" ht="16.5" customHeight="1">
      <c r="A104" s="41"/>
      <c r="B104" s="42"/>
      <c r="C104" s="215" t="s">
        <v>181</v>
      </c>
      <c r="D104" s="215" t="s">
        <v>147</v>
      </c>
      <c r="E104" s="216" t="s">
        <v>1101</v>
      </c>
      <c r="F104" s="217" t="s">
        <v>1102</v>
      </c>
      <c r="G104" s="218" t="s">
        <v>167</v>
      </c>
      <c r="H104" s="219">
        <v>5.2000000000000002</v>
      </c>
      <c r="I104" s="220"/>
      <c r="J104" s="221">
        <f>ROUND(I104*H104,2)</f>
        <v>0</v>
      </c>
      <c r="K104" s="217" t="s">
        <v>184</v>
      </c>
      <c r="L104" s="47"/>
      <c r="M104" s="222" t="s">
        <v>19</v>
      </c>
      <c r="N104" s="223" t="s">
        <v>44</v>
      </c>
      <c r="O104" s="87"/>
      <c r="P104" s="224">
        <f>O104*H104</f>
        <v>0</v>
      </c>
      <c r="Q104" s="224">
        <v>0</v>
      </c>
      <c r="R104" s="224">
        <f>Q104*H104</f>
        <v>0</v>
      </c>
      <c r="S104" s="224">
        <v>0.0016999999999999999</v>
      </c>
      <c r="T104" s="225">
        <f>S104*H104</f>
        <v>0.0088400000000000006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26" t="s">
        <v>151</v>
      </c>
      <c r="AT104" s="226" t="s">
        <v>147</v>
      </c>
      <c r="AU104" s="226" t="s">
        <v>152</v>
      </c>
      <c r="AY104" s="20" t="s">
        <v>142</v>
      </c>
      <c r="BE104" s="227">
        <f>IF(N104="základní",J104,0)</f>
        <v>0</v>
      </c>
      <c r="BF104" s="227">
        <f>IF(N104="snížená",J104,0)</f>
        <v>0</v>
      </c>
      <c r="BG104" s="227">
        <f>IF(N104="zákl. přenesená",J104,0)</f>
        <v>0</v>
      </c>
      <c r="BH104" s="227">
        <f>IF(N104="sníž. přenesená",J104,0)</f>
        <v>0</v>
      </c>
      <c r="BI104" s="227">
        <f>IF(N104="nulová",J104,0)</f>
        <v>0</v>
      </c>
      <c r="BJ104" s="20" t="s">
        <v>84</v>
      </c>
      <c r="BK104" s="227">
        <f>ROUND(I104*H104,2)</f>
        <v>0</v>
      </c>
      <c r="BL104" s="20" t="s">
        <v>151</v>
      </c>
      <c r="BM104" s="226" t="s">
        <v>1103</v>
      </c>
    </row>
    <row r="105" s="2" customFormat="1">
      <c r="A105" s="41"/>
      <c r="B105" s="42"/>
      <c r="C105" s="43"/>
      <c r="D105" s="251" t="s">
        <v>186</v>
      </c>
      <c r="E105" s="43"/>
      <c r="F105" s="252" t="s">
        <v>1104</v>
      </c>
      <c r="G105" s="43"/>
      <c r="H105" s="43"/>
      <c r="I105" s="253"/>
      <c r="J105" s="43"/>
      <c r="K105" s="43"/>
      <c r="L105" s="47"/>
      <c r="M105" s="254"/>
      <c r="N105" s="255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186</v>
      </c>
      <c r="AU105" s="20" t="s">
        <v>152</v>
      </c>
    </row>
    <row r="106" s="13" customFormat="1">
      <c r="A106" s="13"/>
      <c r="B106" s="228"/>
      <c r="C106" s="229"/>
      <c r="D106" s="230" t="s">
        <v>154</v>
      </c>
      <c r="E106" s="231" t="s">
        <v>19</v>
      </c>
      <c r="F106" s="232" t="s">
        <v>1105</v>
      </c>
      <c r="G106" s="229"/>
      <c r="H106" s="233">
        <v>5.2000000000000002</v>
      </c>
      <c r="I106" s="234"/>
      <c r="J106" s="229"/>
      <c r="K106" s="229"/>
      <c r="L106" s="235"/>
      <c r="M106" s="236"/>
      <c r="N106" s="237"/>
      <c r="O106" s="237"/>
      <c r="P106" s="237"/>
      <c r="Q106" s="237"/>
      <c r="R106" s="237"/>
      <c r="S106" s="237"/>
      <c r="T106" s="238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9" t="s">
        <v>154</v>
      </c>
      <c r="AU106" s="239" t="s">
        <v>152</v>
      </c>
      <c r="AV106" s="13" t="s">
        <v>84</v>
      </c>
      <c r="AW106" s="13" t="s">
        <v>33</v>
      </c>
      <c r="AX106" s="13" t="s">
        <v>72</v>
      </c>
      <c r="AY106" s="239" t="s">
        <v>142</v>
      </c>
    </row>
    <row r="107" s="14" customFormat="1">
      <c r="A107" s="14"/>
      <c r="B107" s="240"/>
      <c r="C107" s="241"/>
      <c r="D107" s="230" t="s">
        <v>154</v>
      </c>
      <c r="E107" s="242" t="s">
        <v>19</v>
      </c>
      <c r="F107" s="243" t="s">
        <v>164</v>
      </c>
      <c r="G107" s="241"/>
      <c r="H107" s="244">
        <v>5.2000000000000002</v>
      </c>
      <c r="I107" s="245"/>
      <c r="J107" s="241"/>
      <c r="K107" s="241"/>
      <c r="L107" s="246"/>
      <c r="M107" s="247"/>
      <c r="N107" s="248"/>
      <c r="O107" s="248"/>
      <c r="P107" s="248"/>
      <c r="Q107" s="248"/>
      <c r="R107" s="248"/>
      <c r="S107" s="248"/>
      <c r="T107" s="249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50" t="s">
        <v>154</v>
      </c>
      <c r="AU107" s="250" t="s">
        <v>152</v>
      </c>
      <c r="AV107" s="14" t="s">
        <v>152</v>
      </c>
      <c r="AW107" s="14" t="s">
        <v>33</v>
      </c>
      <c r="AX107" s="14" t="s">
        <v>79</v>
      </c>
      <c r="AY107" s="250" t="s">
        <v>142</v>
      </c>
    </row>
    <row r="108" s="2" customFormat="1" ht="16.5" customHeight="1">
      <c r="A108" s="41"/>
      <c r="B108" s="42"/>
      <c r="C108" s="215" t="s">
        <v>190</v>
      </c>
      <c r="D108" s="215" t="s">
        <v>147</v>
      </c>
      <c r="E108" s="216" t="s">
        <v>239</v>
      </c>
      <c r="F108" s="217" t="s">
        <v>240</v>
      </c>
      <c r="G108" s="218" t="s">
        <v>167</v>
      </c>
      <c r="H108" s="219">
        <v>12.699999999999999</v>
      </c>
      <c r="I108" s="220"/>
      <c r="J108" s="221">
        <f>ROUND(I108*H108,2)</f>
        <v>0</v>
      </c>
      <c r="K108" s="217" t="s">
        <v>184</v>
      </c>
      <c r="L108" s="47"/>
      <c r="M108" s="222" t="s">
        <v>19</v>
      </c>
      <c r="N108" s="223" t="s">
        <v>44</v>
      </c>
      <c r="O108" s="87"/>
      <c r="P108" s="224">
        <f>O108*H108</f>
        <v>0</v>
      </c>
      <c r="Q108" s="224">
        <v>0</v>
      </c>
      <c r="R108" s="224">
        <f>Q108*H108</f>
        <v>0</v>
      </c>
      <c r="S108" s="224">
        <v>0.00175</v>
      </c>
      <c r="T108" s="225">
        <f>S108*H108</f>
        <v>0.022224999999999998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26" t="s">
        <v>151</v>
      </c>
      <c r="AT108" s="226" t="s">
        <v>147</v>
      </c>
      <c r="AU108" s="226" t="s">
        <v>152</v>
      </c>
      <c r="AY108" s="20" t="s">
        <v>142</v>
      </c>
      <c r="BE108" s="227">
        <f>IF(N108="základní",J108,0)</f>
        <v>0</v>
      </c>
      <c r="BF108" s="227">
        <f>IF(N108="snížená",J108,0)</f>
        <v>0</v>
      </c>
      <c r="BG108" s="227">
        <f>IF(N108="zákl. přenesená",J108,0)</f>
        <v>0</v>
      </c>
      <c r="BH108" s="227">
        <f>IF(N108="sníž. přenesená",J108,0)</f>
        <v>0</v>
      </c>
      <c r="BI108" s="227">
        <f>IF(N108="nulová",J108,0)</f>
        <v>0</v>
      </c>
      <c r="BJ108" s="20" t="s">
        <v>84</v>
      </c>
      <c r="BK108" s="227">
        <f>ROUND(I108*H108,2)</f>
        <v>0</v>
      </c>
      <c r="BL108" s="20" t="s">
        <v>151</v>
      </c>
      <c r="BM108" s="226" t="s">
        <v>1106</v>
      </c>
    </row>
    <row r="109" s="2" customFormat="1">
      <c r="A109" s="41"/>
      <c r="B109" s="42"/>
      <c r="C109" s="43"/>
      <c r="D109" s="251" t="s">
        <v>186</v>
      </c>
      <c r="E109" s="43"/>
      <c r="F109" s="252" t="s">
        <v>242</v>
      </c>
      <c r="G109" s="43"/>
      <c r="H109" s="43"/>
      <c r="I109" s="253"/>
      <c r="J109" s="43"/>
      <c r="K109" s="43"/>
      <c r="L109" s="47"/>
      <c r="M109" s="254"/>
      <c r="N109" s="255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186</v>
      </c>
      <c r="AU109" s="20" t="s">
        <v>152</v>
      </c>
    </row>
    <row r="110" s="13" customFormat="1">
      <c r="A110" s="13"/>
      <c r="B110" s="228"/>
      <c r="C110" s="229"/>
      <c r="D110" s="230" t="s">
        <v>154</v>
      </c>
      <c r="E110" s="231" t="s">
        <v>19</v>
      </c>
      <c r="F110" s="232" t="s">
        <v>1107</v>
      </c>
      <c r="G110" s="229"/>
      <c r="H110" s="233">
        <v>12.699999999999999</v>
      </c>
      <c r="I110" s="234"/>
      <c r="J110" s="229"/>
      <c r="K110" s="229"/>
      <c r="L110" s="235"/>
      <c r="M110" s="236"/>
      <c r="N110" s="237"/>
      <c r="O110" s="237"/>
      <c r="P110" s="237"/>
      <c r="Q110" s="237"/>
      <c r="R110" s="237"/>
      <c r="S110" s="237"/>
      <c r="T110" s="238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9" t="s">
        <v>154</v>
      </c>
      <c r="AU110" s="239" t="s">
        <v>152</v>
      </c>
      <c r="AV110" s="13" t="s">
        <v>84</v>
      </c>
      <c r="AW110" s="13" t="s">
        <v>33</v>
      </c>
      <c r="AX110" s="13" t="s">
        <v>72</v>
      </c>
      <c r="AY110" s="239" t="s">
        <v>142</v>
      </c>
    </row>
    <row r="111" s="14" customFormat="1">
      <c r="A111" s="14"/>
      <c r="B111" s="240"/>
      <c r="C111" s="241"/>
      <c r="D111" s="230" t="s">
        <v>154</v>
      </c>
      <c r="E111" s="242" t="s">
        <v>19</v>
      </c>
      <c r="F111" s="243" t="s">
        <v>164</v>
      </c>
      <c r="G111" s="241"/>
      <c r="H111" s="244">
        <v>12.699999999999999</v>
      </c>
      <c r="I111" s="245"/>
      <c r="J111" s="241"/>
      <c r="K111" s="241"/>
      <c r="L111" s="246"/>
      <c r="M111" s="247"/>
      <c r="N111" s="248"/>
      <c r="O111" s="248"/>
      <c r="P111" s="248"/>
      <c r="Q111" s="248"/>
      <c r="R111" s="248"/>
      <c r="S111" s="248"/>
      <c r="T111" s="249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50" t="s">
        <v>154</v>
      </c>
      <c r="AU111" s="250" t="s">
        <v>152</v>
      </c>
      <c r="AV111" s="14" t="s">
        <v>152</v>
      </c>
      <c r="AW111" s="14" t="s">
        <v>33</v>
      </c>
      <c r="AX111" s="14" t="s">
        <v>79</v>
      </c>
      <c r="AY111" s="250" t="s">
        <v>142</v>
      </c>
    </row>
    <row r="112" s="2" customFormat="1" ht="16.5" customHeight="1">
      <c r="A112" s="41"/>
      <c r="B112" s="42"/>
      <c r="C112" s="215" t="s">
        <v>195</v>
      </c>
      <c r="D112" s="215" t="s">
        <v>147</v>
      </c>
      <c r="E112" s="216" t="s">
        <v>222</v>
      </c>
      <c r="F112" s="217" t="s">
        <v>223</v>
      </c>
      <c r="G112" s="218" t="s">
        <v>167</v>
      </c>
      <c r="H112" s="219">
        <v>8</v>
      </c>
      <c r="I112" s="220"/>
      <c r="J112" s="221">
        <f>ROUND(I112*H112,2)</f>
        <v>0</v>
      </c>
      <c r="K112" s="217" t="s">
        <v>184</v>
      </c>
      <c r="L112" s="47"/>
      <c r="M112" s="222" t="s">
        <v>19</v>
      </c>
      <c r="N112" s="223" t="s">
        <v>44</v>
      </c>
      <c r="O112" s="87"/>
      <c r="P112" s="224">
        <f>O112*H112</f>
        <v>0</v>
      </c>
      <c r="Q112" s="224">
        <v>0</v>
      </c>
      <c r="R112" s="224">
        <f>Q112*H112</f>
        <v>0</v>
      </c>
      <c r="S112" s="224">
        <v>0.0025999999999999999</v>
      </c>
      <c r="T112" s="225">
        <f>S112*H112</f>
        <v>0.020799999999999999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26" t="s">
        <v>151</v>
      </c>
      <c r="AT112" s="226" t="s">
        <v>147</v>
      </c>
      <c r="AU112" s="226" t="s">
        <v>152</v>
      </c>
      <c r="AY112" s="20" t="s">
        <v>142</v>
      </c>
      <c r="BE112" s="227">
        <f>IF(N112="základní",J112,0)</f>
        <v>0</v>
      </c>
      <c r="BF112" s="227">
        <f>IF(N112="snížená",J112,0)</f>
        <v>0</v>
      </c>
      <c r="BG112" s="227">
        <f>IF(N112="zákl. přenesená",J112,0)</f>
        <v>0</v>
      </c>
      <c r="BH112" s="227">
        <f>IF(N112="sníž. přenesená",J112,0)</f>
        <v>0</v>
      </c>
      <c r="BI112" s="227">
        <f>IF(N112="nulová",J112,0)</f>
        <v>0</v>
      </c>
      <c r="BJ112" s="20" t="s">
        <v>84</v>
      </c>
      <c r="BK112" s="227">
        <f>ROUND(I112*H112,2)</f>
        <v>0</v>
      </c>
      <c r="BL112" s="20" t="s">
        <v>151</v>
      </c>
      <c r="BM112" s="226" t="s">
        <v>1108</v>
      </c>
    </row>
    <row r="113" s="2" customFormat="1">
      <c r="A113" s="41"/>
      <c r="B113" s="42"/>
      <c r="C113" s="43"/>
      <c r="D113" s="251" t="s">
        <v>186</v>
      </c>
      <c r="E113" s="43"/>
      <c r="F113" s="252" t="s">
        <v>225</v>
      </c>
      <c r="G113" s="43"/>
      <c r="H113" s="43"/>
      <c r="I113" s="253"/>
      <c r="J113" s="43"/>
      <c r="K113" s="43"/>
      <c r="L113" s="47"/>
      <c r="M113" s="254"/>
      <c r="N113" s="255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186</v>
      </c>
      <c r="AU113" s="20" t="s">
        <v>152</v>
      </c>
    </row>
    <row r="114" s="13" customFormat="1">
      <c r="A114" s="13"/>
      <c r="B114" s="228"/>
      <c r="C114" s="229"/>
      <c r="D114" s="230" t="s">
        <v>154</v>
      </c>
      <c r="E114" s="231" t="s">
        <v>19</v>
      </c>
      <c r="F114" s="232" t="s">
        <v>1022</v>
      </c>
      <c r="G114" s="229"/>
      <c r="H114" s="233">
        <v>8</v>
      </c>
      <c r="I114" s="234"/>
      <c r="J114" s="229"/>
      <c r="K114" s="229"/>
      <c r="L114" s="235"/>
      <c r="M114" s="236"/>
      <c r="N114" s="237"/>
      <c r="O114" s="237"/>
      <c r="P114" s="237"/>
      <c r="Q114" s="237"/>
      <c r="R114" s="237"/>
      <c r="S114" s="237"/>
      <c r="T114" s="238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9" t="s">
        <v>154</v>
      </c>
      <c r="AU114" s="239" t="s">
        <v>152</v>
      </c>
      <c r="AV114" s="13" t="s">
        <v>84</v>
      </c>
      <c r="AW114" s="13" t="s">
        <v>33</v>
      </c>
      <c r="AX114" s="13" t="s">
        <v>72</v>
      </c>
      <c r="AY114" s="239" t="s">
        <v>142</v>
      </c>
    </row>
    <row r="115" s="14" customFormat="1">
      <c r="A115" s="14"/>
      <c r="B115" s="240"/>
      <c r="C115" s="241"/>
      <c r="D115" s="230" t="s">
        <v>154</v>
      </c>
      <c r="E115" s="242" t="s">
        <v>19</v>
      </c>
      <c r="F115" s="243" t="s">
        <v>164</v>
      </c>
      <c r="G115" s="241"/>
      <c r="H115" s="244">
        <v>8</v>
      </c>
      <c r="I115" s="245"/>
      <c r="J115" s="241"/>
      <c r="K115" s="241"/>
      <c r="L115" s="246"/>
      <c r="M115" s="247"/>
      <c r="N115" s="248"/>
      <c r="O115" s="248"/>
      <c r="P115" s="248"/>
      <c r="Q115" s="248"/>
      <c r="R115" s="248"/>
      <c r="S115" s="248"/>
      <c r="T115" s="249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0" t="s">
        <v>154</v>
      </c>
      <c r="AU115" s="250" t="s">
        <v>152</v>
      </c>
      <c r="AV115" s="14" t="s">
        <v>152</v>
      </c>
      <c r="AW115" s="14" t="s">
        <v>33</v>
      </c>
      <c r="AX115" s="14" t="s">
        <v>79</v>
      </c>
      <c r="AY115" s="250" t="s">
        <v>142</v>
      </c>
    </row>
    <row r="116" s="2" customFormat="1" ht="16.5" customHeight="1">
      <c r="A116" s="41"/>
      <c r="B116" s="42"/>
      <c r="C116" s="215" t="s">
        <v>202</v>
      </c>
      <c r="D116" s="215" t="s">
        <v>147</v>
      </c>
      <c r="E116" s="216" t="s">
        <v>228</v>
      </c>
      <c r="F116" s="217" t="s">
        <v>229</v>
      </c>
      <c r="G116" s="218" t="s">
        <v>167</v>
      </c>
      <c r="H116" s="219">
        <v>3</v>
      </c>
      <c r="I116" s="220"/>
      <c r="J116" s="221">
        <f>ROUND(I116*H116,2)</f>
        <v>0</v>
      </c>
      <c r="K116" s="217" t="s">
        <v>184</v>
      </c>
      <c r="L116" s="47"/>
      <c r="M116" s="222" t="s">
        <v>19</v>
      </c>
      <c r="N116" s="223" t="s">
        <v>44</v>
      </c>
      <c r="O116" s="87"/>
      <c r="P116" s="224">
        <f>O116*H116</f>
        <v>0</v>
      </c>
      <c r="Q116" s="224">
        <v>0</v>
      </c>
      <c r="R116" s="224">
        <f>Q116*H116</f>
        <v>0</v>
      </c>
      <c r="S116" s="224">
        <v>0.0039399999999999999</v>
      </c>
      <c r="T116" s="225">
        <f>S116*H116</f>
        <v>0.011820000000000001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26" t="s">
        <v>151</v>
      </c>
      <c r="AT116" s="226" t="s">
        <v>147</v>
      </c>
      <c r="AU116" s="226" t="s">
        <v>152</v>
      </c>
      <c r="AY116" s="20" t="s">
        <v>142</v>
      </c>
      <c r="BE116" s="227">
        <f>IF(N116="základní",J116,0)</f>
        <v>0</v>
      </c>
      <c r="BF116" s="227">
        <f>IF(N116="snížená",J116,0)</f>
        <v>0</v>
      </c>
      <c r="BG116" s="227">
        <f>IF(N116="zákl. přenesená",J116,0)</f>
        <v>0</v>
      </c>
      <c r="BH116" s="227">
        <f>IF(N116="sníž. přenesená",J116,0)</f>
        <v>0</v>
      </c>
      <c r="BI116" s="227">
        <f>IF(N116="nulová",J116,0)</f>
        <v>0</v>
      </c>
      <c r="BJ116" s="20" t="s">
        <v>84</v>
      </c>
      <c r="BK116" s="227">
        <f>ROUND(I116*H116,2)</f>
        <v>0</v>
      </c>
      <c r="BL116" s="20" t="s">
        <v>151</v>
      </c>
      <c r="BM116" s="226" t="s">
        <v>1109</v>
      </c>
    </row>
    <row r="117" s="2" customFormat="1">
      <c r="A117" s="41"/>
      <c r="B117" s="42"/>
      <c r="C117" s="43"/>
      <c r="D117" s="251" t="s">
        <v>186</v>
      </c>
      <c r="E117" s="43"/>
      <c r="F117" s="252" t="s">
        <v>231</v>
      </c>
      <c r="G117" s="43"/>
      <c r="H117" s="43"/>
      <c r="I117" s="253"/>
      <c r="J117" s="43"/>
      <c r="K117" s="43"/>
      <c r="L117" s="47"/>
      <c r="M117" s="254"/>
      <c r="N117" s="255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186</v>
      </c>
      <c r="AU117" s="20" t="s">
        <v>152</v>
      </c>
    </row>
    <row r="118" s="13" customFormat="1">
      <c r="A118" s="13"/>
      <c r="B118" s="228"/>
      <c r="C118" s="229"/>
      <c r="D118" s="230" t="s">
        <v>154</v>
      </c>
      <c r="E118" s="231" t="s">
        <v>19</v>
      </c>
      <c r="F118" s="232" t="s">
        <v>1110</v>
      </c>
      <c r="G118" s="229"/>
      <c r="H118" s="233">
        <v>3</v>
      </c>
      <c r="I118" s="234"/>
      <c r="J118" s="229"/>
      <c r="K118" s="229"/>
      <c r="L118" s="235"/>
      <c r="M118" s="236"/>
      <c r="N118" s="237"/>
      <c r="O118" s="237"/>
      <c r="P118" s="237"/>
      <c r="Q118" s="237"/>
      <c r="R118" s="237"/>
      <c r="S118" s="237"/>
      <c r="T118" s="238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9" t="s">
        <v>154</v>
      </c>
      <c r="AU118" s="239" t="s">
        <v>152</v>
      </c>
      <c r="AV118" s="13" t="s">
        <v>84</v>
      </c>
      <c r="AW118" s="13" t="s">
        <v>33</v>
      </c>
      <c r="AX118" s="13" t="s">
        <v>72</v>
      </c>
      <c r="AY118" s="239" t="s">
        <v>142</v>
      </c>
    </row>
    <row r="119" s="14" customFormat="1">
      <c r="A119" s="14"/>
      <c r="B119" s="240"/>
      <c r="C119" s="241"/>
      <c r="D119" s="230" t="s">
        <v>154</v>
      </c>
      <c r="E119" s="242" t="s">
        <v>19</v>
      </c>
      <c r="F119" s="243" t="s">
        <v>164</v>
      </c>
      <c r="G119" s="241"/>
      <c r="H119" s="244">
        <v>3</v>
      </c>
      <c r="I119" s="245"/>
      <c r="J119" s="241"/>
      <c r="K119" s="241"/>
      <c r="L119" s="246"/>
      <c r="M119" s="247"/>
      <c r="N119" s="248"/>
      <c r="O119" s="248"/>
      <c r="P119" s="248"/>
      <c r="Q119" s="248"/>
      <c r="R119" s="248"/>
      <c r="S119" s="248"/>
      <c r="T119" s="249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50" t="s">
        <v>154</v>
      </c>
      <c r="AU119" s="250" t="s">
        <v>152</v>
      </c>
      <c r="AV119" s="14" t="s">
        <v>152</v>
      </c>
      <c r="AW119" s="14" t="s">
        <v>33</v>
      </c>
      <c r="AX119" s="14" t="s">
        <v>79</v>
      </c>
      <c r="AY119" s="250" t="s">
        <v>142</v>
      </c>
    </row>
    <row r="120" s="12" customFormat="1" ht="22.8" customHeight="1">
      <c r="A120" s="12"/>
      <c r="B120" s="199"/>
      <c r="C120" s="200"/>
      <c r="D120" s="201" t="s">
        <v>71</v>
      </c>
      <c r="E120" s="213" t="s">
        <v>251</v>
      </c>
      <c r="F120" s="213" t="s">
        <v>252</v>
      </c>
      <c r="G120" s="200"/>
      <c r="H120" s="200"/>
      <c r="I120" s="203"/>
      <c r="J120" s="214">
        <f>BK120</f>
        <v>0</v>
      </c>
      <c r="K120" s="200"/>
      <c r="L120" s="205"/>
      <c r="M120" s="206"/>
      <c r="N120" s="207"/>
      <c r="O120" s="207"/>
      <c r="P120" s="208">
        <f>SUM(P121:P131)</f>
        <v>0</v>
      </c>
      <c r="Q120" s="207"/>
      <c r="R120" s="208">
        <f>SUM(R121:R131)</f>
        <v>0</v>
      </c>
      <c r="S120" s="207"/>
      <c r="T120" s="209">
        <f>SUM(T121:T131)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0" t="s">
        <v>79</v>
      </c>
      <c r="AT120" s="211" t="s">
        <v>71</v>
      </c>
      <c r="AU120" s="211" t="s">
        <v>79</v>
      </c>
      <c r="AY120" s="210" t="s">
        <v>142</v>
      </c>
      <c r="BK120" s="212">
        <f>SUM(BK121:BK131)</f>
        <v>0</v>
      </c>
    </row>
    <row r="121" s="2" customFormat="1" ht="24.15" customHeight="1">
      <c r="A121" s="41"/>
      <c r="B121" s="42"/>
      <c r="C121" s="215" t="s">
        <v>143</v>
      </c>
      <c r="D121" s="215" t="s">
        <v>147</v>
      </c>
      <c r="E121" s="216" t="s">
        <v>1111</v>
      </c>
      <c r="F121" s="217" t="s">
        <v>1112</v>
      </c>
      <c r="G121" s="218" t="s">
        <v>256</v>
      </c>
      <c r="H121" s="219">
        <v>0.33100000000000002</v>
      </c>
      <c r="I121" s="220"/>
      <c r="J121" s="221">
        <f>ROUND(I121*H121,2)</f>
        <v>0</v>
      </c>
      <c r="K121" s="217" t="s">
        <v>184</v>
      </c>
      <c r="L121" s="47"/>
      <c r="M121" s="222" t="s">
        <v>19</v>
      </c>
      <c r="N121" s="223" t="s">
        <v>44</v>
      </c>
      <c r="O121" s="87"/>
      <c r="P121" s="224">
        <f>O121*H121</f>
        <v>0</v>
      </c>
      <c r="Q121" s="224">
        <v>0</v>
      </c>
      <c r="R121" s="224">
        <f>Q121*H121</f>
        <v>0</v>
      </c>
      <c r="S121" s="224">
        <v>0</v>
      </c>
      <c r="T121" s="225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26" t="s">
        <v>151</v>
      </c>
      <c r="AT121" s="226" t="s">
        <v>147</v>
      </c>
      <c r="AU121" s="226" t="s">
        <v>84</v>
      </c>
      <c r="AY121" s="20" t="s">
        <v>142</v>
      </c>
      <c r="BE121" s="227">
        <f>IF(N121="základní",J121,0)</f>
        <v>0</v>
      </c>
      <c r="BF121" s="227">
        <f>IF(N121="snížená",J121,0)</f>
        <v>0</v>
      </c>
      <c r="BG121" s="227">
        <f>IF(N121="zákl. přenesená",J121,0)</f>
        <v>0</v>
      </c>
      <c r="BH121" s="227">
        <f>IF(N121="sníž. přenesená",J121,0)</f>
        <v>0</v>
      </c>
      <c r="BI121" s="227">
        <f>IF(N121="nulová",J121,0)</f>
        <v>0</v>
      </c>
      <c r="BJ121" s="20" t="s">
        <v>84</v>
      </c>
      <c r="BK121" s="227">
        <f>ROUND(I121*H121,2)</f>
        <v>0</v>
      </c>
      <c r="BL121" s="20" t="s">
        <v>151</v>
      </c>
      <c r="BM121" s="226" t="s">
        <v>1113</v>
      </c>
    </row>
    <row r="122" s="2" customFormat="1">
      <c r="A122" s="41"/>
      <c r="B122" s="42"/>
      <c r="C122" s="43"/>
      <c r="D122" s="251" t="s">
        <v>186</v>
      </c>
      <c r="E122" s="43"/>
      <c r="F122" s="252" t="s">
        <v>1114</v>
      </c>
      <c r="G122" s="43"/>
      <c r="H122" s="43"/>
      <c r="I122" s="253"/>
      <c r="J122" s="43"/>
      <c r="K122" s="43"/>
      <c r="L122" s="47"/>
      <c r="M122" s="254"/>
      <c r="N122" s="255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186</v>
      </c>
      <c r="AU122" s="20" t="s">
        <v>84</v>
      </c>
    </row>
    <row r="123" s="2" customFormat="1" ht="21.75" customHeight="1">
      <c r="A123" s="41"/>
      <c r="B123" s="42"/>
      <c r="C123" s="215" t="s">
        <v>212</v>
      </c>
      <c r="D123" s="215" t="s">
        <v>147</v>
      </c>
      <c r="E123" s="216" t="s">
        <v>260</v>
      </c>
      <c r="F123" s="217" t="s">
        <v>261</v>
      </c>
      <c r="G123" s="218" t="s">
        <v>256</v>
      </c>
      <c r="H123" s="219">
        <v>0.33100000000000002</v>
      </c>
      <c r="I123" s="220"/>
      <c r="J123" s="221">
        <f>ROUND(I123*H123,2)</f>
        <v>0</v>
      </c>
      <c r="K123" s="217" t="s">
        <v>184</v>
      </c>
      <c r="L123" s="47"/>
      <c r="M123" s="222" t="s">
        <v>19</v>
      </c>
      <c r="N123" s="223" t="s">
        <v>44</v>
      </c>
      <c r="O123" s="87"/>
      <c r="P123" s="224">
        <f>O123*H123</f>
        <v>0</v>
      </c>
      <c r="Q123" s="224">
        <v>0</v>
      </c>
      <c r="R123" s="224">
        <f>Q123*H123</f>
        <v>0</v>
      </c>
      <c r="S123" s="224">
        <v>0</v>
      </c>
      <c r="T123" s="225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26" t="s">
        <v>151</v>
      </c>
      <c r="AT123" s="226" t="s">
        <v>147</v>
      </c>
      <c r="AU123" s="226" t="s">
        <v>84</v>
      </c>
      <c r="AY123" s="20" t="s">
        <v>142</v>
      </c>
      <c r="BE123" s="227">
        <f>IF(N123="základní",J123,0)</f>
        <v>0</v>
      </c>
      <c r="BF123" s="227">
        <f>IF(N123="snížená",J123,0)</f>
        <v>0</v>
      </c>
      <c r="BG123" s="227">
        <f>IF(N123="zákl. přenesená",J123,0)</f>
        <v>0</v>
      </c>
      <c r="BH123" s="227">
        <f>IF(N123="sníž. přenesená",J123,0)</f>
        <v>0</v>
      </c>
      <c r="BI123" s="227">
        <f>IF(N123="nulová",J123,0)</f>
        <v>0</v>
      </c>
      <c r="BJ123" s="20" t="s">
        <v>84</v>
      </c>
      <c r="BK123" s="227">
        <f>ROUND(I123*H123,2)</f>
        <v>0</v>
      </c>
      <c r="BL123" s="20" t="s">
        <v>151</v>
      </c>
      <c r="BM123" s="226" t="s">
        <v>1115</v>
      </c>
    </row>
    <row r="124" s="2" customFormat="1">
      <c r="A124" s="41"/>
      <c r="B124" s="42"/>
      <c r="C124" s="43"/>
      <c r="D124" s="251" t="s">
        <v>186</v>
      </c>
      <c r="E124" s="43"/>
      <c r="F124" s="252" t="s">
        <v>263</v>
      </c>
      <c r="G124" s="43"/>
      <c r="H124" s="43"/>
      <c r="I124" s="253"/>
      <c r="J124" s="43"/>
      <c r="K124" s="43"/>
      <c r="L124" s="47"/>
      <c r="M124" s="254"/>
      <c r="N124" s="255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186</v>
      </c>
      <c r="AU124" s="20" t="s">
        <v>84</v>
      </c>
    </row>
    <row r="125" s="2" customFormat="1" ht="24.15" customHeight="1">
      <c r="A125" s="41"/>
      <c r="B125" s="42"/>
      <c r="C125" s="215" t="s">
        <v>217</v>
      </c>
      <c r="D125" s="215" t="s">
        <v>147</v>
      </c>
      <c r="E125" s="216" t="s">
        <v>265</v>
      </c>
      <c r="F125" s="217" t="s">
        <v>266</v>
      </c>
      <c r="G125" s="218" t="s">
        <v>256</v>
      </c>
      <c r="H125" s="219">
        <v>1.986</v>
      </c>
      <c r="I125" s="220"/>
      <c r="J125" s="221">
        <f>ROUND(I125*H125,2)</f>
        <v>0</v>
      </c>
      <c r="K125" s="217" t="s">
        <v>184</v>
      </c>
      <c r="L125" s="47"/>
      <c r="M125" s="222" t="s">
        <v>19</v>
      </c>
      <c r="N125" s="223" t="s">
        <v>44</v>
      </c>
      <c r="O125" s="87"/>
      <c r="P125" s="224">
        <f>O125*H125</f>
        <v>0</v>
      </c>
      <c r="Q125" s="224">
        <v>0</v>
      </c>
      <c r="R125" s="224">
        <f>Q125*H125</f>
        <v>0</v>
      </c>
      <c r="S125" s="224">
        <v>0</v>
      </c>
      <c r="T125" s="225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26" t="s">
        <v>151</v>
      </c>
      <c r="AT125" s="226" t="s">
        <v>147</v>
      </c>
      <c r="AU125" s="226" t="s">
        <v>84</v>
      </c>
      <c r="AY125" s="20" t="s">
        <v>142</v>
      </c>
      <c r="BE125" s="227">
        <f>IF(N125="základní",J125,0)</f>
        <v>0</v>
      </c>
      <c r="BF125" s="227">
        <f>IF(N125="snížená",J125,0)</f>
        <v>0</v>
      </c>
      <c r="BG125" s="227">
        <f>IF(N125="zákl. přenesená",J125,0)</f>
        <v>0</v>
      </c>
      <c r="BH125" s="227">
        <f>IF(N125="sníž. přenesená",J125,0)</f>
        <v>0</v>
      </c>
      <c r="BI125" s="227">
        <f>IF(N125="nulová",J125,0)</f>
        <v>0</v>
      </c>
      <c r="BJ125" s="20" t="s">
        <v>84</v>
      </c>
      <c r="BK125" s="227">
        <f>ROUND(I125*H125,2)</f>
        <v>0</v>
      </c>
      <c r="BL125" s="20" t="s">
        <v>151</v>
      </c>
      <c r="BM125" s="226" t="s">
        <v>1116</v>
      </c>
    </row>
    <row r="126" s="2" customFormat="1">
      <c r="A126" s="41"/>
      <c r="B126" s="42"/>
      <c r="C126" s="43"/>
      <c r="D126" s="251" t="s">
        <v>186</v>
      </c>
      <c r="E126" s="43"/>
      <c r="F126" s="252" t="s">
        <v>268</v>
      </c>
      <c r="G126" s="43"/>
      <c r="H126" s="43"/>
      <c r="I126" s="253"/>
      <c r="J126" s="43"/>
      <c r="K126" s="43"/>
      <c r="L126" s="47"/>
      <c r="M126" s="254"/>
      <c r="N126" s="255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186</v>
      </c>
      <c r="AU126" s="20" t="s">
        <v>84</v>
      </c>
    </row>
    <row r="127" s="13" customFormat="1">
      <c r="A127" s="13"/>
      <c r="B127" s="228"/>
      <c r="C127" s="229"/>
      <c r="D127" s="230" t="s">
        <v>154</v>
      </c>
      <c r="E127" s="229"/>
      <c r="F127" s="232" t="s">
        <v>1117</v>
      </c>
      <c r="G127" s="229"/>
      <c r="H127" s="233">
        <v>1.986</v>
      </c>
      <c r="I127" s="234"/>
      <c r="J127" s="229"/>
      <c r="K127" s="229"/>
      <c r="L127" s="235"/>
      <c r="M127" s="236"/>
      <c r="N127" s="237"/>
      <c r="O127" s="237"/>
      <c r="P127" s="237"/>
      <c r="Q127" s="237"/>
      <c r="R127" s="237"/>
      <c r="S127" s="237"/>
      <c r="T127" s="238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9" t="s">
        <v>154</v>
      </c>
      <c r="AU127" s="239" t="s">
        <v>84</v>
      </c>
      <c r="AV127" s="13" t="s">
        <v>84</v>
      </c>
      <c r="AW127" s="13" t="s">
        <v>4</v>
      </c>
      <c r="AX127" s="13" t="s">
        <v>79</v>
      </c>
      <c r="AY127" s="239" t="s">
        <v>142</v>
      </c>
    </row>
    <row r="128" s="2" customFormat="1" ht="24.15" customHeight="1">
      <c r="A128" s="41"/>
      <c r="B128" s="42"/>
      <c r="C128" s="215" t="s">
        <v>8</v>
      </c>
      <c r="D128" s="215" t="s">
        <v>147</v>
      </c>
      <c r="E128" s="216" t="s">
        <v>265</v>
      </c>
      <c r="F128" s="217" t="s">
        <v>266</v>
      </c>
      <c r="G128" s="218" t="s">
        <v>256</v>
      </c>
      <c r="H128" s="219">
        <v>0.33100000000000002</v>
      </c>
      <c r="I128" s="220"/>
      <c r="J128" s="221">
        <f>ROUND(I128*H128,2)</f>
        <v>0</v>
      </c>
      <c r="K128" s="217" t="s">
        <v>184</v>
      </c>
      <c r="L128" s="47"/>
      <c r="M128" s="222" t="s">
        <v>19</v>
      </c>
      <c r="N128" s="223" t="s">
        <v>44</v>
      </c>
      <c r="O128" s="87"/>
      <c r="P128" s="224">
        <f>O128*H128</f>
        <v>0</v>
      </c>
      <c r="Q128" s="224">
        <v>0</v>
      </c>
      <c r="R128" s="224">
        <f>Q128*H128</f>
        <v>0</v>
      </c>
      <c r="S128" s="224">
        <v>0</v>
      </c>
      <c r="T128" s="225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26" t="s">
        <v>151</v>
      </c>
      <c r="AT128" s="226" t="s">
        <v>147</v>
      </c>
      <c r="AU128" s="226" t="s">
        <v>84</v>
      </c>
      <c r="AY128" s="20" t="s">
        <v>142</v>
      </c>
      <c r="BE128" s="227">
        <f>IF(N128="základní",J128,0)</f>
        <v>0</v>
      </c>
      <c r="BF128" s="227">
        <f>IF(N128="snížená",J128,0)</f>
        <v>0</v>
      </c>
      <c r="BG128" s="227">
        <f>IF(N128="zákl. přenesená",J128,0)</f>
        <v>0</v>
      </c>
      <c r="BH128" s="227">
        <f>IF(N128="sníž. přenesená",J128,0)</f>
        <v>0</v>
      </c>
      <c r="BI128" s="227">
        <f>IF(N128="nulová",J128,0)</f>
        <v>0</v>
      </c>
      <c r="BJ128" s="20" t="s">
        <v>84</v>
      </c>
      <c r="BK128" s="227">
        <f>ROUND(I128*H128,2)</f>
        <v>0</v>
      </c>
      <c r="BL128" s="20" t="s">
        <v>151</v>
      </c>
      <c r="BM128" s="226" t="s">
        <v>1118</v>
      </c>
    </row>
    <row r="129" s="2" customFormat="1">
      <c r="A129" s="41"/>
      <c r="B129" s="42"/>
      <c r="C129" s="43"/>
      <c r="D129" s="251" t="s">
        <v>186</v>
      </c>
      <c r="E129" s="43"/>
      <c r="F129" s="252" t="s">
        <v>268</v>
      </c>
      <c r="G129" s="43"/>
      <c r="H129" s="43"/>
      <c r="I129" s="253"/>
      <c r="J129" s="43"/>
      <c r="K129" s="43"/>
      <c r="L129" s="47"/>
      <c r="M129" s="254"/>
      <c r="N129" s="255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186</v>
      </c>
      <c r="AU129" s="20" t="s">
        <v>84</v>
      </c>
    </row>
    <row r="130" s="2" customFormat="1" ht="33" customHeight="1">
      <c r="A130" s="41"/>
      <c r="B130" s="42"/>
      <c r="C130" s="215" t="s">
        <v>227</v>
      </c>
      <c r="D130" s="215" t="s">
        <v>147</v>
      </c>
      <c r="E130" s="216" t="s">
        <v>272</v>
      </c>
      <c r="F130" s="217" t="s">
        <v>273</v>
      </c>
      <c r="G130" s="218" t="s">
        <v>256</v>
      </c>
      <c r="H130" s="219">
        <v>0.33100000000000002</v>
      </c>
      <c r="I130" s="220"/>
      <c r="J130" s="221">
        <f>ROUND(I130*H130,2)</f>
        <v>0</v>
      </c>
      <c r="K130" s="217" t="s">
        <v>184</v>
      </c>
      <c r="L130" s="47"/>
      <c r="M130" s="222" t="s">
        <v>19</v>
      </c>
      <c r="N130" s="223" t="s">
        <v>44</v>
      </c>
      <c r="O130" s="87"/>
      <c r="P130" s="224">
        <f>O130*H130</f>
        <v>0</v>
      </c>
      <c r="Q130" s="224">
        <v>0</v>
      </c>
      <c r="R130" s="224">
        <f>Q130*H130</f>
        <v>0</v>
      </c>
      <c r="S130" s="224">
        <v>0</v>
      </c>
      <c r="T130" s="225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26" t="s">
        <v>151</v>
      </c>
      <c r="AT130" s="226" t="s">
        <v>147</v>
      </c>
      <c r="AU130" s="226" t="s">
        <v>84</v>
      </c>
      <c r="AY130" s="20" t="s">
        <v>142</v>
      </c>
      <c r="BE130" s="227">
        <f>IF(N130="základní",J130,0)</f>
        <v>0</v>
      </c>
      <c r="BF130" s="227">
        <f>IF(N130="snížená",J130,0)</f>
        <v>0</v>
      </c>
      <c r="BG130" s="227">
        <f>IF(N130="zákl. přenesená",J130,0)</f>
        <v>0</v>
      </c>
      <c r="BH130" s="227">
        <f>IF(N130="sníž. přenesená",J130,0)</f>
        <v>0</v>
      </c>
      <c r="BI130" s="227">
        <f>IF(N130="nulová",J130,0)</f>
        <v>0</v>
      </c>
      <c r="BJ130" s="20" t="s">
        <v>84</v>
      </c>
      <c r="BK130" s="227">
        <f>ROUND(I130*H130,2)</f>
        <v>0</v>
      </c>
      <c r="BL130" s="20" t="s">
        <v>151</v>
      </c>
      <c r="BM130" s="226" t="s">
        <v>1119</v>
      </c>
    </row>
    <row r="131" s="2" customFormat="1">
      <c r="A131" s="41"/>
      <c r="B131" s="42"/>
      <c r="C131" s="43"/>
      <c r="D131" s="251" t="s">
        <v>186</v>
      </c>
      <c r="E131" s="43"/>
      <c r="F131" s="252" t="s">
        <v>275</v>
      </c>
      <c r="G131" s="43"/>
      <c r="H131" s="43"/>
      <c r="I131" s="253"/>
      <c r="J131" s="43"/>
      <c r="K131" s="43"/>
      <c r="L131" s="47"/>
      <c r="M131" s="254"/>
      <c r="N131" s="255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186</v>
      </c>
      <c r="AU131" s="20" t="s">
        <v>84</v>
      </c>
    </row>
    <row r="132" s="12" customFormat="1" ht="25.92" customHeight="1">
      <c r="A132" s="12"/>
      <c r="B132" s="199"/>
      <c r="C132" s="200"/>
      <c r="D132" s="201" t="s">
        <v>71</v>
      </c>
      <c r="E132" s="202" t="s">
        <v>276</v>
      </c>
      <c r="F132" s="202" t="s">
        <v>277</v>
      </c>
      <c r="G132" s="200"/>
      <c r="H132" s="200"/>
      <c r="I132" s="203"/>
      <c r="J132" s="204">
        <f>BK132</f>
        <v>0</v>
      </c>
      <c r="K132" s="200"/>
      <c r="L132" s="205"/>
      <c r="M132" s="206"/>
      <c r="N132" s="207"/>
      <c r="O132" s="207"/>
      <c r="P132" s="208">
        <f>P133+P154+P163</f>
        <v>0</v>
      </c>
      <c r="Q132" s="207"/>
      <c r="R132" s="208">
        <f>R133+R154+R163</f>
        <v>0.37446109999999999</v>
      </c>
      <c r="S132" s="207"/>
      <c r="T132" s="209">
        <f>T133+T154+T163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0" t="s">
        <v>84</v>
      </c>
      <c r="AT132" s="211" t="s">
        <v>71</v>
      </c>
      <c r="AU132" s="211" t="s">
        <v>72</v>
      </c>
      <c r="AY132" s="210" t="s">
        <v>142</v>
      </c>
      <c r="BK132" s="212">
        <f>BK133+BK154+BK163</f>
        <v>0</v>
      </c>
    </row>
    <row r="133" s="12" customFormat="1" ht="22.8" customHeight="1">
      <c r="A133" s="12"/>
      <c r="B133" s="199"/>
      <c r="C133" s="200"/>
      <c r="D133" s="201" t="s">
        <v>71</v>
      </c>
      <c r="E133" s="213" t="s">
        <v>323</v>
      </c>
      <c r="F133" s="213" t="s">
        <v>324</v>
      </c>
      <c r="G133" s="200"/>
      <c r="H133" s="200"/>
      <c r="I133" s="203"/>
      <c r="J133" s="214">
        <f>BK133</f>
        <v>0</v>
      </c>
      <c r="K133" s="200"/>
      <c r="L133" s="205"/>
      <c r="M133" s="206"/>
      <c r="N133" s="207"/>
      <c r="O133" s="207"/>
      <c r="P133" s="208">
        <f>SUM(P134:P153)</f>
        <v>0</v>
      </c>
      <c r="Q133" s="207"/>
      <c r="R133" s="208">
        <f>SUM(R134:R153)</f>
        <v>0.077316999999999997</v>
      </c>
      <c r="S133" s="207"/>
      <c r="T133" s="209">
        <f>SUM(T134:T153)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0" t="s">
        <v>84</v>
      </c>
      <c r="AT133" s="211" t="s">
        <v>71</v>
      </c>
      <c r="AU133" s="211" t="s">
        <v>79</v>
      </c>
      <c r="AY133" s="210" t="s">
        <v>142</v>
      </c>
      <c r="BK133" s="212">
        <f>SUM(BK134:BK153)</f>
        <v>0</v>
      </c>
    </row>
    <row r="134" s="2" customFormat="1" ht="21.75" customHeight="1">
      <c r="A134" s="41"/>
      <c r="B134" s="42"/>
      <c r="C134" s="215" t="s">
        <v>233</v>
      </c>
      <c r="D134" s="215" t="s">
        <v>147</v>
      </c>
      <c r="E134" s="216" t="s">
        <v>1120</v>
      </c>
      <c r="F134" s="217" t="s">
        <v>1121</v>
      </c>
      <c r="G134" s="218" t="s">
        <v>167</v>
      </c>
      <c r="H134" s="219">
        <v>5.2000000000000002</v>
      </c>
      <c r="I134" s="220"/>
      <c r="J134" s="221">
        <f>ROUND(I134*H134,2)</f>
        <v>0</v>
      </c>
      <c r="K134" s="217" t="s">
        <v>184</v>
      </c>
      <c r="L134" s="47"/>
      <c r="M134" s="222" t="s">
        <v>19</v>
      </c>
      <c r="N134" s="223" t="s">
        <v>44</v>
      </c>
      <c r="O134" s="87"/>
      <c r="P134" s="224">
        <f>O134*H134</f>
        <v>0</v>
      </c>
      <c r="Q134" s="224">
        <v>0.0028700000000000002</v>
      </c>
      <c r="R134" s="224">
        <f>Q134*H134</f>
        <v>0.014924000000000002</v>
      </c>
      <c r="S134" s="224">
        <v>0</v>
      </c>
      <c r="T134" s="225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26" t="s">
        <v>245</v>
      </c>
      <c r="AT134" s="226" t="s">
        <v>147</v>
      </c>
      <c r="AU134" s="226" t="s">
        <v>84</v>
      </c>
      <c r="AY134" s="20" t="s">
        <v>142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20" t="s">
        <v>84</v>
      </c>
      <c r="BK134" s="227">
        <f>ROUND(I134*H134,2)</f>
        <v>0</v>
      </c>
      <c r="BL134" s="20" t="s">
        <v>245</v>
      </c>
      <c r="BM134" s="226" t="s">
        <v>1122</v>
      </c>
    </row>
    <row r="135" s="2" customFormat="1">
      <c r="A135" s="41"/>
      <c r="B135" s="42"/>
      <c r="C135" s="43"/>
      <c r="D135" s="251" t="s">
        <v>186</v>
      </c>
      <c r="E135" s="43"/>
      <c r="F135" s="252" t="s">
        <v>1123</v>
      </c>
      <c r="G135" s="43"/>
      <c r="H135" s="43"/>
      <c r="I135" s="253"/>
      <c r="J135" s="43"/>
      <c r="K135" s="43"/>
      <c r="L135" s="47"/>
      <c r="M135" s="254"/>
      <c r="N135" s="255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186</v>
      </c>
      <c r="AU135" s="20" t="s">
        <v>84</v>
      </c>
    </row>
    <row r="136" s="13" customFormat="1">
      <c r="A136" s="13"/>
      <c r="B136" s="228"/>
      <c r="C136" s="229"/>
      <c r="D136" s="230" t="s">
        <v>154</v>
      </c>
      <c r="E136" s="231" t="s">
        <v>19</v>
      </c>
      <c r="F136" s="232" t="s">
        <v>1105</v>
      </c>
      <c r="G136" s="229"/>
      <c r="H136" s="233">
        <v>5.2000000000000002</v>
      </c>
      <c r="I136" s="234"/>
      <c r="J136" s="229"/>
      <c r="K136" s="229"/>
      <c r="L136" s="235"/>
      <c r="M136" s="236"/>
      <c r="N136" s="237"/>
      <c r="O136" s="237"/>
      <c r="P136" s="237"/>
      <c r="Q136" s="237"/>
      <c r="R136" s="237"/>
      <c r="S136" s="237"/>
      <c r="T136" s="238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9" t="s">
        <v>154</v>
      </c>
      <c r="AU136" s="239" t="s">
        <v>84</v>
      </c>
      <c r="AV136" s="13" t="s">
        <v>84</v>
      </c>
      <c r="AW136" s="13" t="s">
        <v>33</v>
      </c>
      <c r="AX136" s="13" t="s">
        <v>72</v>
      </c>
      <c r="AY136" s="239" t="s">
        <v>142</v>
      </c>
    </row>
    <row r="137" s="14" customFormat="1">
      <c r="A137" s="14"/>
      <c r="B137" s="240"/>
      <c r="C137" s="241"/>
      <c r="D137" s="230" t="s">
        <v>154</v>
      </c>
      <c r="E137" s="242" t="s">
        <v>19</v>
      </c>
      <c r="F137" s="243" t="s">
        <v>164</v>
      </c>
      <c r="G137" s="241"/>
      <c r="H137" s="244">
        <v>5.2000000000000002</v>
      </c>
      <c r="I137" s="245"/>
      <c r="J137" s="241"/>
      <c r="K137" s="241"/>
      <c r="L137" s="246"/>
      <c r="M137" s="247"/>
      <c r="N137" s="248"/>
      <c r="O137" s="248"/>
      <c r="P137" s="248"/>
      <c r="Q137" s="248"/>
      <c r="R137" s="248"/>
      <c r="S137" s="248"/>
      <c r="T137" s="249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0" t="s">
        <v>154</v>
      </c>
      <c r="AU137" s="250" t="s">
        <v>84</v>
      </c>
      <c r="AV137" s="14" t="s">
        <v>152</v>
      </c>
      <c r="AW137" s="14" t="s">
        <v>33</v>
      </c>
      <c r="AX137" s="14" t="s">
        <v>79</v>
      </c>
      <c r="AY137" s="250" t="s">
        <v>142</v>
      </c>
    </row>
    <row r="138" s="2" customFormat="1" ht="24.15" customHeight="1">
      <c r="A138" s="41"/>
      <c r="B138" s="42"/>
      <c r="C138" s="215" t="s">
        <v>238</v>
      </c>
      <c r="D138" s="215" t="s">
        <v>147</v>
      </c>
      <c r="E138" s="216" t="s">
        <v>1124</v>
      </c>
      <c r="F138" s="217" t="s">
        <v>1125</v>
      </c>
      <c r="G138" s="218" t="s">
        <v>167</v>
      </c>
      <c r="H138" s="219">
        <v>12.699999999999999</v>
      </c>
      <c r="I138" s="220"/>
      <c r="J138" s="221">
        <f>ROUND(I138*H138,2)</f>
        <v>0</v>
      </c>
      <c r="K138" s="217" t="s">
        <v>184</v>
      </c>
      <c r="L138" s="47"/>
      <c r="M138" s="222" t="s">
        <v>19</v>
      </c>
      <c r="N138" s="223" t="s">
        <v>44</v>
      </c>
      <c r="O138" s="87"/>
      <c r="P138" s="224">
        <f>O138*H138</f>
        <v>0</v>
      </c>
      <c r="Q138" s="224">
        <v>0.0028900000000000002</v>
      </c>
      <c r="R138" s="224">
        <f>Q138*H138</f>
        <v>0.036703</v>
      </c>
      <c r="S138" s="224">
        <v>0</v>
      </c>
      <c r="T138" s="225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26" t="s">
        <v>245</v>
      </c>
      <c r="AT138" s="226" t="s">
        <v>147</v>
      </c>
      <c r="AU138" s="226" t="s">
        <v>84</v>
      </c>
      <c r="AY138" s="20" t="s">
        <v>142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20" t="s">
        <v>84</v>
      </c>
      <c r="BK138" s="227">
        <f>ROUND(I138*H138,2)</f>
        <v>0</v>
      </c>
      <c r="BL138" s="20" t="s">
        <v>245</v>
      </c>
      <c r="BM138" s="226" t="s">
        <v>1126</v>
      </c>
    </row>
    <row r="139" s="2" customFormat="1">
      <c r="A139" s="41"/>
      <c r="B139" s="42"/>
      <c r="C139" s="43"/>
      <c r="D139" s="251" t="s">
        <v>186</v>
      </c>
      <c r="E139" s="43"/>
      <c r="F139" s="252" t="s">
        <v>1127</v>
      </c>
      <c r="G139" s="43"/>
      <c r="H139" s="43"/>
      <c r="I139" s="253"/>
      <c r="J139" s="43"/>
      <c r="K139" s="43"/>
      <c r="L139" s="47"/>
      <c r="M139" s="254"/>
      <c r="N139" s="255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186</v>
      </c>
      <c r="AU139" s="20" t="s">
        <v>84</v>
      </c>
    </row>
    <row r="140" s="13" customFormat="1">
      <c r="A140" s="13"/>
      <c r="B140" s="228"/>
      <c r="C140" s="229"/>
      <c r="D140" s="230" t="s">
        <v>154</v>
      </c>
      <c r="E140" s="231" t="s">
        <v>19</v>
      </c>
      <c r="F140" s="232" t="s">
        <v>1107</v>
      </c>
      <c r="G140" s="229"/>
      <c r="H140" s="233">
        <v>12.699999999999999</v>
      </c>
      <c r="I140" s="234"/>
      <c r="J140" s="229"/>
      <c r="K140" s="229"/>
      <c r="L140" s="235"/>
      <c r="M140" s="236"/>
      <c r="N140" s="237"/>
      <c r="O140" s="237"/>
      <c r="P140" s="237"/>
      <c r="Q140" s="237"/>
      <c r="R140" s="237"/>
      <c r="S140" s="237"/>
      <c r="T140" s="238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9" t="s">
        <v>154</v>
      </c>
      <c r="AU140" s="239" t="s">
        <v>84</v>
      </c>
      <c r="AV140" s="13" t="s">
        <v>84</v>
      </c>
      <c r="AW140" s="13" t="s">
        <v>33</v>
      </c>
      <c r="AX140" s="13" t="s">
        <v>72</v>
      </c>
      <c r="AY140" s="239" t="s">
        <v>142</v>
      </c>
    </row>
    <row r="141" s="14" customFormat="1">
      <c r="A141" s="14"/>
      <c r="B141" s="240"/>
      <c r="C141" s="241"/>
      <c r="D141" s="230" t="s">
        <v>154</v>
      </c>
      <c r="E141" s="242" t="s">
        <v>19</v>
      </c>
      <c r="F141" s="243" t="s">
        <v>164</v>
      </c>
      <c r="G141" s="241"/>
      <c r="H141" s="244">
        <v>12.699999999999999</v>
      </c>
      <c r="I141" s="245"/>
      <c r="J141" s="241"/>
      <c r="K141" s="241"/>
      <c r="L141" s="246"/>
      <c r="M141" s="247"/>
      <c r="N141" s="248"/>
      <c r="O141" s="248"/>
      <c r="P141" s="248"/>
      <c r="Q141" s="248"/>
      <c r="R141" s="248"/>
      <c r="S141" s="248"/>
      <c r="T141" s="249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0" t="s">
        <v>154</v>
      </c>
      <c r="AU141" s="250" t="s">
        <v>84</v>
      </c>
      <c r="AV141" s="14" t="s">
        <v>152</v>
      </c>
      <c r="AW141" s="14" t="s">
        <v>33</v>
      </c>
      <c r="AX141" s="14" t="s">
        <v>79</v>
      </c>
      <c r="AY141" s="250" t="s">
        <v>142</v>
      </c>
    </row>
    <row r="142" s="2" customFormat="1" ht="21.75" customHeight="1">
      <c r="A142" s="41"/>
      <c r="B142" s="42"/>
      <c r="C142" s="215" t="s">
        <v>245</v>
      </c>
      <c r="D142" s="215" t="s">
        <v>147</v>
      </c>
      <c r="E142" s="216" t="s">
        <v>349</v>
      </c>
      <c r="F142" s="217" t="s">
        <v>350</v>
      </c>
      <c r="G142" s="218" t="s">
        <v>167</v>
      </c>
      <c r="H142" s="219">
        <v>8</v>
      </c>
      <c r="I142" s="220"/>
      <c r="J142" s="221">
        <f>ROUND(I142*H142,2)</f>
        <v>0</v>
      </c>
      <c r="K142" s="217" t="s">
        <v>184</v>
      </c>
      <c r="L142" s="47"/>
      <c r="M142" s="222" t="s">
        <v>19</v>
      </c>
      <c r="N142" s="223" t="s">
        <v>44</v>
      </c>
      <c r="O142" s="87"/>
      <c r="P142" s="224">
        <f>O142*H142</f>
        <v>0</v>
      </c>
      <c r="Q142" s="224">
        <v>0.0027399999999999998</v>
      </c>
      <c r="R142" s="224">
        <f>Q142*H142</f>
        <v>0.021919999999999999</v>
      </c>
      <c r="S142" s="224">
        <v>0</v>
      </c>
      <c r="T142" s="225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26" t="s">
        <v>245</v>
      </c>
      <c r="AT142" s="226" t="s">
        <v>147</v>
      </c>
      <c r="AU142" s="226" t="s">
        <v>84</v>
      </c>
      <c r="AY142" s="20" t="s">
        <v>142</v>
      </c>
      <c r="BE142" s="227">
        <f>IF(N142="základní",J142,0)</f>
        <v>0</v>
      </c>
      <c r="BF142" s="227">
        <f>IF(N142="snížená",J142,0)</f>
        <v>0</v>
      </c>
      <c r="BG142" s="227">
        <f>IF(N142="zákl. přenesená",J142,0)</f>
        <v>0</v>
      </c>
      <c r="BH142" s="227">
        <f>IF(N142="sníž. přenesená",J142,0)</f>
        <v>0</v>
      </c>
      <c r="BI142" s="227">
        <f>IF(N142="nulová",J142,0)</f>
        <v>0</v>
      </c>
      <c r="BJ142" s="20" t="s">
        <v>84</v>
      </c>
      <c r="BK142" s="227">
        <f>ROUND(I142*H142,2)</f>
        <v>0</v>
      </c>
      <c r="BL142" s="20" t="s">
        <v>245</v>
      </c>
      <c r="BM142" s="226" t="s">
        <v>1128</v>
      </c>
    </row>
    <row r="143" s="2" customFormat="1">
      <c r="A143" s="41"/>
      <c r="B143" s="42"/>
      <c r="C143" s="43"/>
      <c r="D143" s="251" t="s">
        <v>186</v>
      </c>
      <c r="E143" s="43"/>
      <c r="F143" s="252" t="s">
        <v>352</v>
      </c>
      <c r="G143" s="43"/>
      <c r="H143" s="43"/>
      <c r="I143" s="253"/>
      <c r="J143" s="43"/>
      <c r="K143" s="43"/>
      <c r="L143" s="47"/>
      <c r="M143" s="254"/>
      <c r="N143" s="255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186</v>
      </c>
      <c r="AU143" s="20" t="s">
        <v>84</v>
      </c>
    </row>
    <row r="144" s="13" customFormat="1">
      <c r="A144" s="13"/>
      <c r="B144" s="228"/>
      <c r="C144" s="229"/>
      <c r="D144" s="230" t="s">
        <v>154</v>
      </c>
      <c r="E144" s="231" t="s">
        <v>19</v>
      </c>
      <c r="F144" s="232" t="s">
        <v>1022</v>
      </c>
      <c r="G144" s="229"/>
      <c r="H144" s="233">
        <v>8</v>
      </c>
      <c r="I144" s="234"/>
      <c r="J144" s="229"/>
      <c r="K144" s="229"/>
      <c r="L144" s="235"/>
      <c r="M144" s="236"/>
      <c r="N144" s="237"/>
      <c r="O144" s="237"/>
      <c r="P144" s="237"/>
      <c r="Q144" s="237"/>
      <c r="R144" s="237"/>
      <c r="S144" s="237"/>
      <c r="T144" s="23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9" t="s">
        <v>154</v>
      </c>
      <c r="AU144" s="239" t="s">
        <v>84</v>
      </c>
      <c r="AV144" s="13" t="s">
        <v>84</v>
      </c>
      <c r="AW144" s="13" t="s">
        <v>33</v>
      </c>
      <c r="AX144" s="13" t="s">
        <v>72</v>
      </c>
      <c r="AY144" s="239" t="s">
        <v>142</v>
      </c>
    </row>
    <row r="145" s="14" customFormat="1">
      <c r="A145" s="14"/>
      <c r="B145" s="240"/>
      <c r="C145" s="241"/>
      <c r="D145" s="230" t="s">
        <v>154</v>
      </c>
      <c r="E145" s="242" t="s">
        <v>19</v>
      </c>
      <c r="F145" s="243" t="s">
        <v>164</v>
      </c>
      <c r="G145" s="241"/>
      <c r="H145" s="244">
        <v>8</v>
      </c>
      <c r="I145" s="245"/>
      <c r="J145" s="241"/>
      <c r="K145" s="241"/>
      <c r="L145" s="246"/>
      <c r="M145" s="247"/>
      <c r="N145" s="248"/>
      <c r="O145" s="248"/>
      <c r="P145" s="248"/>
      <c r="Q145" s="248"/>
      <c r="R145" s="248"/>
      <c r="S145" s="248"/>
      <c r="T145" s="249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0" t="s">
        <v>154</v>
      </c>
      <c r="AU145" s="250" t="s">
        <v>84</v>
      </c>
      <c r="AV145" s="14" t="s">
        <v>152</v>
      </c>
      <c r="AW145" s="14" t="s">
        <v>33</v>
      </c>
      <c r="AX145" s="14" t="s">
        <v>79</v>
      </c>
      <c r="AY145" s="250" t="s">
        <v>142</v>
      </c>
    </row>
    <row r="146" s="2" customFormat="1" ht="24.15" customHeight="1">
      <c r="A146" s="41"/>
      <c r="B146" s="42"/>
      <c r="C146" s="215" t="s">
        <v>253</v>
      </c>
      <c r="D146" s="215" t="s">
        <v>147</v>
      </c>
      <c r="E146" s="216" t="s">
        <v>359</v>
      </c>
      <c r="F146" s="217" t="s">
        <v>360</v>
      </c>
      <c r="G146" s="218" t="s">
        <v>174</v>
      </c>
      <c r="H146" s="219">
        <v>1</v>
      </c>
      <c r="I146" s="220"/>
      <c r="J146" s="221">
        <f>ROUND(I146*H146,2)</f>
        <v>0</v>
      </c>
      <c r="K146" s="217" t="s">
        <v>184</v>
      </c>
      <c r="L146" s="47"/>
      <c r="M146" s="222" t="s">
        <v>19</v>
      </c>
      <c r="N146" s="223" t="s">
        <v>44</v>
      </c>
      <c r="O146" s="87"/>
      <c r="P146" s="224">
        <f>O146*H146</f>
        <v>0</v>
      </c>
      <c r="Q146" s="224">
        <v>0.00044000000000000002</v>
      </c>
      <c r="R146" s="224">
        <f>Q146*H146</f>
        <v>0.00044000000000000002</v>
      </c>
      <c r="S146" s="224">
        <v>0</v>
      </c>
      <c r="T146" s="225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26" t="s">
        <v>245</v>
      </c>
      <c r="AT146" s="226" t="s">
        <v>147</v>
      </c>
      <c r="AU146" s="226" t="s">
        <v>84</v>
      </c>
      <c r="AY146" s="20" t="s">
        <v>142</v>
      </c>
      <c r="BE146" s="227">
        <f>IF(N146="základní",J146,0)</f>
        <v>0</v>
      </c>
      <c r="BF146" s="227">
        <f>IF(N146="snížená",J146,0)</f>
        <v>0</v>
      </c>
      <c r="BG146" s="227">
        <f>IF(N146="zákl. přenesená",J146,0)</f>
        <v>0</v>
      </c>
      <c r="BH146" s="227">
        <f>IF(N146="sníž. přenesená",J146,0)</f>
        <v>0</v>
      </c>
      <c r="BI146" s="227">
        <f>IF(N146="nulová",J146,0)</f>
        <v>0</v>
      </c>
      <c r="BJ146" s="20" t="s">
        <v>84</v>
      </c>
      <c r="BK146" s="227">
        <f>ROUND(I146*H146,2)</f>
        <v>0</v>
      </c>
      <c r="BL146" s="20" t="s">
        <v>245</v>
      </c>
      <c r="BM146" s="226" t="s">
        <v>1129</v>
      </c>
    </row>
    <row r="147" s="2" customFormat="1">
      <c r="A147" s="41"/>
      <c r="B147" s="42"/>
      <c r="C147" s="43"/>
      <c r="D147" s="251" t="s">
        <v>186</v>
      </c>
      <c r="E147" s="43"/>
      <c r="F147" s="252" t="s">
        <v>362</v>
      </c>
      <c r="G147" s="43"/>
      <c r="H147" s="43"/>
      <c r="I147" s="253"/>
      <c r="J147" s="43"/>
      <c r="K147" s="43"/>
      <c r="L147" s="47"/>
      <c r="M147" s="254"/>
      <c r="N147" s="255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186</v>
      </c>
      <c r="AU147" s="20" t="s">
        <v>84</v>
      </c>
    </row>
    <row r="148" s="2" customFormat="1" ht="24.15" customHeight="1">
      <c r="A148" s="41"/>
      <c r="B148" s="42"/>
      <c r="C148" s="215" t="s">
        <v>259</v>
      </c>
      <c r="D148" s="215" t="s">
        <v>147</v>
      </c>
      <c r="E148" s="216" t="s">
        <v>364</v>
      </c>
      <c r="F148" s="217" t="s">
        <v>365</v>
      </c>
      <c r="G148" s="218" t="s">
        <v>167</v>
      </c>
      <c r="H148" s="219">
        <v>3</v>
      </c>
      <c r="I148" s="220"/>
      <c r="J148" s="221">
        <f>ROUND(I148*H148,2)</f>
        <v>0</v>
      </c>
      <c r="K148" s="217" t="s">
        <v>184</v>
      </c>
      <c r="L148" s="47"/>
      <c r="M148" s="222" t="s">
        <v>19</v>
      </c>
      <c r="N148" s="223" t="s">
        <v>44</v>
      </c>
      <c r="O148" s="87"/>
      <c r="P148" s="224">
        <f>O148*H148</f>
        <v>0</v>
      </c>
      <c r="Q148" s="224">
        <v>0.0011100000000000001</v>
      </c>
      <c r="R148" s="224">
        <f>Q148*H148</f>
        <v>0.0033300000000000005</v>
      </c>
      <c r="S148" s="224">
        <v>0</v>
      </c>
      <c r="T148" s="225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26" t="s">
        <v>245</v>
      </c>
      <c r="AT148" s="226" t="s">
        <v>147</v>
      </c>
      <c r="AU148" s="226" t="s">
        <v>84</v>
      </c>
      <c r="AY148" s="20" t="s">
        <v>142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20" t="s">
        <v>84</v>
      </c>
      <c r="BK148" s="227">
        <f>ROUND(I148*H148,2)</f>
        <v>0</v>
      </c>
      <c r="BL148" s="20" t="s">
        <v>245</v>
      </c>
      <c r="BM148" s="226" t="s">
        <v>1130</v>
      </c>
    </row>
    <row r="149" s="2" customFormat="1">
      <c r="A149" s="41"/>
      <c r="B149" s="42"/>
      <c r="C149" s="43"/>
      <c r="D149" s="251" t="s">
        <v>186</v>
      </c>
      <c r="E149" s="43"/>
      <c r="F149" s="252" t="s">
        <v>367</v>
      </c>
      <c r="G149" s="43"/>
      <c r="H149" s="43"/>
      <c r="I149" s="253"/>
      <c r="J149" s="43"/>
      <c r="K149" s="43"/>
      <c r="L149" s="47"/>
      <c r="M149" s="254"/>
      <c r="N149" s="255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186</v>
      </c>
      <c r="AU149" s="20" t="s">
        <v>84</v>
      </c>
    </row>
    <row r="150" s="13" customFormat="1">
      <c r="A150" s="13"/>
      <c r="B150" s="228"/>
      <c r="C150" s="229"/>
      <c r="D150" s="230" t="s">
        <v>154</v>
      </c>
      <c r="E150" s="231" t="s">
        <v>19</v>
      </c>
      <c r="F150" s="232" t="s">
        <v>1110</v>
      </c>
      <c r="G150" s="229"/>
      <c r="H150" s="233">
        <v>3</v>
      </c>
      <c r="I150" s="234"/>
      <c r="J150" s="229"/>
      <c r="K150" s="229"/>
      <c r="L150" s="235"/>
      <c r="M150" s="236"/>
      <c r="N150" s="237"/>
      <c r="O150" s="237"/>
      <c r="P150" s="237"/>
      <c r="Q150" s="237"/>
      <c r="R150" s="237"/>
      <c r="S150" s="237"/>
      <c r="T150" s="238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9" t="s">
        <v>154</v>
      </c>
      <c r="AU150" s="239" t="s">
        <v>84</v>
      </c>
      <c r="AV150" s="13" t="s">
        <v>84</v>
      </c>
      <c r="AW150" s="13" t="s">
        <v>33</v>
      </c>
      <c r="AX150" s="13" t="s">
        <v>72</v>
      </c>
      <c r="AY150" s="239" t="s">
        <v>142</v>
      </c>
    </row>
    <row r="151" s="14" customFormat="1">
      <c r="A151" s="14"/>
      <c r="B151" s="240"/>
      <c r="C151" s="241"/>
      <c r="D151" s="230" t="s">
        <v>154</v>
      </c>
      <c r="E151" s="242" t="s">
        <v>19</v>
      </c>
      <c r="F151" s="243" t="s">
        <v>164</v>
      </c>
      <c r="G151" s="241"/>
      <c r="H151" s="244">
        <v>3</v>
      </c>
      <c r="I151" s="245"/>
      <c r="J151" s="241"/>
      <c r="K151" s="241"/>
      <c r="L151" s="246"/>
      <c r="M151" s="247"/>
      <c r="N151" s="248"/>
      <c r="O151" s="248"/>
      <c r="P151" s="248"/>
      <c r="Q151" s="248"/>
      <c r="R151" s="248"/>
      <c r="S151" s="248"/>
      <c r="T151" s="249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0" t="s">
        <v>154</v>
      </c>
      <c r="AU151" s="250" t="s">
        <v>84</v>
      </c>
      <c r="AV151" s="14" t="s">
        <v>152</v>
      </c>
      <c r="AW151" s="14" t="s">
        <v>33</v>
      </c>
      <c r="AX151" s="14" t="s">
        <v>79</v>
      </c>
      <c r="AY151" s="250" t="s">
        <v>142</v>
      </c>
    </row>
    <row r="152" s="2" customFormat="1" ht="24.15" customHeight="1">
      <c r="A152" s="41"/>
      <c r="B152" s="42"/>
      <c r="C152" s="215" t="s">
        <v>264</v>
      </c>
      <c r="D152" s="215" t="s">
        <v>147</v>
      </c>
      <c r="E152" s="216" t="s">
        <v>1131</v>
      </c>
      <c r="F152" s="217" t="s">
        <v>1132</v>
      </c>
      <c r="G152" s="218" t="s">
        <v>256</v>
      </c>
      <c r="H152" s="219">
        <v>0.076999999999999999</v>
      </c>
      <c r="I152" s="220"/>
      <c r="J152" s="221">
        <f>ROUND(I152*H152,2)</f>
        <v>0</v>
      </c>
      <c r="K152" s="217" t="s">
        <v>184</v>
      </c>
      <c r="L152" s="47"/>
      <c r="M152" s="222" t="s">
        <v>19</v>
      </c>
      <c r="N152" s="223" t="s">
        <v>44</v>
      </c>
      <c r="O152" s="87"/>
      <c r="P152" s="224">
        <f>O152*H152</f>
        <v>0</v>
      </c>
      <c r="Q152" s="224">
        <v>0</v>
      </c>
      <c r="R152" s="224">
        <f>Q152*H152</f>
        <v>0</v>
      </c>
      <c r="S152" s="224">
        <v>0</v>
      </c>
      <c r="T152" s="225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26" t="s">
        <v>245</v>
      </c>
      <c r="AT152" s="226" t="s">
        <v>147</v>
      </c>
      <c r="AU152" s="226" t="s">
        <v>84</v>
      </c>
      <c r="AY152" s="20" t="s">
        <v>142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20" t="s">
        <v>84</v>
      </c>
      <c r="BK152" s="227">
        <f>ROUND(I152*H152,2)</f>
        <v>0</v>
      </c>
      <c r="BL152" s="20" t="s">
        <v>245</v>
      </c>
      <c r="BM152" s="226" t="s">
        <v>1133</v>
      </c>
    </row>
    <row r="153" s="2" customFormat="1">
      <c r="A153" s="41"/>
      <c r="B153" s="42"/>
      <c r="C153" s="43"/>
      <c r="D153" s="251" t="s">
        <v>186</v>
      </c>
      <c r="E153" s="43"/>
      <c r="F153" s="252" t="s">
        <v>1134</v>
      </c>
      <c r="G153" s="43"/>
      <c r="H153" s="43"/>
      <c r="I153" s="253"/>
      <c r="J153" s="43"/>
      <c r="K153" s="43"/>
      <c r="L153" s="47"/>
      <c r="M153" s="254"/>
      <c r="N153" s="255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186</v>
      </c>
      <c r="AU153" s="20" t="s">
        <v>84</v>
      </c>
    </row>
    <row r="154" s="12" customFormat="1" ht="22.8" customHeight="1">
      <c r="A154" s="12"/>
      <c r="B154" s="199"/>
      <c r="C154" s="200"/>
      <c r="D154" s="201" t="s">
        <v>71</v>
      </c>
      <c r="E154" s="213" t="s">
        <v>1135</v>
      </c>
      <c r="F154" s="213" t="s">
        <v>1136</v>
      </c>
      <c r="G154" s="200"/>
      <c r="H154" s="200"/>
      <c r="I154" s="203"/>
      <c r="J154" s="214">
        <f>BK154</f>
        <v>0</v>
      </c>
      <c r="K154" s="200"/>
      <c r="L154" s="205"/>
      <c r="M154" s="206"/>
      <c r="N154" s="207"/>
      <c r="O154" s="207"/>
      <c r="P154" s="208">
        <f>SUM(P155:P162)</f>
        <v>0</v>
      </c>
      <c r="Q154" s="207"/>
      <c r="R154" s="208">
        <f>SUM(R155:R162)</f>
        <v>0.29507410000000001</v>
      </c>
      <c r="S154" s="207"/>
      <c r="T154" s="209">
        <f>SUM(T155:T162)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10" t="s">
        <v>84</v>
      </c>
      <c r="AT154" s="211" t="s">
        <v>71</v>
      </c>
      <c r="AU154" s="211" t="s">
        <v>79</v>
      </c>
      <c r="AY154" s="210" t="s">
        <v>142</v>
      </c>
      <c r="BK154" s="212">
        <f>SUM(BK155:BK162)</f>
        <v>0</v>
      </c>
    </row>
    <row r="155" s="2" customFormat="1" ht="16.5" customHeight="1">
      <c r="A155" s="41"/>
      <c r="B155" s="42"/>
      <c r="C155" s="215" t="s">
        <v>270</v>
      </c>
      <c r="D155" s="215" t="s">
        <v>147</v>
      </c>
      <c r="E155" s="216" t="s">
        <v>1137</v>
      </c>
      <c r="F155" s="217" t="s">
        <v>1138</v>
      </c>
      <c r="G155" s="218" t="s">
        <v>150</v>
      </c>
      <c r="H155" s="219">
        <v>38.25</v>
      </c>
      <c r="I155" s="220"/>
      <c r="J155" s="221">
        <f>ROUND(I155*H155,2)</f>
        <v>0</v>
      </c>
      <c r="K155" s="217" t="s">
        <v>184</v>
      </c>
      <c r="L155" s="47"/>
      <c r="M155" s="222" t="s">
        <v>19</v>
      </c>
      <c r="N155" s="223" t="s">
        <v>44</v>
      </c>
      <c r="O155" s="87"/>
      <c r="P155" s="224">
        <f>O155*H155</f>
        <v>0</v>
      </c>
      <c r="Q155" s="224">
        <v>1.0000000000000001E-05</v>
      </c>
      <c r="R155" s="224">
        <f>Q155*H155</f>
        <v>0.00038250000000000003</v>
      </c>
      <c r="S155" s="224">
        <v>0</v>
      </c>
      <c r="T155" s="225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26" t="s">
        <v>245</v>
      </c>
      <c r="AT155" s="226" t="s">
        <v>147</v>
      </c>
      <c r="AU155" s="226" t="s">
        <v>84</v>
      </c>
      <c r="AY155" s="20" t="s">
        <v>142</v>
      </c>
      <c r="BE155" s="227">
        <f>IF(N155="základní",J155,0)</f>
        <v>0</v>
      </c>
      <c r="BF155" s="227">
        <f>IF(N155="snížená",J155,0)</f>
        <v>0</v>
      </c>
      <c r="BG155" s="227">
        <f>IF(N155="zákl. přenesená",J155,0)</f>
        <v>0</v>
      </c>
      <c r="BH155" s="227">
        <f>IF(N155="sníž. přenesená",J155,0)</f>
        <v>0</v>
      </c>
      <c r="BI155" s="227">
        <f>IF(N155="nulová",J155,0)</f>
        <v>0</v>
      </c>
      <c r="BJ155" s="20" t="s">
        <v>84</v>
      </c>
      <c r="BK155" s="227">
        <f>ROUND(I155*H155,2)</f>
        <v>0</v>
      </c>
      <c r="BL155" s="20" t="s">
        <v>245</v>
      </c>
      <c r="BM155" s="226" t="s">
        <v>1139</v>
      </c>
    </row>
    <row r="156" s="2" customFormat="1">
      <c r="A156" s="41"/>
      <c r="B156" s="42"/>
      <c r="C156" s="43"/>
      <c r="D156" s="251" t="s">
        <v>186</v>
      </c>
      <c r="E156" s="43"/>
      <c r="F156" s="252" t="s">
        <v>1140</v>
      </c>
      <c r="G156" s="43"/>
      <c r="H156" s="43"/>
      <c r="I156" s="253"/>
      <c r="J156" s="43"/>
      <c r="K156" s="43"/>
      <c r="L156" s="47"/>
      <c r="M156" s="254"/>
      <c r="N156" s="255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186</v>
      </c>
      <c r="AU156" s="20" t="s">
        <v>84</v>
      </c>
    </row>
    <row r="157" s="13" customFormat="1">
      <c r="A157" s="13"/>
      <c r="B157" s="228"/>
      <c r="C157" s="229"/>
      <c r="D157" s="230" t="s">
        <v>154</v>
      </c>
      <c r="E157" s="231" t="s">
        <v>19</v>
      </c>
      <c r="F157" s="232" t="s">
        <v>1141</v>
      </c>
      <c r="G157" s="229"/>
      <c r="H157" s="233">
        <v>38.25</v>
      </c>
      <c r="I157" s="234"/>
      <c r="J157" s="229"/>
      <c r="K157" s="229"/>
      <c r="L157" s="235"/>
      <c r="M157" s="236"/>
      <c r="N157" s="237"/>
      <c r="O157" s="237"/>
      <c r="P157" s="237"/>
      <c r="Q157" s="237"/>
      <c r="R157" s="237"/>
      <c r="S157" s="237"/>
      <c r="T157" s="238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9" t="s">
        <v>154</v>
      </c>
      <c r="AU157" s="239" t="s">
        <v>84</v>
      </c>
      <c r="AV157" s="13" t="s">
        <v>84</v>
      </c>
      <c r="AW157" s="13" t="s">
        <v>33</v>
      </c>
      <c r="AX157" s="13" t="s">
        <v>72</v>
      </c>
      <c r="AY157" s="239" t="s">
        <v>142</v>
      </c>
    </row>
    <row r="158" s="14" customFormat="1">
      <c r="A158" s="14"/>
      <c r="B158" s="240"/>
      <c r="C158" s="241"/>
      <c r="D158" s="230" t="s">
        <v>154</v>
      </c>
      <c r="E158" s="242" t="s">
        <v>19</v>
      </c>
      <c r="F158" s="243" t="s">
        <v>164</v>
      </c>
      <c r="G158" s="241"/>
      <c r="H158" s="244">
        <v>38.25</v>
      </c>
      <c r="I158" s="245"/>
      <c r="J158" s="241"/>
      <c r="K158" s="241"/>
      <c r="L158" s="246"/>
      <c r="M158" s="247"/>
      <c r="N158" s="248"/>
      <c r="O158" s="248"/>
      <c r="P158" s="248"/>
      <c r="Q158" s="248"/>
      <c r="R158" s="248"/>
      <c r="S158" s="248"/>
      <c r="T158" s="249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0" t="s">
        <v>154</v>
      </c>
      <c r="AU158" s="250" t="s">
        <v>84</v>
      </c>
      <c r="AV158" s="14" t="s">
        <v>152</v>
      </c>
      <c r="AW158" s="14" t="s">
        <v>33</v>
      </c>
      <c r="AX158" s="14" t="s">
        <v>79</v>
      </c>
      <c r="AY158" s="250" t="s">
        <v>142</v>
      </c>
    </row>
    <row r="159" s="2" customFormat="1" ht="16.5" customHeight="1">
      <c r="A159" s="41"/>
      <c r="B159" s="42"/>
      <c r="C159" s="266" t="s">
        <v>7</v>
      </c>
      <c r="D159" s="266" t="s">
        <v>307</v>
      </c>
      <c r="E159" s="267" t="s">
        <v>1142</v>
      </c>
      <c r="F159" s="268" t="s">
        <v>1143</v>
      </c>
      <c r="G159" s="269" t="s">
        <v>150</v>
      </c>
      <c r="H159" s="270">
        <v>43.337000000000003</v>
      </c>
      <c r="I159" s="271"/>
      <c r="J159" s="272">
        <f>ROUND(I159*H159,2)</f>
        <v>0</v>
      </c>
      <c r="K159" s="268" t="s">
        <v>184</v>
      </c>
      <c r="L159" s="273"/>
      <c r="M159" s="274" t="s">
        <v>19</v>
      </c>
      <c r="N159" s="275" t="s">
        <v>44</v>
      </c>
      <c r="O159" s="87"/>
      <c r="P159" s="224">
        <f>O159*H159</f>
        <v>0</v>
      </c>
      <c r="Q159" s="224">
        <v>0.0067999999999999996</v>
      </c>
      <c r="R159" s="224">
        <f>Q159*H159</f>
        <v>0.2946916</v>
      </c>
      <c r="S159" s="224">
        <v>0</v>
      </c>
      <c r="T159" s="225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26" t="s">
        <v>310</v>
      </c>
      <c r="AT159" s="226" t="s">
        <v>307</v>
      </c>
      <c r="AU159" s="226" t="s">
        <v>84</v>
      </c>
      <c r="AY159" s="20" t="s">
        <v>142</v>
      </c>
      <c r="BE159" s="227">
        <f>IF(N159="základní",J159,0)</f>
        <v>0</v>
      </c>
      <c r="BF159" s="227">
        <f>IF(N159="snížená",J159,0)</f>
        <v>0</v>
      </c>
      <c r="BG159" s="227">
        <f>IF(N159="zákl. přenesená",J159,0)</f>
        <v>0</v>
      </c>
      <c r="BH159" s="227">
        <f>IF(N159="sníž. přenesená",J159,0)</f>
        <v>0</v>
      </c>
      <c r="BI159" s="227">
        <f>IF(N159="nulová",J159,0)</f>
        <v>0</v>
      </c>
      <c r="BJ159" s="20" t="s">
        <v>84</v>
      </c>
      <c r="BK159" s="227">
        <f>ROUND(I159*H159,2)</f>
        <v>0</v>
      </c>
      <c r="BL159" s="20" t="s">
        <v>245</v>
      </c>
      <c r="BM159" s="226" t="s">
        <v>1144</v>
      </c>
    </row>
    <row r="160" s="13" customFormat="1">
      <c r="A160" s="13"/>
      <c r="B160" s="228"/>
      <c r="C160" s="229"/>
      <c r="D160" s="230" t="s">
        <v>154</v>
      </c>
      <c r="E160" s="229"/>
      <c r="F160" s="232" t="s">
        <v>1145</v>
      </c>
      <c r="G160" s="229"/>
      <c r="H160" s="233">
        <v>43.337000000000003</v>
      </c>
      <c r="I160" s="234"/>
      <c r="J160" s="229"/>
      <c r="K160" s="229"/>
      <c r="L160" s="235"/>
      <c r="M160" s="236"/>
      <c r="N160" s="237"/>
      <c r="O160" s="237"/>
      <c r="P160" s="237"/>
      <c r="Q160" s="237"/>
      <c r="R160" s="237"/>
      <c r="S160" s="237"/>
      <c r="T160" s="238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9" t="s">
        <v>154</v>
      </c>
      <c r="AU160" s="239" t="s">
        <v>84</v>
      </c>
      <c r="AV160" s="13" t="s">
        <v>84</v>
      </c>
      <c r="AW160" s="13" t="s">
        <v>4</v>
      </c>
      <c r="AX160" s="13" t="s">
        <v>79</v>
      </c>
      <c r="AY160" s="239" t="s">
        <v>142</v>
      </c>
    </row>
    <row r="161" s="2" customFormat="1" ht="24.15" customHeight="1">
      <c r="A161" s="41"/>
      <c r="B161" s="42"/>
      <c r="C161" s="215" t="s">
        <v>280</v>
      </c>
      <c r="D161" s="215" t="s">
        <v>147</v>
      </c>
      <c r="E161" s="216" t="s">
        <v>1146</v>
      </c>
      <c r="F161" s="217" t="s">
        <v>1147</v>
      </c>
      <c r="G161" s="218" t="s">
        <v>256</v>
      </c>
      <c r="H161" s="219">
        <v>0.29499999999999998</v>
      </c>
      <c r="I161" s="220"/>
      <c r="J161" s="221">
        <f>ROUND(I161*H161,2)</f>
        <v>0</v>
      </c>
      <c r="K161" s="217" t="s">
        <v>184</v>
      </c>
      <c r="L161" s="47"/>
      <c r="M161" s="222" t="s">
        <v>19</v>
      </c>
      <c r="N161" s="223" t="s">
        <v>44</v>
      </c>
      <c r="O161" s="87"/>
      <c r="P161" s="224">
        <f>O161*H161</f>
        <v>0</v>
      </c>
      <c r="Q161" s="224">
        <v>0</v>
      </c>
      <c r="R161" s="224">
        <f>Q161*H161</f>
        <v>0</v>
      </c>
      <c r="S161" s="224">
        <v>0</v>
      </c>
      <c r="T161" s="225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26" t="s">
        <v>245</v>
      </c>
      <c r="AT161" s="226" t="s">
        <v>147</v>
      </c>
      <c r="AU161" s="226" t="s">
        <v>84</v>
      </c>
      <c r="AY161" s="20" t="s">
        <v>142</v>
      </c>
      <c r="BE161" s="227">
        <f>IF(N161="základní",J161,0)</f>
        <v>0</v>
      </c>
      <c r="BF161" s="227">
        <f>IF(N161="snížená",J161,0)</f>
        <v>0</v>
      </c>
      <c r="BG161" s="227">
        <f>IF(N161="zákl. přenesená",J161,0)</f>
        <v>0</v>
      </c>
      <c r="BH161" s="227">
        <f>IF(N161="sníž. přenesená",J161,0)</f>
        <v>0</v>
      </c>
      <c r="BI161" s="227">
        <f>IF(N161="nulová",J161,0)</f>
        <v>0</v>
      </c>
      <c r="BJ161" s="20" t="s">
        <v>84</v>
      </c>
      <c r="BK161" s="227">
        <f>ROUND(I161*H161,2)</f>
        <v>0</v>
      </c>
      <c r="BL161" s="20" t="s">
        <v>245</v>
      </c>
      <c r="BM161" s="226" t="s">
        <v>1148</v>
      </c>
    </row>
    <row r="162" s="2" customFormat="1">
      <c r="A162" s="41"/>
      <c r="B162" s="42"/>
      <c r="C162" s="43"/>
      <c r="D162" s="251" t="s">
        <v>186</v>
      </c>
      <c r="E162" s="43"/>
      <c r="F162" s="252" t="s">
        <v>1149</v>
      </c>
      <c r="G162" s="43"/>
      <c r="H162" s="43"/>
      <c r="I162" s="253"/>
      <c r="J162" s="43"/>
      <c r="K162" s="43"/>
      <c r="L162" s="47"/>
      <c r="M162" s="254"/>
      <c r="N162" s="255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186</v>
      </c>
      <c r="AU162" s="20" t="s">
        <v>84</v>
      </c>
    </row>
    <row r="163" s="12" customFormat="1" ht="22.8" customHeight="1">
      <c r="A163" s="12"/>
      <c r="B163" s="199"/>
      <c r="C163" s="200"/>
      <c r="D163" s="201" t="s">
        <v>71</v>
      </c>
      <c r="E163" s="213" t="s">
        <v>578</v>
      </c>
      <c r="F163" s="213" t="s">
        <v>579</v>
      </c>
      <c r="G163" s="200"/>
      <c r="H163" s="200"/>
      <c r="I163" s="203"/>
      <c r="J163" s="214">
        <f>BK163</f>
        <v>0</v>
      </c>
      <c r="K163" s="200"/>
      <c r="L163" s="205"/>
      <c r="M163" s="206"/>
      <c r="N163" s="207"/>
      <c r="O163" s="207"/>
      <c r="P163" s="208">
        <f>SUM(P164:P179)</f>
        <v>0</v>
      </c>
      <c r="Q163" s="207"/>
      <c r="R163" s="208">
        <f>SUM(R164:R179)</f>
        <v>0.0020699999999999998</v>
      </c>
      <c r="S163" s="207"/>
      <c r="T163" s="209">
        <f>SUM(T164:T179)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10" t="s">
        <v>84</v>
      </c>
      <c r="AT163" s="211" t="s">
        <v>71</v>
      </c>
      <c r="AU163" s="211" t="s">
        <v>79</v>
      </c>
      <c r="AY163" s="210" t="s">
        <v>142</v>
      </c>
      <c r="BK163" s="212">
        <f>SUM(BK164:BK179)</f>
        <v>0</v>
      </c>
    </row>
    <row r="164" s="2" customFormat="1" ht="16.5" customHeight="1">
      <c r="A164" s="41"/>
      <c r="B164" s="42"/>
      <c r="C164" s="215" t="s">
        <v>285</v>
      </c>
      <c r="D164" s="215" t="s">
        <v>147</v>
      </c>
      <c r="E164" s="216" t="s">
        <v>608</v>
      </c>
      <c r="F164" s="217" t="s">
        <v>609</v>
      </c>
      <c r="G164" s="218" t="s">
        <v>150</v>
      </c>
      <c r="H164" s="219">
        <v>4.5</v>
      </c>
      <c r="I164" s="220"/>
      <c r="J164" s="221">
        <f>ROUND(I164*H164,2)</f>
        <v>0</v>
      </c>
      <c r="K164" s="217" t="s">
        <v>184</v>
      </c>
      <c r="L164" s="47"/>
      <c r="M164" s="222" t="s">
        <v>19</v>
      </c>
      <c r="N164" s="223" t="s">
        <v>44</v>
      </c>
      <c r="O164" s="87"/>
      <c r="P164" s="224">
        <f>O164*H164</f>
        <v>0</v>
      </c>
      <c r="Q164" s="224">
        <v>6.0000000000000002E-05</v>
      </c>
      <c r="R164" s="224">
        <f>Q164*H164</f>
        <v>0.00027</v>
      </c>
      <c r="S164" s="224">
        <v>0</v>
      </c>
      <c r="T164" s="225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26" t="s">
        <v>245</v>
      </c>
      <c r="AT164" s="226" t="s">
        <v>147</v>
      </c>
      <c r="AU164" s="226" t="s">
        <v>84</v>
      </c>
      <c r="AY164" s="20" t="s">
        <v>142</v>
      </c>
      <c r="BE164" s="227">
        <f>IF(N164="základní",J164,0)</f>
        <v>0</v>
      </c>
      <c r="BF164" s="227">
        <f>IF(N164="snížená",J164,0)</f>
        <v>0</v>
      </c>
      <c r="BG164" s="227">
        <f>IF(N164="zákl. přenesená",J164,0)</f>
        <v>0</v>
      </c>
      <c r="BH164" s="227">
        <f>IF(N164="sníž. přenesená",J164,0)</f>
        <v>0</v>
      </c>
      <c r="BI164" s="227">
        <f>IF(N164="nulová",J164,0)</f>
        <v>0</v>
      </c>
      <c r="BJ164" s="20" t="s">
        <v>84</v>
      </c>
      <c r="BK164" s="227">
        <f>ROUND(I164*H164,2)</f>
        <v>0</v>
      </c>
      <c r="BL164" s="20" t="s">
        <v>245</v>
      </c>
      <c r="BM164" s="226" t="s">
        <v>1150</v>
      </c>
    </row>
    <row r="165" s="2" customFormat="1">
      <c r="A165" s="41"/>
      <c r="B165" s="42"/>
      <c r="C165" s="43"/>
      <c r="D165" s="251" t="s">
        <v>186</v>
      </c>
      <c r="E165" s="43"/>
      <c r="F165" s="252" t="s">
        <v>611</v>
      </c>
      <c r="G165" s="43"/>
      <c r="H165" s="43"/>
      <c r="I165" s="253"/>
      <c r="J165" s="43"/>
      <c r="K165" s="43"/>
      <c r="L165" s="47"/>
      <c r="M165" s="254"/>
      <c r="N165" s="255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186</v>
      </c>
      <c r="AU165" s="20" t="s">
        <v>84</v>
      </c>
    </row>
    <row r="166" s="15" customFormat="1">
      <c r="A166" s="15"/>
      <c r="B166" s="256"/>
      <c r="C166" s="257"/>
      <c r="D166" s="230" t="s">
        <v>154</v>
      </c>
      <c r="E166" s="258" t="s">
        <v>19</v>
      </c>
      <c r="F166" s="259" t="s">
        <v>1151</v>
      </c>
      <c r="G166" s="257"/>
      <c r="H166" s="258" t="s">
        <v>19</v>
      </c>
      <c r="I166" s="260"/>
      <c r="J166" s="257"/>
      <c r="K166" s="257"/>
      <c r="L166" s="261"/>
      <c r="M166" s="262"/>
      <c r="N166" s="263"/>
      <c r="O166" s="263"/>
      <c r="P166" s="263"/>
      <c r="Q166" s="263"/>
      <c r="R166" s="263"/>
      <c r="S166" s="263"/>
      <c r="T166" s="264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65" t="s">
        <v>154</v>
      </c>
      <c r="AU166" s="265" t="s">
        <v>84</v>
      </c>
      <c r="AV166" s="15" t="s">
        <v>79</v>
      </c>
      <c r="AW166" s="15" t="s">
        <v>33</v>
      </c>
      <c r="AX166" s="15" t="s">
        <v>72</v>
      </c>
      <c r="AY166" s="265" t="s">
        <v>142</v>
      </c>
    </row>
    <row r="167" s="13" customFormat="1">
      <c r="A167" s="13"/>
      <c r="B167" s="228"/>
      <c r="C167" s="229"/>
      <c r="D167" s="230" t="s">
        <v>154</v>
      </c>
      <c r="E167" s="231" t="s">
        <v>19</v>
      </c>
      <c r="F167" s="232" t="s">
        <v>1152</v>
      </c>
      <c r="G167" s="229"/>
      <c r="H167" s="233">
        <v>4.5</v>
      </c>
      <c r="I167" s="234"/>
      <c r="J167" s="229"/>
      <c r="K167" s="229"/>
      <c r="L167" s="235"/>
      <c r="M167" s="236"/>
      <c r="N167" s="237"/>
      <c r="O167" s="237"/>
      <c r="P167" s="237"/>
      <c r="Q167" s="237"/>
      <c r="R167" s="237"/>
      <c r="S167" s="237"/>
      <c r="T167" s="238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9" t="s">
        <v>154</v>
      </c>
      <c r="AU167" s="239" t="s">
        <v>84</v>
      </c>
      <c r="AV167" s="13" t="s">
        <v>84</v>
      </c>
      <c r="AW167" s="13" t="s">
        <v>33</v>
      </c>
      <c r="AX167" s="13" t="s">
        <v>72</v>
      </c>
      <c r="AY167" s="239" t="s">
        <v>142</v>
      </c>
    </row>
    <row r="168" s="14" customFormat="1">
      <c r="A168" s="14"/>
      <c r="B168" s="240"/>
      <c r="C168" s="241"/>
      <c r="D168" s="230" t="s">
        <v>154</v>
      </c>
      <c r="E168" s="242" t="s">
        <v>19</v>
      </c>
      <c r="F168" s="243" t="s">
        <v>164</v>
      </c>
      <c r="G168" s="241"/>
      <c r="H168" s="244">
        <v>4.5</v>
      </c>
      <c r="I168" s="245"/>
      <c r="J168" s="241"/>
      <c r="K168" s="241"/>
      <c r="L168" s="246"/>
      <c r="M168" s="247"/>
      <c r="N168" s="248"/>
      <c r="O168" s="248"/>
      <c r="P168" s="248"/>
      <c r="Q168" s="248"/>
      <c r="R168" s="248"/>
      <c r="S168" s="248"/>
      <c r="T168" s="249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0" t="s">
        <v>154</v>
      </c>
      <c r="AU168" s="250" t="s">
        <v>84</v>
      </c>
      <c r="AV168" s="14" t="s">
        <v>152</v>
      </c>
      <c r="AW168" s="14" t="s">
        <v>33</v>
      </c>
      <c r="AX168" s="14" t="s">
        <v>79</v>
      </c>
      <c r="AY168" s="250" t="s">
        <v>142</v>
      </c>
    </row>
    <row r="169" s="2" customFormat="1" ht="16.5" customHeight="1">
      <c r="A169" s="41"/>
      <c r="B169" s="42"/>
      <c r="C169" s="215" t="s">
        <v>291</v>
      </c>
      <c r="D169" s="215" t="s">
        <v>147</v>
      </c>
      <c r="E169" s="216" t="s">
        <v>619</v>
      </c>
      <c r="F169" s="217" t="s">
        <v>620</v>
      </c>
      <c r="G169" s="218" t="s">
        <v>150</v>
      </c>
      <c r="H169" s="219">
        <v>4.5</v>
      </c>
      <c r="I169" s="220"/>
      <c r="J169" s="221">
        <f>ROUND(I169*H169,2)</f>
        <v>0</v>
      </c>
      <c r="K169" s="217" t="s">
        <v>184</v>
      </c>
      <c r="L169" s="47"/>
      <c r="M169" s="222" t="s">
        <v>19</v>
      </c>
      <c r="N169" s="223" t="s">
        <v>44</v>
      </c>
      <c r="O169" s="87"/>
      <c r="P169" s="224">
        <f>O169*H169</f>
        <v>0</v>
      </c>
      <c r="Q169" s="224">
        <v>0</v>
      </c>
      <c r="R169" s="224">
        <f>Q169*H169</f>
        <v>0</v>
      </c>
      <c r="S169" s="224">
        <v>0</v>
      </c>
      <c r="T169" s="225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26" t="s">
        <v>245</v>
      </c>
      <c r="AT169" s="226" t="s">
        <v>147</v>
      </c>
      <c r="AU169" s="226" t="s">
        <v>84</v>
      </c>
      <c r="AY169" s="20" t="s">
        <v>142</v>
      </c>
      <c r="BE169" s="227">
        <f>IF(N169="základní",J169,0)</f>
        <v>0</v>
      </c>
      <c r="BF169" s="227">
        <f>IF(N169="snížená",J169,0)</f>
        <v>0</v>
      </c>
      <c r="BG169" s="227">
        <f>IF(N169="zákl. přenesená",J169,0)</f>
        <v>0</v>
      </c>
      <c r="BH169" s="227">
        <f>IF(N169="sníž. přenesená",J169,0)</f>
        <v>0</v>
      </c>
      <c r="BI169" s="227">
        <f>IF(N169="nulová",J169,0)</f>
        <v>0</v>
      </c>
      <c r="BJ169" s="20" t="s">
        <v>84</v>
      </c>
      <c r="BK169" s="227">
        <f>ROUND(I169*H169,2)</f>
        <v>0</v>
      </c>
      <c r="BL169" s="20" t="s">
        <v>245</v>
      </c>
      <c r="BM169" s="226" t="s">
        <v>1153</v>
      </c>
    </row>
    <row r="170" s="2" customFormat="1">
      <c r="A170" s="41"/>
      <c r="B170" s="42"/>
      <c r="C170" s="43"/>
      <c r="D170" s="251" t="s">
        <v>186</v>
      </c>
      <c r="E170" s="43"/>
      <c r="F170" s="252" t="s">
        <v>622</v>
      </c>
      <c r="G170" s="43"/>
      <c r="H170" s="43"/>
      <c r="I170" s="253"/>
      <c r="J170" s="43"/>
      <c r="K170" s="43"/>
      <c r="L170" s="47"/>
      <c r="M170" s="254"/>
      <c r="N170" s="255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186</v>
      </c>
      <c r="AU170" s="20" t="s">
        <v>84</v>
      </c>
    </row>
    <row r="171" s="2" customFormat="1" ht="16.5" customHeight="1">
      <c r="A171" s="41"/>
      <c r="B171" s="42"/>
      <c r="C171" s="215" t="s">
        <v>298</v>
      </c>
      <c r="D171" s="215" t="s">
        <v>147</v>
      </c>
      <c r="E171" s="216" t="s">
        <v>624</v>
      </c>
      <c r="F171" s="217" t="s">
        <v>625</v>
      </c>
      <c r="G171" s="218" t="s">
        <v>150</v>
      </c>
      <c r="H171" s="219">
        <v>4.5</v>
      </c>
      <c r="I171" s="220"/>
      <c r="J171" s="221">
        <f>ROUND(I171*H171,2)</f>
        <v>0</v>
      </c>
      <c r="K171" s="217" t="s">
        <v>184</v>
      </c>
      <c r="L171" s="47"/>
      <c r="M171" s="222" t="s">
        <v>19</v>
      </c>
      <c r="N171" s="223" t="s">
        <v>44</v>
      </c>
      <c r="O171" s="87"/>
      <c r="P171" s="224">
        <f>O171*H171</f>
        <v>0</v>
      </c>
      <c r="Q171" s="224">
        <v>0.00013999999999999999</v>
      </c>
      <c r="R171" s="224">
        <f>Q171*H171</f>
        <v>0.00062999999999999992</v>
      </c>
      <c r="S171" s="224">
        <v>0</v>
      </c>
      <c r="T171" s="225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26" t="s">
        <v>245</v>
      </c>
      <c r="AT171" s="226" t="s">
        <v>147</v>
      </c>
      <c r="AU171" s="226" t="s">
        <v>84</v>
      </c>
      <c r="AY171" s="20" t="s">
        <v>142</v>
      </c>
      <c r="BE171" s="227">
        <f>IF(N171="základní",J171,0)</f>
        <v>0</v>
      </c>
      <c r="BF171" s="227">
        <f>IF(N171="snížená",J171,0)</f>
        <v>0</v>
      </c>
      <c r="BG171" s="227">
        <f>IF(N171="zákl. přenesená",J171,0)</f>
        <v>0</v>
      </c>
      <c r="BH171" s="227">
        <f>IF(N171="sníž. přenesená",J171,0)</f>
        <v>0</v>
      </c>
      <c r="BI171" s="227">
        <f>IF(N171="nulová",J171,0)</f>
        <v>0</v>
      </c>
      <c r="BJ171" s="20" t="s">
        <v>84</v>
      </c>
      <c r="BK171" s="227">
        <f>ROUND(I171*H171,2)</f>
        <v>0</v>
      </c>
      <c r="BL171" s="20" t="s">
        <v>245</v>
      </c>
      <c r="BM171" s="226" t="s">
        <v>1154</v>
      </c>
    </row>
    <row r="172" s="2" customFormat="1">
      <c r="A172" s="41"/>
      <c r="B172" s="42"/>
      <c r="C172" s="43"/>
      <c r="D172" s="251" t="s">
        <v>186</v>
      </c>
      <c r="E172" s="43"/>
      <c r="F172" s="252" t="s">
        <v>627</v>
      </c>
      <c r="G172" s="43"/>
      <c r="H172" s="43"/>
      <c r="I172" s="253"/>
      <c r="J172" s="43"/>
      <c r="K172" s="43"/>
      <c r="L172" s="47"/>
      <c r="M172" s="254"/>
      <c r="N172" s="255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186</v>
      </c>
      <c r="AU172" s="20" t="s">
        <v>84</v>
      </c>
    </row>
    <row r="173" s="2" customFormat="1" ht="16.5" customHeight="1">
      <c r="A173" s="41"/>
      <c r="B173" s="42"/>
      <c r="C173" s="215" t="s">
        <v>306</v>
      </c>
      <c r="D173" s="215" t="s">
        <v>147</v>
      </c>
      <c r="E173" s="216" t="s">
        <v>629</v>
      </c>
      <c r="F173" s="217" t="s">
        <v>630</v>
      </c>
      <c r="G173" s="218" t="s">
        <v>150</v>
      </c>
      <c r="H173" s="219">
        <v>4.5</v>
      </c>
      <c r="I173" s="220"/>
      <c r="J173" s="221">
        <f>ROUND(I173*H173,2)</f>
        <v>0</v>
      </c>
      <c r="K173" s="217" t="s">
        <v>184</v>
      </c>
      <c r="L173" s="47"/>
      <c r="M173" s="222" t="s">
        <v>19</v>
      </c>
      <c r="N173" s="223" t="s">
        <v>44</v>
      </c>
      <c r="O173" s="87"/>
      <c r="P173" s="224">
        <f>O173*H173</f>
        <v>0</v>
      </c>
      <c r="Q173" s="224">
        <v>0.00012999999999999999</v>
      </c>
      <c r="R173" s="224">
        <f>Q173*H173</f>
        <v>0.00058499999999999991</v>
      </c>
      <c r="S173" s="224">
        <v>0</v>
      </c>
      <c r="T173" s="225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26" t="s">
        <v>245</v>
      </c>
      <c r="AT173" s="226" t="s">
        <v>147</v>
      </c>
      <c r="AU173" s="226" t="s">
        <v>84</v>
      </c>
      <c r="AY173" s="20" t="s">
        <v>142</v>
      </c>
      <c r="BE173" s="227">
        <f>IF(N173="základní",J173,0)</f>
        <v>0</v>
      </c>
      <c r="BF173" s="227">
        <f>IF(N173="snížená",J173,0)</f>
        <v>0</v>
      </c>
      <c r="BG173" s="227">
        <f>IF(N173="zákl. přenesená",J173,0)</f>
        <v>0</v>
      </c>
      <c r="BH173" s="227">
        <f>IF(N173="sníž. přenesená",J173,0)</f>
        <v>0</v>
      </c>
      <c r="BI173" s="227">
        <f>IF(N173="nulová",J173,0)</f>
        <v>0</v>
      </c>
      <c r="BJ173" s="20" t="s">
        <v>84</v>
      </c>
      <c r="BK173" s="227">
        <f>ROUND(I173*H173,2)</f>
        <v>0</v>
      </c>
      <c r="BL173" s="20" t="s">
        <v>245</v>
      </c>
      <c r="BM173" s="226" t="s">
        <v>1155</v>
      </c>
    </row>
    <row r="174" s="2" customFormat="1">
      <c r="A174" s="41"/>
      <c r="B174" s="42"/>
      <c r="C174" s="43"/>
      <c r="D174" s="251" t="s">
        <v>186</v>
      </c>
      <c r="E174" s="43"/>
      <c r="F174" s="252" t="s">
        <v>632</v>
      </c>
      <c r="G174" s="43"/>
      <c r="H174" s="43"/>
      <c r="I174" s="253"/>
      <c r="J174" s="43"/>
      <c r="K174" s="43"/>
      <c r="L174" s="47"/>
      <c r="M174" s="254"/>
      <c r="N174" s="255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186</v>
      </c>
      <c r="AU174" s="20" t="s">
        <v>84</v>
      </c>
    </row>
    <row r="175" s="15" customFormat="1">
      <c r="A175" s="15"/>
      <c r="B175" s="256"/>
      <c r="C175" s="257"/>
      <c r="D175" s="230" t="s">
        <v>154</v>
      </c>
      <c r="E175" s="258" t="s">
        <v>19</v>
      </c>
      <c r="F175" s="259" t="s">
        <v>1151</v>
      </c>
      <c r="G175" s="257"/>
      <c r="H175" s="258" t="s">
        <v>19</v>
      </c>
      <c r="I175" s="260"/>
      <c r="J175" s="257"/>
      <c r="K175" s="257"/>
      <c r="L175" s="261"/>
      <c r="M175" s="262"/>
      <c r="N175" s="263"/>
      <c r="O175" s="263"/>
      <c r="P175" s="263"/>
      <c r="Q175" s="263"/>
      <c r="R175" s="263"/>
      <c r="S175" s="263"/>
      <c r="T175" s="264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65" t="s">
        <v>154</v>
      </c>
      <c r="AU175" s="265" t="s">
        <v>84</v>
      </c>
      <c r="AV175" s="15" t="s">
        <v>79</v>
      </c>
      <c r="AW175" s="15" t="s">
        <v>33</v>
      </c>
      <c r="AX175" s="15" t="s">
        <v>72</v>
      </c>
      <c r="AY175" s="265" t="s">
        <v>142</v>
      </c>
    </row>
    <row r="176" s="13" customFormat="1">
      <c r="A176" s="13"/>
      <c r="B176" s="228"/>
      <c r="C176" s="229"/>
      <c r="D176" s="230" t="s">
        <v>154</v>
      </c>
      <c r="E176" s="231" t="s">
        <v>19</v>
      </c>
      <c r="F176" s="232" t="s">
        <v>1152</v>
      </c>
      <c r="G176" s="229"/>
      <c r="H176" s="233">
        <v>4.5</v>
      </c>
      <c r="I176" s="234"/>
      <c r="J176" s="229"/>
      <c r="K176" s="229"/>
      <c r="L176" s="235"/>
      <c r="M176" s="236"/>
      <c r="N176" s="237"/>
      <c r="O176" s="237"/>
      <c r="P176" s="237"/>
      <c r="Q176" s="237"/>
      <c r="R176" s="237"/>
      <c r="S176" s="237"/>
      <c r="T176" s="238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9" t="s">
        <v>154</v>
      </c>
      <c r="AU176" s="239" t="s">
        <v>84</v>
      </c>
      <c r="AV176" s="13" t="s">
        <v>84</v>
      </c>
      <c r="AW176" s="13" t="s">
        <v>33</v>
      </c>
      <c r="AX176" s="13" t="s">
        <v>72</v>
      </c>
      <c r="AY176" s="239" t="s">
        <v>142</v>
      </c>
    </row>
    <row r="177" s="14" customFormat="1">
      <c r="A177" s="14"/>
      <c r="B177" s="240"/>
      <c r="C177" s="241"/>
      <c r="D177" s="230" t="s">
        <v>154</v>
      </c>
      <c r="E177" s="242" t="s">
        <v>19</v>
      </c>
      <c r="F177" s="243" t="s">
        <v>164</v>
      </c>
      <c r="G177" s="241"/>
      <c r="H177" s="244">
        <v>4.5</v>
      </c>
      <c r="I177" s="245"/>
      <c r="J177" s="241"/>
      <c r="K177" s="241"/>
      <c r="L177" s="246"/>
      <c r="M177" s="247"/>
      <c r="N177" s="248"/>
      <c r="O177" s="248"/>
      <c r="P177" s="248"/>
      <c r="Q177" s="248"/>
      <c r="R177" s="248"/>
      <c r="S177" s="248"/>
      <c r="T177" s="249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0" t="s">
        <v>154</v>
      </c>
      <c r="AU177" s="250" t="s">
        <v>84</v>
      </c>
      <c r="AV177" s="14" t="s">
        <v>152</v>
      </c>
      <c r="AW177" s="14" t="s">
        <v>33</v>
      </c>
      <c r="AX177" s="14" t="s">
        <v>79</v>
      </c>
      <c r="AY177" s="250" t="s">
        <v>142</v>
      </c>
    </row>
    <row r="178" s="2" customFormat="1" ht="16.5" customHeight="1">
      <c r="A178" s="41"/>
      <c r="B178" s="42"/>
      <c r="C178" s="215" t="s">
        <v>313</v>
      </c>
      <c r="D178" s="215" t="s">
        <v>147</v>
      </c>
      <c r="E178" s="216" t="s">
        <v>634</v>
      </c>
      <c r="F178" s="217" t="s">
        <v>635</v>
      </c>
      <c r="G178" s="218" t="s">
        <v>150</v>
      </c>
      <c r="H178" s="219">
        <v>4.5</v>
      </c>
      <c r="I178" s="220"/>
      <c r="J178" s="221">
        <f>ROUND(I178*H178,2)</f>
        <v>0</v>
      </c>
      <c r="K178" s="217" t="s">
        <v>184</v>
      </c>
      <c r="L178" s="47"/>
      <c r="M178" s="222" t="s">
        <v>19</v>
      </c>
      <c r="N178" s="223" t="s">
        <v>44</v>
      </c>
      <c r="O178" s="87"/>
      <c r="P178" s="224">
        <f>O178*H178</f>
        <v>0</v>
      </c>
      <c r="Q178" s="224">
        <v>0.00012999999999999999</v>
      </c>
      <c r="R178" s="224">
        <f>Q178*H178</f>
        <v>0.00058499999999999991</v>
      </c>
      <c r="S178" s="224">
        <v>0</v>
      </c>
      <c r="T178" s="225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26" t="s">
        <v>245</v>
      </c>
      <c r="AT178" s="226" t="s">
        <v>147</v>
      </c>
      <c r="AU178" s="226" t="s">
        <v>84</v>
      </c>
      <c r="AY178" s="20" t="s">
        <v>142</v>
      </c>
      <c r="BE178" s="227">
        <f>IF(N178="základní",J178,0)</f>
        <v>0</v>
      </c>
      <c r="BF178" s="227">
        <f>IF(N178="snížená",J178,0)</f>
        <v>0</v>
      </c>
      <c r="BG178" s="227">
        <f>IF(N178="zákl. přenesená",J178,0)</f>
        <v>0</v>
      </c>
      <c r="BH178" s="227">
        <f>IF(N178="sníž. přenesená",J178,0)</f>
        <v>0</v>
      </c>
      <c r="BI178" s="227">
        <f>IF(N178="nulová",J178,0)</f>
        <v>0</v>
      </c>
      <c r="BJ178" s="20" t="s">
        <v>84</v>
      </c>
      <c r="BK178" s="227">
        <f>ROUND(I178*H178,2)</f>
        <v>0</v>
      </c>
      <c r="BL178" s="20" t="s">
        <v>245</v>
      </c>
      <c r="BM178" s="226" t="s">
        <v>1156</v>
      </c>
    </row>
    <row r="179" s="2" customFormat="1">
      <c r="A179" s="41"/>
      <c r="B179" s="42"/>
      <c r="C179" s="43"/>
      <c r="D179" s="251" t="s">
        <v>186</v>
      </c>
      <c r="E179" s="43"/>
      <c r="F179" s="252" t="s">
        <v>637</v>
      </c>
      <c r="G179" s="43"/>
      <c r="H179" s="43"/>
      <c r="I179" s="253"/>
      <c r="J179" s="43"/>
      <c r="K179" s="43"/>
      <c r="L179" s="47"/>
      <c r="M179" s="296"/>
      <c r="N179" s="297"/>
      <c r="O179" s="278"/>
      <c r="P179" s="278"/>
      <c r="Q179" s="278"/>
      <c r="R179" s="278"/>
      <c r="S179" s="278"/>
      <c r="T179" s="29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186</v>
      </c>
      <c r="AU179" s="20" t="s">
        <v>84</v>
      </c>
    </row>
    <row r="180" s="2" customFormat="1" ht="6.96" customHeight="1">
      <c r="A180" s="41"/>
      <c r="B180" s="62"/>
      <c r="C180" s="63"/>
      <c r="D180" s="63"/>
      <c r="E180" s="63"/>
      <c r="F180" s="63"/>
      <c r="G180" s="63"/>
      <c r="H180" s="63"/>
      <c r="I180" s="63"/>
      <c r="J180" s="63"/>
      <c r="K180" s="63"/>
      <c r="L180" s="47"/>
      <c r="M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</row>
  </sheetData>
  <sheetProtection sheet="1" autoFilter="0" formatColumns="0" formatRows="0" objects="1" scenarios="1" spinCount="100000" saltValue="F0LzME+mwceLRFTHGg7Om5A6Z9zxAXlhk52mHv2saxZw0KmR88kD4G6PN77obNKa8aw51UbCbk3RHALWDfTdzA==" hashValue="VMfLGSoKM4TEZ6YkOAiodQCLej7teI/MO76RbGJViea3ZH1COt/LX+ak9ZGc/lTs+jDs77Y9+3bjwXVnPVWVAQ==" algorithmName="SHA-512" password="CEE1"/>
  <autoFilter ref="C88:K179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hyperlinks>
    <hyperlink ref="F101" r:id="rId1" display="https://podminky.urs.cz/item/CS_URS_2025_01/767392802"/>
    <hyperlink ref="F105" r:id="rId2" display="https://podminky.urs.cz/item/CS_URS_2025_01/764002801"/>
    <hyperlink ref="F109" r:id="rId3" display="https://podminky.urs.cz/item/CS_URS_2025_01/764002871"/>
    <hyperlink ref="F113" r:id="rId4" display="https://podminky.urs.cz/item/CS_URS_2025_01/764004801"/>
    <hyperlink ref="F117" r:id="rId5" display="https://podminky.urs.cz/item/CS_URS_2025_01/764004861"/>
    <hyperlink ref="F122" r:id="rId6" display="https://podminky.urs.cz/item/CS_URS_2025_01/997013151"/>
    <hyperlink ref="F124" r:id="rId7" display="https://podminky.urs.cz/item/CS_URS_2025_01/997013501"/>
    <hyperlink ref="F126" r:id="rId8" display="https://podminky.urs.cz/item/CS_URS_2025_01/997013509"/>
    <hyperlink ref="F129" r:id="rId9" display="https://podminky.urs.cz/item/CS_URS_2025_01/997013509"/>
    <hyperlink ref="F131" r:id="rId10" display="https://podminky.urs.cz/item/CS_URS_2025_01/997013871"/>
    <hyperlink ref="F135" r:id="rId11" display="https://podminky.urs.cz/item/CS_URS_2025_01/764212634"/>
    <hyperlink ref="F139" r:id="rId12" display="https://podminky.urs.cz/item/CS_URS_2025_01/764311614"/>
    <hyperlink ref="F143" r:id="rId13" display="https://podminky.urs.cz/item/CS_URS_2025_01/764511602"/>
    <hyperlink ref="F147" r:id="rId14" display="https://podminky.urs.cz/item/CS_URS_2025_01/764511642"/>
    <hyperlink ref="F149" r:id="rId15" display="https://podminky.urs.cz/item/CS_URS_2025_01/764518622"/>
    <hyperlink ref="F153" r:id="rId16" display="https://podminky.urs.cz/item/CS_URS_2025_01/998764111"/>
    <hyperlink ref="F156" r:id="rId17" display="https://podminky.urs.cz/item/CS_URS_2025_01/767391112"/>
    <hyperlink ref="F162" r:id="rId18" display="https://podminky.urs.cz/item/CS_URS_2025_01/998767111"/>
    <hyperlink ref="F165" r:id="rId19" display="https://podminky.urs.cz/item/CS_URS_2025_01/783406801"/>
    <hyperlink ref="F170" r:id="rId20" display="https://podminky.urs.cz/item/CS_URS_2025_01/783401401"/>
    <hyperlink ref="F172" r:id="rId21" display="https://podminky.urs.cz/item/CS_URS_2025_01/783414203"/>
    <hyperlink ref="F174" r:id="rId22" display="https://podminky.urs.cz/item/CS_URS_2025_01/783415101"/>
    <hyperlink ref="F179" r:id="rId23" display="https://podminky.urs.cz/item/CS_URS_2025_01/783417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4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103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79</v>
      </c>
    </row>
    <row r="4" s="1" customFormat="1" ht="24.96" customHeight="1">
      <c r="B4" s="23"/>
      <c r="D4" s="143" t="s">
        <v>105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DPS Za Prachárnou 1a - oprava střechy</v>
      </c>
      <c r="F7" s="145"/>
      <c r="G7" s="145"/>
      <c r="H7" s="145"/>
      <c r="L7" s="23"/>
    </row>
    <row r="8" s="2" customFormat="1" ht="12" customHeight="1">
      <c r="A8" s="41"/>
      <c r="B8" s="47"/>
      <c r="C8" s="41"/>
      <c r="D8" s="145" t="s">
        <v>106</v>
      </c>
      <c r="E8" s="41"/>
      <c r="F8" s="41"/>
      <c r="G8" s="41"/>
      <c r="H8" s="41"/>
      <c r="I8" s="41"/>
      <c r="J8" s="41"/>
      <c r="K8" s="41"/>
      <c r="L8" s="14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48" t="s">
        <v>1157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45" t="s">
        <v>18</v>
      </c>
      <c r="E11" s="41"/>
      <c r="F11" s="136" t="s">
        <v>104</v>
      </c>
      <c r="G11" s="41"/>
      <c r="H11" s="41"/>
      <c r="I11" s="145" t="s">
        <v>20</v>
      </c>
      <c r="J11" s="136" t="s">
        <v>19</v>
      </c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5" t="s">
        <v>21</v>
      </c>
      <c r="E12" s="41"/>
      <c r="F12" s="136" t="s">
        <v>22</v>
      </c>
      <c r="G12" s="41"/>
      <c r="H12" s="41"/>
      <c r="I12" s="145" t="s">
        <v>23</v>
      </c>
      <c r="J12" s="149" t="str">
        <f>'Rekapitulace stavby'!AN8</f>
        <v>24. 3. 2025</v>
      </c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25</v>
      </c>
      <c r="E14" s="41"/>
      <c r="F14" s="41"/>
      <c r="G14" s="41"/>
      <c r="H14" s="41"/>
      <c r="I14" s="145" t="s">
        <v>26</v>
      </c>
      <c r="J14" s="136" t="s">
        <v>19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6" t="s">
        <v>27</v>
      </c>
      <c r="F15" s="41"/>
      <c r="G15" s="41"/>
      <c r="H15" s="41"/>
      <c r="I15" s="145" t="s">
        <v>28</v>
      </c>
      <c r="J15" s="136" t="s">
        <v>19</v>
      </c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45" t="s">
        <v>29</v>
      </c>
      <c r="E17" s="41"/>
      <c r="F17" s="41"/>
      <c r="G17" s="41"/>
      <c r="H17" s="41"/>
      <c r="I17" s="145" t="s">
        <v>26</v>
      </c>
      <c r="J17" s="36" t="str">
        <f>'Rekapitulace stavby'!AN13</f>
        <v>Vyplň údaj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6"/>
      <c r="G18" s="136"/>
      <c r="H18" s="136"/>
      <c r="I18" s="145" t="s">
        <v>28</v>
      </c>
      <c r="J18" s="36" t="str">
        <f>'Rekapitulace stavby'!AN14</f>
        <v>Vyplň údaj</v>
      </c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45" t="s">
        <v>31</v>
      </c>
      <c r="E20" s="41"/>
      <c r="F20" s="41"/>
      <c r="G20" s="41"/>
      <c r="H20" s="41"/>
      <c r="I20" s="145" t="s">
        <v>26</v>
      </c>
      <c r="J20" s="136" t="s">
        <v>19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6" t="s">
        <v>32</v>
      </c>
      <c r="F21" s="41"/>
      <c r="G21" s="41"/>
      <c r="H21" s="41"/>
      <c r="I21" s="145" t="s">
        <v>28</v>
      </c>
      <c r="J21" s="136" t="s">
        <v>19</v>
      </c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45" t="s">
        <v>34</v>
      </c>
      <c r="E23" s="41"/>
      <c r="F23" s="41"/>
      <c r="G23" s="41"/>
      <c r="H23" s="41"/>
      <c r="I23" s="145" t="s">
        <v>26</v>
      </c>
      <c r="J23" s="136" t="s">
        <v>19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6" t="s">
        <v>35</v>
      </c>
      <c r="F24" s="41"/>
      <c r="G24" s="41"/>
      <c r="H24" s="41"/>
      <c r="I24" s="145" t="s">
        <v>28</v>
      </c>
      <c r="J24" s="136" t="s">
        <v>19</v>
      </c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45" t="s">
        <v>36</v>
      </c>
      <c r="E26" s="41"/>
      <c r="F26" s="41"/>
      <c r="G26" s="41"/>
      <c r="H26" s="41"/>
      <c r="I26" s="41"/>
      <c r="J26" s="41"/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50"/>
      <c r="B27" s="151"/>
      <c r="C27" s="150"/>
      <c r="D27" s="150"/>
      <c r="E27" s="152" t="s">
        <v>19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54"/>
      <c r="E29" s="154"/>
      <c r="F29" s="154"/>
      <c r="G29" s="154"/>
      <c r="H29" s="154"/>
      <c r="I29" s="154"/>
      <c r="J29" s="154"/>
      <c r="K29" s="154"/>
      <c r="L29" s="14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55" t="s">
        <v>38</v>
      </c>
      <c r="E30" s="41"/>
      <c r="F30" s="41"/>
      <c r="G30" s="41"/>
      <c r="H30" s="41"/>
      <c r="I30" s="41"/>
      <c r="J30" s="156">
        <f>ROUND(J80, 2)</f>
        <v>0</v>
      </c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7" t="s">
        <v>40</v>
      </c>
      <c r="G32" s="41"/>
      <c r="H32" s="41"/>
      <c r="I32" s="157" t="s">
        <v>39</v>
      </c>
      <c r="J32" s="157" t="s">
        <v>41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8" t="s">
        <v>42</v>
      </c>
      <c r="E33" s="145" t="s">
        <v>43</v>
      </c>
      <c r="F33" s="159">
        <f>ROUND((SUM(BE80:BE88)),  2)</f>
        <v>0</v>
      </c>
      <c r="G33" s="41"/>
      <c r="H33" s="41"/>
      <c r="I33" s="160">
        <v>0.20999999999999999</v>
      </c>
      <c r="J33" s="159">
        <f>ROUND(((SUM(BE80:BE88))*I33),  2)</f>
        <v>0</v>
      </c>
      <c r="K33" s="41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45" t="s">
        <v>44</v>
      </c>
      <c r="F34" s="159">
        <f>ROUND((SUM(BF80:BF88)),  2)</f>
        <v>0</v>
      </c>
      <c r="G34" s="41"/>
      <c r="H34" s="41"/>
      <c r="I34" s="160">
        <v>0.12</v>
      </c>
      <c r="J34" s="159">
        <f>ROUND(((SUM(BF80:BF88))*I34),  2)</f>
        <v>0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45" t="s">
        <v>45</v>
      </c>
      <c r="F35" s="159">
        <f>ROUND((SUM(BG80:BG88)),  2)</f>
        <v>0</v>
      </c>
      <c r="G35" s="41"/>
      <c r="H35" s="41"/>
      <c r="I35" s="160">
        <v>0.20999999999999999</v>
      </c>
      <c r="J35" s="159">
        <f>0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45" t="s">
        <v>46</v>
      </c>
      <c r="F36" s="159">
        <f>ROUND((SUM(BH80:BH88)),  2)</f>
        <v>0</v>
      </c>
      <c r="G36" s="41"/>
      <c r="H36" s="41"/>
      <c r="I36" s="160">
        <v>0.12</v>
      </c>
      <c r="J36" s="159">
        <f>0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47</v>
      </c>
      <c r="F37" s="159">
        <f>ROUND((SUM(BI80:BI88)),  2)</f>
        <v>0</v>
      </c>
      <c r="G37" s="41"/>
      <c r="H37" s="41"/>
      <c r="I37" s="160">
        <v>0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61"/>
      <c r="D39" s="162" t="s">
        <v>48</v>
      </c>
      <c r="E39" s="163"/>
      <c r="F39" s="163"/>
      <c r="G39" s="164" t="s">
        <v>49</v>
      </c>
      <c r="H39" s="165" t="s">
        <v>50</v>
      </c>
      <c r="I39" s="163"/>
      <c r="J39" s="166">
        <f>SUM(J30:J37)</f>
        <v>0</v>
      </c>
      <c r="K39" s="167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110</v>
      </c>
      <c r="D45" s="43"/>
      <c r="E45" s="43"/>
      <c r="F45" s="43"/>
      <c r="G45" s="43"/>
      <c r="H45" s="43"/>
      <c r="I45" s="43"/>
      <c r="J45" s="43"/>
      <c r="K45" s="43"/>
      <c r="L45" s="14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72" t="str">
        <f>E7</f>
        <v>DPS Za Prachárnou 1a - oprava střechy</v>
      </c>
      <c r="F48" s="35"/>
      <c r="G48" s="35"/>
      <c r="H48" s="35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VON - Vedlejší a ostatní náklady</v>
      </c>
      <c r="F50" s="43"/>
      <c r="G50" s="43"/>
      <c r="H50" s="43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4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Jihlava</v>
      </c>
      <c r="G52" s="43"/>
      <c r="H52" s="43"/>
      <c r="I52" s="35" t="s">
        <v>23</v>
      </c>
      <c r="J52" s="75" t="str">
        <f>IF(J12="","",J12)</f>
        <v>24. 3. 2025</v>
      </c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Statutární město Jihlava</v>
      </c>
      <c r="G54" s="43"/>
      <c r="H54" s="43"/>
      <c r="I54" s="35" t="s">
        <v>31</v>
      </c>
      <c r="J54" s="39" t="str">
        <f>E21</f>
        <v>SPA spol.s r.o., Jihlava, Havlíčkova 46</v>
      </c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34</v>
      </c>
      <c r="J55" s="39" t="str">
        <f>E24</f>
        <v>Fr.Neuwirth</v>
      </c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73" t="s">
        <v>111</v>
      </c>
      <c r="D57" s="174"/>
      <c r="E57" s="174"/>
      <c r="F57" s="174"/>
      <c r="G57" s="174"/>
      <c r="H57" s="174"/>
      <c r="I57" s="174"/>
      <c r="J57" s="175" t="s">
        <v>112</v>
      </c>
      <c r="K57" s="174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76" t="s">
        <v>70</v>
      </c>
      <c r="D59" s="43"/>
      <c r="E59" s="43"/>
      <c r="F59" s="43"/>
      <c r="G59" s="43"/>
      <c r="H59" s="43"/>
      <c r="I59" s="43"/>
      <c r="J59" s="105">
        <f>J80</f>
        <v>0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113</v>
      </c>
    </row>
    <row r="60" s="9" customFormat="1" ht="24.96" customHeight="1">
      <c r="A60" s="9"/>
      <c r="B60" s="177"/>
      <c r="C60" s="178"/>
      <c r="D60" s="179" t="s">
        <v>1158</v>
      </c>
      <c r="E60" s="180"/>
      <c r="F60" s="180"/>
      <c r="G60" s="180"/>
      <c r="H60" s="180"/>
      <c r="I60" s="180"/>
      <c r="J60" s="181">
        <f>J81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41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6.96" customHeight="1">
      <c r="A62" s="41"/>
      <c r="B62" s="62"/>
      <c r="C62" s="63"/>
      <c r="D62" s="63"/>
      <c r="E62" s="63"/>
      <c r="F62" s="63"/>
      <c r="G62" s="63"/>
      <c r="H62" s="63"/>
      <c r="I62" s="63"/>
      <c r="J62" s="63"/>
      <c r="K62" s="6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6" s="2" customFormat="1" ht="6.96" customHeight="1">
      <c r="A66" s="41"/>
      <c r="B66" s="64"/>
      <c r="C66" s="65"/>
      <c r="D66" s="65"/>
      <c r="E66" s="65"/>
      <c r="F66" s="65"/>
      <c r="G66" s="65"/>
      <c r="H66" s="65"/>
      <c r="I66" s="65"/>
      <c r="J66" s="65"/>
      <c r="K66" s="65"/>
      <c r="L66" s="14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24.96" customHeight="1">
      <c r="A67" s="41"/>
      <c r="B67" s="42"/>
      <c r="C67" s="26" t="s">
        <v>127</v>
      </c>
      <c r="D67" s="43"/>
      <c r="E67" s="43"/>
      <c r="F67" s="43"/>
      <c r="G67" s="43"/>
      <c r="H67" s="43"/>
      <c r="I67" s="43"/>
      <c r="J67" s="43"/>
      <c r="K67" s="43"/>
      <c r="L67" s="14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6.96" customHeight="1">
      <c r="A68" s="41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14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12" customHeight="1">
      <c r="A69" s="41"/>
      <c r="B69" s="42"/>
      <c r="C69" s="35" t="s">
        <v>16</v>
      </c>
      <c r="D69" s="43"/>
      <c r="E69" s="43"/>
      <c r="F69" s="43"/>
      <c r="G69" s="43"/>
      <c r="H69" s="43"/>
      <c r="I69" s="43"/>
      <c r="J69" s="43"/>
      <c r="K69" s="43"/>
      <c r="L69" s="14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16.5" customHeight="1">
      <c r="A70" s="41"/>
      <c r="B70" s="42"/>
      <c r="C70" s="43"/>
      <c r="D70" s="43"/>
      <c r="E70" s="172" t="str">
        <f>E7</f>
        <v>DPS Za Prachárnou 1a - oprava střechy</v>
      </c>
      <c r="F70" s="35"/>
      <c r="G70" s="35"/>
      <c r="H70" s="35"/>
      <c r="I70" s="43"/>
      <c r="J70" s="43"/>
      <c r="K70" s="43"/>
      <c r="L70" s="14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2" customHeight="1">
      <c r="A71" s="41"/>
      <c r="B71" s="42"/>
      <c r="C71" s="35" t="s">
        <v>106</v>
      </c>
      <c r="D71" s="43"/>
      <c r="E71" s="43"/>
      <c r="F71" s="43"/>
      <c r="G71" s="43"/>
      <c r="H71" s="43"/>
      <c r="I71" s="43"/>
      <c r="J71" s="43"/>
      <c r="K71" s="43"/>
      <c r="L71" s="14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6.5" customHeight="1">
      <c r="A72" s="41"/>
      <c r="B72" s="42"/>
      <c r="C72" s="43"/>
      <c r="D72" s="43"/>
      <c r="E72" s="72" t="str">
        <f>E9</f>
        <v>VON - Vedlejší a ostatní náklady</v>
      </c>
      <c r="F72" s="43"/>
      <c r="G72" s="43"/>
      <c r="H72" s="43"/>
      <c r="I72" s="43"/>
      <c r="J72" s="43"/>
      <c r="K72" s="43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21</v>
      </c>
      <c r="D74" s="43"/>
      <c r="E74" s="43"/>
      <c r="F74" s="30" t="str">
        <f>F12</f>
        <v>Jihlava</v>
      </c>
      <c r="G74" s="43"/>
      <c r="H74" s="43"/>
      <c r="I74" s="35" t="s">
        <v>23</v>
      </c>
      <c r="J74" s="75" t="str">
        <f>IF(J12="","",J12)</f>
        <v>24. 3. 2025</v>
      </c>
      <c r="K74" s="4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25.65" customHeight="1">
      <c r="A76" s="41"/>
      <c r="B76" s="42"/>
      <c r="C76" s="35" t="s">
        <v>25</v>
      </c>
      <c r="D76" s="43"/>
      <c r="E76" s="43"/>
      <c r="F76" s="30" t="str">
        <f>E15</f>
        <v>Statutární město Jihlava</v>
      </c>
      <c r="G76" s="43"/>
      <c r="H76" s="43"/>
      <c r="I76" s="35" t="s">
        <v>31</v>
      </c>
      <c r="J76" s="39" t="str">
        <f>E21</f>
        <v>SPA spol.s r.o., Jihlava, Havlíčkova 46</v>
      </c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5.15" customHeight="1">
      <c r="A77" s="41"/>
      <c r="B77" s="42"/>
      <c r="C77" s="35" t="s">
        <v>29</v>
      </c>
      <c r="D77" s="43"/>
      <c r="E77" s="43"/>
      <c r="F77" s="30" t="str">
        <f>IF(E18="","",E18)</f>
        <v>Vyplň údaj</v>
      </c>
      <c r="G77" s="43"/>
      <c r="H77" s="43"/>
      <c r="I77" s="35" t="s">
        <v>34</v>
      </c>
      <c r="J77" s="39" t="str">
        <f>E24</f>
        <v>Fr.Neuwirth</v>
      </c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0.32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11" customFormat="1" ht="29.28" customHeight="1">
      <c r="A79" s="188"/>
      <c r="B79" s="189"/>
      <c r="C79" s="190" t="s">
        <v>128</v>
      </c>
      <c r="D79" s="191" t="s">
        <v>57</v>
      </c>
      <c r="E79" s="191" t="s">
        <v>53</v>
      </c>
      <c r="F79" s="191" t="s">
        <v>54</v>
      </c>
      <c r="G79" s="191" t="s">
        <v>129</v>
      </c>
      <c r="H79" s="191" t="s">
        <v>130</v>
      </c>
      <c r="I79" s="191" t="s">
        <v>131</v>
      </c>
      <c r="J79" s="191" t="s">
        <v>112</v>
      </c>
      <c r="K79" s="192" t="s">
        <v>132</v>
      </c>
      <c r="L79" s="193"/>
      <c r="M79" s="95" t="s">
        <v>19</v>
      </c>
      <c r="N79" s="96" t="s">
        <v>42</v>
      </c>
      <c r="O79" s="96" t="s">
        <v>133</v>
      </c>
      <c r="P79" s="96" t="s">
        <v>134</v>
      </c>
      <c r="Q79" s="96" t="s">
        <v>135</v>
      </c>
      <c r="R79" s="96" t="s">
        <v>136</v>
      </c>
      <c r="S79" s="96" t="s">
        <v>137</v>
      </c>
      <c r="T79" s="97" t="s">
        <v>138</v>
      </c>
      <c r="U79" s="188"/>
      <c r="V79" s="188"/>
      <c r="W79" s="188"/>
      <c r="X79" s="188"/>
      <c r="Y79" s="188"/>
      <c r="Z79" s="188"/>
      <c r="AA79" s="188"/>
      <c r="AB79" s="188"/>
      <c r="AC79" s="188"/>
      <c r="AD79" s="188"/>
      <c r="AE79" s="188"/>
    </row>
    <row r="80" s="2" customFormat="1" ht="22.8" customHeight="1">
      <c r="A80" s="41"/>
      <c r="B80" s="42"/>
      <c r="C80" s="102" t="s">
        <v>139</v>
      </c>
      <c r="D80" s="43"/>
      <c r="E80" s="43"/>
      <c r="F80" s="43"/>
      <c r="G80" s="43"/>
      <c r="H80" s="43"/>
      <c r="I80" s="43"/>
      <c r="J80" s="194">
        <f>BK80</f>
        <v>0</v>
      </c>
      <c r="K80" s="43"/>
      <c r="L80" s="47"/>
      <c r="M80" s="98"/>
      <c r="N80" s="195"/>
      <c r="O80" s="99"/>
      <c r="P80" s="196">
        <f>P81</f>
        <v>0</v>
      </c>
      <c r="Q80" s="99"/>
      <c r="R80" s="196">
        <f>R81</f>
        <v>0</v>
      </c>
      <c r="S80" s="99"/>
      <c r="T80" s="197">
        <f>T81</f>
        <v>0</v>
      </c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T80" s="20" t="s">
        <v>71</v>
      </c>
      <c r="AU80" s="20" t="s">
        <v>113</v>
      </c>
      <c r="BK80" s="198">
        <f>BK81</f>
        <v>0</v>
      </c>
    </row>
    <row r="81" s="12" customFormat="1" ht="25.92" customHeight="1">
      <c r="A81" s="12"/>
      <c r="B81" s="199"/>
      <c r="C81" s="200"/>
      <c r="D81" s="201" t="s">
        <v>71</v>
      </c>
      <c r="E81" s="202" t="s">
        <v>716</v>
      </c>
      <c r="F81" s="202" t="s">
        <v>1159</v>
      </c>
      <c r="G81" s="200"/>
      <c r="H81" s="200"/>
      <c r="I81" s="203"/>
      <c r="J81" s="204">
        <f>BK81</f>
        <v>0</v>
      </c>
      <c r="K81" s="200"/>
      <c r="L81" s="205"/>
      <c r="M81" s="206"/>
      <c r="N81" s="207"/>
      <c r="O81" s="207"/>
      <c r="P81" s="208">
        <f>SUM(P82:P88)</f>
        <v>0</v>
      </c>
      <c r="Q81" s="207"/>
      <c r="R81" s="208">
        <f>SUM(R82:R88)</f>
        <v>0</v>
      </c>
      <c r="S81" s="207"/>
      <c r="T81" s="209">
        <f>SUM(T82:T88)</f>
        <v>0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R81" s="210" t="s">
        <v>181</v>
      </c>
      <c r="AT81" s="211" t="s">
        <v>71</v>
      </c>
      <c r="AU81" s="211" t="s">
        <v>72</v>
      </c>
      <c r="AY81" s="210" t="s">
        <v>142</v>
      </c>
      <c r="BK81" s="212">
        <f>SUM(BK82:BK88)</f>
        <v>0</v>
      </c>
    </row>
    <row r="82" s="2" customFormat="1" ht="62.7" customHeight="1">
      <c r="A82" s="41"/>
      <c r="B82" s="42"/>
      <c r="C82" s="215" t="s">
        <v>79</v>
      </c>
      <c r="D82" s="215" t="s">
        <v>147</v>
      </c>
      <c r="E82" s="216" t="s">
        <v>1160</v>
      </c>
      <c r="F82" s="217" t="s">
        <v>1161</v>
      </c>
      <c r="G82" s="218" t="s">
        <v>1162</v>
      </c>
      <c r="H82" s="219">
        <v>1</v>
      </c>
      <c r="I82" s="220"/>
      <c r="J82" s="221">
        <f>ROUND(I82*H82,2)</f>
        <v>0</v>
      </c>
      <c r="K82" s="217" t="s">
        <v>19</v>
      </c>
      <c r="L82" s="47"/>
      <c r="M82" s="222" t="s">
        <v>19</v>
      </c>
      <c r="N82" s="223" t="s">
        <v>44</v>
      </c>
      <c r="O82" s="87"/>
      <c r="P82" s="224">
        <f>O82*H82</f>
        <v>0</v>
      </c>
      <c r="Q82" s="224">
        <v>0</v>
      </c>
      <c r="R82" s="224">
        <f>Q82*H82</f>
        <v>0</v>
      </c>
      <c r="S82" s="224">
        <v>0</v>
      </c>
      <c r="T82" s="225">
        <f>S82*H82</f>
        <v>0</v>
      </c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R82" s="226" t="s">
        <v>1163</v>
      </c>
      <c r="AT82" s="226" t="s">
        <v>147</v>
      </c>
      <c r="AU82" s="226" t="s">
        <v>79</v>
      </c>
      <c r="AY82" s="20" t="s">
        <v>142</v>
      </c>
      <c r="BE82" s="227">
        <f>IF(N82="základní",J82,0)</f>
        <v>0</v>
      </c>
      <c r="BF82" s="227">
        <f>IF(N82="snížená",J82,0)</f>
        <v>0</v>
      </c>
      <c r="BG82" s="227">
        <f>IF(N82="zákl. přenesená",J82,0)</f>
        <v>0</v>
      </c>
      <c r="BH82" s="227">
        <f>IF(N82="sníž. přenesená",J82,0)</f>
        <v>0</v>
      </c>
      <c r="BI82" s="227">
        <f>IF(N82="nulová",J82,0)</f>
        <v>0</v>
      </c>
      <c r="BJ82" s="20" t="s">
        <v>84</v>
      </c>
      <c r="BK82" s="227">
        <f>ROUND(I82*H82,2)</f>
        <v>0</v>
      </c>
      <c r="BL82" s="20" t="s">
        <v>1163</v>
      </c>
      <c r="BM82" s="226" t="s">
        <v>1164</v>
      </c>
    </row>
    <row r="83" s="2" customFormat="1" ht="90" customHeight="1">
      <c r="A83" s="41"/>
      <c r="B83" s="42"/>
      <c r="C83" s="215" t="s">
        <v>84</v>
      </c>
      <c r="D83" s="215" t="s">
        <v>147</v>
      </c>
      <c r="E83" s="216" t="s">
        <v>1165</v>
      </c>
      <c r="F83" s="217" t="s">
        <v>1166</v>
      </c>
      <c r="G83" s="218" t="s">
        <v>1162</v>
      </c>
      <c r="H83" s="219">
        <v>1</v>
      </c>
      <c r="I83" s="220"/>
      <c r="J83" s="221">
        <f>ROUND(I83*H83,2)</f>
        <v>0</v>
      </c>
      <c r="K83" s="217" t="s">
        <v>19</v>
      </c>
      <c r="L83" s="47"/>
      <c r="M83" s="222" t="s">
        <v>19</v>
      </c>
      <c r="N83" s="223" t="s">
        <v>44</v>
      </c>
      <c r="O83" s="87"/>
      <c r="P83" s="224">
        <f>O83*H83</f>
        <v>0</v>
      </c>
      <c r="Q83" s="224">
        <v>0</v>
      </c>
      <c r="R83" s="224">
        <f>Q83*H83</f>
        <v>0</v>
      </c>
      <c r="S83" s="224">
        <v>0</v>
      </c>
      <c r="T83" s="225">
        <f>S83*H83</f>
        <v>0</v>
      </c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R83" s="226" t="s">
        <v>1163</v>
      </c>
      <c r="AT83" s="226" t="s">
        <v>147</v>
      </c>
      <c r="AU83" s="226" t="s">
        <v>79</v>
      </c>
      <c r="AY83" s="20" t="s">
        <v>142</v>
      </c>
      <c r="BE83" s="227">
        <f>IF(N83="základní",J83,0)</f>
        <v>0</v>
      </c>
      <c r="BF83" s="227">
        <f>IF(N83="snížená",J83,0)</f>
        <v>0</v>
      </c>
      <c r="BG83" s="227">
        <f>IF(N83="zákl. přenesená",J83,0)</f>
        <v>0</v>
      </c>
      <c r="BH83" s="227">
        <f>IF(N83="sníž. přenesená",J83,0)</f>
        <v>0</v>
      </c>
      <c r="BI83" s="227">
        <f>IF(N83="nulová",J83,0)</f>
        <v>0</v>
      </c>
      <c r="BJ83" s="20" t="s">
        <v>84</v>
      </c>
      <c r="BK83" s="227">
        <f>ROUND(I83*H83,2)</f>
        <v>0</v>
      </c>
      <c r="BL83" s="20" t="s">
        <v>1163</v>
      </c>
      <c r="BM83" s="226" t="s">
        <v>1167</v>
      </c>
    </row>
    <row r="84" s="2" customFormat="1" ht="16.5" customHeight="1">
      <c r="A84" s="41"/>
      <c r="B84" s="42"/>
      <c r="C84" s="215" t="s">
        <v>152</v>
      </c>
      <c r="D84" s="215" t="s">
        <v>147</v>
      </c>
      <c r="E84" s="216" t="s">
        <v>1168</v>
      </c>
      <c r="F84" s="217" t="s">
        <v>1169</v>
      </c>
      <c r="G84" s="218" t="s">
        <v>1162</v>
      </c>
      <c r="H84" s="219">
        <v>1</v>
      </c>
      <c r="I84" s="220"/>
      <c r="J84" s="221">
        <f>ROUND(I84*H84,2)</f>
        <v>0</v>
      </c>
      <c r="K84" s="217" t="s">
        <v>19</v>
      </c>
      <c r="L84" s="47"/>
      <c r="M84" s="222" t="s">
        <v>19</v>
      </c>
      <c r="N84" s="223" t="s">
        <v>44</v>
      </c>
      <c r="O84" s="87"/>
      <c r="P84" s="224">
        <f>O84*H84</f>
        <v>0</v>
      </c>
      <c r="Q84" s="224">
        <v>0</v>
      </c>
      <c r="R84" s="224">
        <f>Q84*H84</f>
        <v>0</v>
      </c>
      <c r="S84" s="224">
        <v>0</v>
      </c>
      <c r="T84" s="225">
        <f>S84*H84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R84" s="226" t="s">
        <v>1163</v>
      </c>
      <c r="AT84" s="226" t="s">
        <v>147</v>
      </c>
      <c r="AU84" s="226" t="s">
        <v>79</v>
      </c>
      <c r="AY84" s="20" t="s">
        <v>142</v>
      </c>
      <c r="BE84" s="227">
        <f>IF(N84="základní",J84,0)</f>
        <v>0</v>
      </c>
      <c r="BF84" s="227">
        <f>IF(N84="snížená",J84,0)</f>
        <v>0</v>
      </c>
      <c r="BG84" s="227">
        <f>IF(N84="zákl. přenesená",J84,0)</f>
        <v>0</v>
      </c>
      <c r="BH84" s="227">
        <f>IF(N84="sníž. přenesená",J84,0)</f>
        <v>0</v>
      </c>
      <c r="BI84" s="227">
        <f>IF(N84="nulová",J84,0)</f>
        <v>0</v>
      </c>
      <c r="BJ84" s="20" t="s">
        <v>84</v>
      </c>
      <c r="BK84" s="227">
        <f>ROUND(I84*H84,2)</f>
        <v>0</v>
      </c>
      <c r="BL84" s="20" t="s">
        <v>1163</v>
      </c>
      <c r="BM84" s="226" t="s">
        <v>1170</v>
      </c>
    </row>
    <row r="85" s="2" customFormat="1" ht="24.15" customHeight="1">
      <c r="A85" s="41"/>
      <c r="B85" s="42"/>
      <c r="C85" s="215" t="s">
        <v>151</v>
      </c>
      <c r="D85" s="215" t="s">
        <v>147</v>
      </c>
      <c r="E85" s="216" t="s">
        <v>1171</v>
      </c>
      <c r="F85" s="217" t="s">
        <v>1172</v>
      </c>
      <c r="G85" s="218" t="s">
        <v>1162</v>
      </c>
      <c r="H85" s="219">
        <v>1</v>
      </c>
      <c r="I85" s="220"/>
      <c r="J85" s="221">
        <f>ROUND(I85*H85,2)</f>
        <v>0</v>
      </c>
      <c r="K85" s="217" t="s">
        <v>19</v>
      </c>
      <c r="L85" s="47"/>
      <c r="M85" s="222" t="s">
        <v>19</v>
      </c>
      <c r="N85" s="223" t="s">
        <v>44</v>
      </c>
      <c r="O85" s="87"/>
      <c r="P85" s="224">
        <f>O85*H85</f>
        <v>0</v>
      </c>
      <c r="Q85" s="224">
        <v>0</v>
      </c>
      <c r="R85" s="224">
        <f>Q85*H85</f>
        <v>0</v>
      </c>
      <c r="S85" s="224">
        <v>0</v>
      </c>
      <c r="T85" s="225">
        <f>S85*H85</f>
        <v>0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R85" s="226" t="s">
        <v>1163</v>
      </c>
      <c r="AT85" s="226" t="s">
        <v>147</v>
      </c>
      <c r="AU85" s="226" t="s">
        <v>79</v>
      </c>
      <c r="AY85" s="20" t="s">
        <v>142</v>
      </c>
      <c r="BE85" s="227">
        <f>IF(N85="základní",J85,0)</f>
        <v>0</v>
      </c>
      <c r="BF85" s="227">
        <f>IF(N85="snížená",J85,0)</f>
        <v>0</v>
      </c>
      <c r="BG85" s="227">
        <f>IF(N85="zákl. přenesená",J85,0)</f>
        <v>0</v>
      </c>
      <c r="BH85" s="227">
        <f>IF(N85="sníž. přenesená",J85,0)</f>
        <v>0</v>
      </c>
      <c r="BI85" s="227">
        <f>IF(N85="nulová",J85,0)</f>
        <v>0</v>
      </c>
      <c r="BJ85" s="20" t="s">
        <v>84</v>
      </c>
      <c r="BK85" s="227">
        <f>ROUND(I85*H85,2)</f>
        <v>0</v>
      </c>
      <c r="BL85" s="20" t="s">
        <v>1163</v>
      </c>
      <c r="BM85" s="226" t="s">
        <v>1173</v>
      </c>
    </row>
    <row r="86" s="2" customFormat="1" ht="44.25" customHeight="1">
      <c r="A86" s="41"/>
      <c r="B86" s="42"/>
      <c r="C86" s="215" t="s">
        <v>181</v>
      </c>
      <c r="D86" s="215" t="s">
        <v>147</v>
      </c>
      <c r="E86" s="216" t="s">
        <v>1174</v>
      </c>
      <c r="F86" s="217" t="s">
        <v>1175</v>
      </c>
      <c r="G86" s="218" t="s">
        <v>1162</v>
      </c>
      <c r="H86" s="219">
        <v>1</v>
      </c>
      <c r="I86" s="220"/>
      <c r="J86" s="221">
        <f>ROUND(I86*H86,2)</f>
        <v>0</v>
      </c>
      <c r="K86" s="217" t="s">
        <v>19</v>
      </c>
      <c r="L86" s="47"/>
      <c r="M86" s="222" t="s">
        <v>19</v>
      </c>
      <c r="N86" s="223" t="s">
        <v>44</v>
      </c>
      <c r="O86" s="87"/>
      <c r="P86" s="224">
        <f>O86*H86</f>
        <v>0</v>
      </c>
      <c r="Q86" s="224">
        <v>0</v>
      </c>
      <c r="R86" s="224">
        <f>Q86*H86</f>
        <v>0</v>
      </c>
      <c r="S86" s="224">
        <v>0</v>
      </c>
      <c r="T86" s="225">
        <f>S86*H86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R86" s="226" t="s">
        <v>1163</v>
      </c>
      <c r="AT86" s="226" t="s">
        <v>147</v>
      </c>
      <c r="AU86" s="226" t="s">
        <v>79</v>
      </c>
      <c r="AY86" s="20" t="s">
        <v>142</v>
      </c>
      <c r="BE86" s="227">
        <f>IF(N86="základní",J86,0)</f>
        <v>0</v>
      </c>
      <c r="BF86" s="227">
        <f>IF(N86="snížená",J86,0)</f>
        <v>0</v>
      </c>
      <c r="BG86" s="227">
        <f>IF(N86="zákl. přenesená",J86,0)</f>
        <v>0</v>
      </c>
      <c r="BH86" s="227">
        <f>IF(N86="sníž. přenesená",J86,0)</f>
        <v>0</v>
      </c>
      <c r="BI86" s="227">
        <f>IF(N86="nulová",J86,0)</f>
        <v>0</v>
      </c>
      <c r="BJ86" s="20" t="s">
        <v>84</v>
      </c>
      <c r="BK86" s="227">
        <f>ROUND(I86*H86,2)</f>
        <v>0</v>
      </c>
      <c r="BL86" s="20" t="s">
        <v>1163</v>
      </c>
      <c r="BM86" s="226" t="s">
        <v>1176</v>
      </c>
    </row>
    <row r="87" s="2" customFormat="1" ht="24.15" customHeight="1">
      <c r="A87" s="41"/>
      <c r="B87" s="42"/>
      <c r="C87" s="215" t="s">
        <v>190</v>
      </c>
      <c r="D87" s="215" t="s">
        <v>147</v>
      </c>
      <c r="E87" s="216" t="s">
        <v>1177</v>
      </c>
      <c r="F87" s="217" t="s">
        <v>1178</v>
      </c>
      <c r="G87" s="218" t="s">
        <v>1162</v>
      </c>
      <c r="H87" s="219">
        <v>1</v>
      </c>
      <c r="I87" s="220"/>
      <c r="J87" s="221">
        <f>ROUND(I87*H87,2)</f>
        <v>0</v>
      </c>
      <c r="K87" s="217" t="s">
        <v>19</v>
      </c>
      <c r="L87" s="47"/>
      <c r="M87" s="222" t="s">
        <v>19</v>
      </c>
      <c r="N87" s="223" t="s">
        <v>44</v>
      </c>
      <c r="O87" s="87"/>
      <c r="P87" s="224">
        <f>O87*H87</f>
        <v>0</v>
      </c>
      <c r="Q87" s="224">
        <v>0</v>
      </c>
      <c r="R87" s="224">
        <f>Q87*H87</f>
        <v>0</v>
      </c>
      <c r="S87" s="224">
        <v>0</v>
      </c>
      <c r="T87" s="225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26" t="s">
        <v>1163</v>
      </c>
      <c r="AT87" s="226" t="s">
        <v>147</v>
      </c>
      <c r="AU87" s="226" t="s">
        <v>79</v>
      </c>
      <c r="AY87" s="20" t="s">
        <v>142</v>
      </c>
      <c r="BE87" s="227">
        <f>IF(N87="základní",J87,0)</f>
        <v>0</v>
      </c>
      <c r="BF87" s="227">
        <f>IF(N87="snížená",J87,0)</f>
        <v>0</v>
      </c>
      <c r="BG87" s="227">
        <f>IF(N87="zákl. přenesená",J87,0)</f>
        <v>0</v>
      </c>
      <c r="BH87" s="227">
        <f>IF(N87="sníž. přenesená",J87,0)</f>
        <v>0</v>
      </c>
      <c r="BI87" s="227">
        <f>IF(N87="nulová",J87,0)</f>
        <v>0</v>
      </c>
      <c r="BJ87" s="20" t="s">
        <v>84</v>
      </c>
      <c r="BK87" s="227">
        <f>ROUND(I87*H87,2)</f>
        <v>0</v>
      </c>
      <c r="BL87" s="20" t="s">
        <v>1163</v>
      </c>
      <c r="BM87" s="226" t="s">
        <v>1179</v>
      </c>
    </row>
    <row r="88" s="2" customFormat="1" ht="16.5" customHeight="1">
      <c r="A88" s="41"/>
      <c r="B88" s="42"/>
      <c r="C88" s="215" t="s">
        <v>195</v>
      </c>
      <c r="D88" s="215" t="s">
        <v>147</v>
      </c>
      <c r="E88" s="216" t="s">
        <v>1180</v>
      </c>
      <c r="F88" s="217" t="s">
        <v>1181</v>
      </c>
      <c r="G88" s="218" t="s">
        <v>1162</v>
      </c>
      <c r="H88" s="219">
        <v>1</v>
      </c>
      <c r="I88" s="220"/>
      <c r="J88" s="221">
        <f>ROUND(I88*H88,2)</f>
        <v>0</v>
      </c>
      <c r="K88" s="217" t="s">
        <v>19</v>
      </c>
      <c r="L88" s="47"/>
      <c r="M88" s="294" t="s">
        <v>19</v>
      </c>
      <c r="N88" s="295" t="s">
        <v>44</v>
      </c>
      <c r="O88" s="278"/>
      <c r="P88" s="279">
        <f>O88*H88</f>
        <v>0</v>
      </c>
      <c r="Q88" s="279">
        <v>0</v>
      </c>
      <c r="R88" s="279">
        <f>Q88*H88</f>
        <v>0</v>
      </c>
      <c r="S88" s="279">
        <v>0</v>
      </c>
      <c r="T88" s="280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26" t="s">
        <v>1163</v>
      </c>
      <c r="AT88" s="226" t="s">
        <v>147</v>
      </c>
      <c r="AU88" s="226" t="s">
        <v>79</v>
      </c>
      <c r="AY88" s="20" t="s">
        <v>142</v>
      </c>
      <c r="BE88" s="227">
        <f>IF(N88="základní",J88,0)</f>
        <v>0</v>
      </c>
      <c r="BF88" s="227">
        <f>IF(N88="snížená",J88,0)</f>
        <v>0</v>
      </c>
      <c r="BG88" s="227">
        <f>IF(N88="zákl. přenesená",J88,0)</f>
        <v>0</v>
      </c>
      <c r="BH88" s="227">
        <f>IF(N88="sníž. přenesená",J88,0)</f>
        <v>0</v>
      </c>
      <c r="BI88" s="227">
        <f>IF(N88="nulová",J88,0)</f>
        <v>0</v>
      </c>
      <c r="BJ88" s="20" t="s">
        <v>84</v>
      </c>
      <c r="BK88" s="227">
        <f>ROUND(I88*H88,2)</f>
        <v>0</v>
      </c>
      <c r="BL88" s="20" t="s">
        <v>1163</v>
      </c>
      <c r="BM88" s="226" t="s">
        <v>1182</v>
      </c>
    </row>
    <row r="89" s="2" customFormat="1" ht="6.96" customHeight="1">
      <c r="A89" s="41"/>
      <c r="B89" s="62"/>
      <c r="C89" s="63"/>
      <c r="D89" s="63"/>
      <c r="E89" s="63"/>
      <c r="F89" s="63"/>
      <c r="G89" s="63"/>
      <c r="H89" s="63"/>
      <c r="I89" s="63"/>
      <c r="J89" s="63"/>
      <c r="K89" s="63"/>
      <c r="L89" s="47"/>
      <c r="M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</sheetData>
  <sheetProtection sheet="1" autoFilter="0" formatColumns="0" formatRows="0" objects="1" scenarios="1" spinCount="100000" saltValue="X2DCctIWLUwi2MVecYVZyYguyhL9G89gt7kiVKzBwRXf2TS+bsE6KvEb4R7bKT2F+GGTnQXDLA4/5DQxE7OT2Q==" hashValue="0Ytp1UarNCr/lpERqOjjKXRRLcBhDGgYmOo4u7ZGs/WIEZLA/HABAOw89IOKyuMDsG+oPmF1UljJNgqRtn9fUA==" algorithmName="SHA-512" password="CEE1"/>
  <autoFilter ref="C79:K88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DESKTOP-272HBHE\Uzivatel</dc:creator>
  <cp:lastModifiedBy>DESKTOP-272HBHE\Uzivatel</cp:lastModifiedBy>
  <dcterms:created xsi:type="dcterms:W3CDTF">2026-02-23T13:00:00Z</dcterms:created>
  <dcterms:modified xsi:type="dcterms:W3CDTF">2026-02-23T13:00:05Z</dcterms:modified>
</cp:coreProperties>
</file>