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_01 - trafostanice" sheetId="2" r:id="rId2"/>
    <sheet name="VON_1 - Vedlejší a ostatn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'SO_01 - trafostanice'!$C$87:$K$192</definedName>
    <definedName name="_xlnm.Print_Area" localSheetId="1">'SO_01 - trafostanice'!$C$4:$J$39,'SO_01 - trafostanice'!$C$45:$J$69,'SO_01 - trafostanice'!$C$75:$K$192</definedName>
    <definedName name="_xlnm.Print_Titles" localSheetId="1">'SO_01 - trafostanice'!$87:$87</definedName>
    <definedName name="_xlnm._FilterDatabase" localSheetId="2" hidden="1">'VON_1 - Vedlejší a ostatn...'!$C$79:$K$86</definedName>
    <definedName name="_xlnm.Print_Area" localSheetId="2">'VON_1 - Vedlejší a ostatn...'!$C$4:$J$39,'VON_1 - Vedlejší a ostatn...'!$C$45:$J$61,'VON_1 - Vedlejší a ostatn...'!$C$67:$K$86</definedName>
    <definedName name="_xlnm.Print_Titles" localSheetId="2">'VON_1 - Vedlejší a ostatn...'!$79:$79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2" r="J37"/>
  <c r="J36"/>
  <c i="1" r="AY55"/>
  <c i="2" r="J35"/>
  <c i="1" r="AX55"/>
  <c i="2"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T96"/>
  <c r="R97"/>
  <c r="R96"/>
  <c r="P97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1" r="L50"/>
  <c r="AM50"/>
  <c r="AM49"/>
  <c r="L49"/>
  <c r="AM47"/>
  <c r="L47"/>
  <c r="L45"/>
  <c r="L44"/>
  <c i="3" r="BK86"/>
  <c i="2" r="BK171"/>
  <c r="BK192"/>
  <c r="J183"/>
  <c r="J122"/>
  <c r="BK173"/>
  <c r="J152"/>
  <c r="BK122"/>
  <c r="J95"/>
  <c r="J176"/>
  <c r="J148"/>
  <c r="BK191"/>
  <c r="J181"/>
  <c r="BK172"/>
  <c r="BK99"/>
  <c r="BK119"/>
  <c r="BK142"/>
  <c r="BK116"/>
  <c r="J160"/>
  <c r="BK130"/>
  <c r="J147"/>
  <c r="J103"/>
  <c r="BK167"/>
  <c r="BK133"/>
  <c r="BK105"/>
  <c r="J130"/>
  <c r="J102"/>
  <c r="BK94"/>
  <c i="3" r="J85"/>
  <c i="2" r="BK169"/>
  <c r="J146"/>
  <c r="J190"/>
  <c r="J189"/>
  <c r="J178"/>
  <c r="BK123"/>
  <c r="BK108"/>
  <c r="BK138"/>
  <c i="3" r="F37"/>
  <c r="F34"/>
  <c i="2" r="BK111"/>
  <c r="J144"/>
  <c r="BK121"/>
  <c r="BK182"/>
  <c r="BK110"/>
  <c r="J119"/>
  <c r="J99"/>
  <c i="3" r="J86"/>
  <c i="2" r="J175"/>
  <c r="J167"/>
  <c r="J129"/>
  <c r="J188"/>
  <c r="BK143"/>
  <c i="3" r="J82"/>
  <c i="2" r="J158"/>
  <c r="BK129"/>
  <c r="BK103"/>
  <c r="J94"/>
  <c r="BK161"/>
  <c r="J106"/>
  <c r="J184"/>
  <c r="BK177"/>
  <c r="J101"/>
  <c r="J109"/>
  <c r="BK175"/>
  <c r="J125"/>
  <c r="J108"/>
  <c r="BK104"/>
  <c r="BK146"/>
  <c r="J186"/>
  <c r="BK176"/>
  <c r="J151"/>
  <c r="J118"/>
  <c r="BK106"/>
  <c r="J93"/>
  <c r="J168"/>
  <c r="BK124"/>
  <c r="BK184"/>
  <c r="J153"/>
  <c r="J100"/>
  <c r="J161"/>
  <c r="J141"/>
  <c r="BK118"/>
  <c r="BK97"/>
  <c r="BK165"/>
  <c r="J145"/>
  <c r="BK186"/>
  <c r="J179"/>
  <c r="J170"/>
  <c r="BK112"/>
  <c r="BK153"/>
  <c r="J92"/>
  <c r="J163"/>
  <c r="BK132"/>
  <c r="BK93"/>
  <c r="BK125"/>
  <c r="J127"/>
  <c r="BK159"/>
  <c r="BK188"/>
  <c r="J166"/>
  <c r="J128"/>
  <c r="BK168"/>
  <c r="J115"/>
  <c r="J97"/>
  <c i="3" r="BK85"/>
  <c i="2" r="BK170"/>
  <c r="BK150"/>
  <c r="BK179"/>
  <c r="BK147"/>
  <c r="J110"/>
  <c r="J171"/>
  <c r="BK151"/>
  <c r="BK128"/>
  <c r="BK102"/>
  <c r="BK92"/>
  <c r="BK158"/>
  <c i="1" r="AS54"/>
  <c i="2" r="J116"/>
  <c r="BK100"/>
  <c r="BK135"/>
  <c r="BK166"/>
  <c r="J133"/>
  <c i="3" r="BK83"/>
  <c i="2" r="J173"/>
  <c r="J157"/>
  <c r="J191"/>
  <c r="BK155"/>
  <c r="J123"/>
  <c r="J165"/>
  <c r="BK144"/>
  <c r="J121"/>
  <c r="BK101"/>
  <c r="J172"/>
  <c r="J155"/>
  <c i="3" r="F36"/>
  <c i="2" r="J132"/>
  <c r="BK164"/>
  <c r="J134"/>
  <c r="BK117"/>
  <c r="BK131"/>
  <c r="BK149"/>
  <c r="BK141"/>
  <c r="J111"/>
  <c r="BK115"/>
  <c i="3" r="J34"/>
  <c i="2" r="J104"/>
  <c r="J113"/>
  <c r="J177"/>
  <c r="BK174"/>
  <c r="J135"/>
  <c r="BK113"/>
  <c r="BK162"/>
  <c r="J192"/>
  <c r="J180"/>
  <c r="J142"/>
  <c r="J159"/>
  <c r="J174"/>
  <c r="J120"/>
  <c r="BK157"/>
  <c r="J114"/>
  <c i="3" r="BK84"/>
  <c i="2" r="J164"/>
  <c r="BK156"/>
  <c i="3" r="J83"/>
  <c i="2" r="BK139"/>
  <c r="BK114"/>
  <c r="BK178"/>
  <c r="J185"/>
  <c r="BK127"/>
  <c i="3" r="F35"/>
  <c i="2" r="J143"/>
  <c r="BK120"/>
  <c r="J124"/>
  <c r="J162"/>
  <c r="BK109"/>
  <c r="J107"/>
  <c i="3" r="BK82"/>
  <c i="2" r="BK126"/>
  <c r="J150"/>
  <c r="BK180"/>
  <c r="BK134"/>
  <c r="BK140"/>
  <c r="BK107"/>
  <c r="BK183"/>
  <c r="J156"/>
  <c r="J169"/>
  <c i="3" r="J84"/>
  <c i="2" r="J149"/>
  <c r="BK189"/>
  <c r="J140"/>
  <c r="J182"/>
  <c r="BK152"/>
  <c r="BK190"/>
  <c r="BK145"/>
  <c r="J131"/>
  <c r="J105"/>
  <c r="J138"/>
  <c r="J112"/>
  <c r="BK163"/>
  <c r="J139"/>
  <c r="BK185"/>
  <c r="BK181"/>
  <c r="BK160"/>
  <c r="J126"/>
  <c r="BK148"/>
  <c r="J117"/>
  <c r="BK95"/>
  <c i="3" l="1" r="R81"/>
  <c r="R80"/>
  <c i="2" r="T91"/>
  <c r="BK91"/>
  <c r="R98"/>
  <c r="BK137"/>
  <c r="R137"/>
  <c r="P154"/>
  <c r="BK187"/>
  <c r="J187"/>
  <c r="J68"/>
  <c r="P187"/>
  <c i="3" r="BK81"/>
  <c r="J81"/>
  <c r="J60"/>
  <c i="2" r="R91"/>
  <c r="T98"/>
  <c r="P137"/>
  <c r="P136"/>
  <c r="T137"/>
  <c r="T154"/>
  <c r="R187"/>
  <c i="3" r="P81"/>
  <c r="P80"/>
  <c i="1" r="AU56"/>
  <c i="2" r="BK98"/>
  <c r="J98"/>
  <c r="J64"/>
  <c r="P91"/>
  <c r="P98"/>
  <c r="BK154"/>
  <c r="J154"/>
  <c r="J67"/>
  <c r="R154"/>
  <c r="T187"/>
  <c i="3" r="T81"/>
  <c r="T80"/>
  <c i="2" r="BE92"/>
  <c r="BE99"/>
  <c r="BE108"/>
  <c r="BE120"/>
  <c r="BE133"/>
  <c r="BE135"/>
  <c r="BE170"/>
  <c r="BE174"/>
  <c r="BE177"/>
  <c r="E48"/>
  <c r="BE95"/>
  <c r="BE127"/>
  <c r="BE129"/>
  <c r="BE130"/>
  <c r="BE132"/>
  <c r="BE142"/>
  <c r="BE143"/>
  <c r="BE146"/>
  <c r="BE151"/>
  <c r="BE157"/>
  <c r="BE158"/>
  <c r="BE159"/>
  <c r="BE175"/>
  <c r="BE180"/>
  <c r="BE190"/>
  <c r="J52"/>
  <c r="BE118"/>
  <c r="BE162"/>
  <c r="BE164"/>
  <c i="1" r="BA56"/>
  <c i="2" r="BE100"/>
  <c r="BE102"/>
  <c r="BE105"/>
  <c i="1" r="BB56"/>
  <c i="2" r="BE101"/>
  <c r="BE110"/>
  <c r="BE112"/>
  <c r="BE121"/>
  <c r="BE128"/>
  <c r="BE144"/>
  <c r="BE155"/>
  <c r="BE161"/>
  <c r="BE163"/>
  <c r="BE165"/>
  <c r="BE169"/>
  <c r="BE179"/>
  <c r="F55"/>
  <c r="BE106"/>
  <c r="BE114"/>
  <c r="BE115"/>
  <c r="BE123"/>
  <c r="BK96"/>
  <c r="J96"/>
  <c r="J63"/>
  <c i="1" r="BC56"/>
  <c i="2" r="BE93"/>
  <c r="BE103"/>
  <c r="BE122"/>
  <c r="BE139"/>
  <c r="BE145"/>
  <c r="BE147"/>
  <c r="BE160"/>
  <c r="BE94"/>
  <c r="BE97"/>
  <c r="BE107"/>
  <c r="BE109"/>
  <c r="BE111"/>
  <c r="BE125"/>
  <c r="BE156"/>
  <c r="BE167"/>
  <c r="BE171"/>
  <c r="BE182"/>
  <c i="1" r="AW56"/>
  <c r="BD56"/>
  <c i="2" r="BE104"/>
  <c r="BE113"/>
  <c r="BE116"/>
  <c r="BE119"/>
  <c r="BE152"/>
  <c r="BE117"/>
  <c r="BE126"/>
  <c r="BE131"/>
  <c r="BE148"/>
  <c r="BE149"/>
  <c r="BE150"/>
  <c r="BE166"/>
  <c r="BE172"/>
  <c r="BE183"/>
  <c r="BE184"/>
  <c r="BE185"/>
  <c r="BE188"/>
  <c r="BE189"/>
  <c r="BE191"/>
  <c i="3" r="E48"/>
  <c r="J52"/>
  <c i="2" r="BE124"/>
  <c r="BE140"/>
  <c r="BE141"/>
  <c r="BE173"/>
  <c r="BE176"/>
  <c r="BE178"/>
  <c r="BE181"/>
  <c r="BE186"/>
  <c r="BE192"/>
  <c r="BE134"/>
  <c r="BE138"/>
  <c r="BE153"/>
  <c r="BE168"/>
  <c i="3" r="F55"/>
  <c r="BE82"/>
  <c r="BE83"/>
  <c r="BE84"/>
  <c r="BE85"/>
  <c r="BE86"/>
  <c i="2" r="J34"/>
  <c i="1" r="AW55"/>
  <c i="2" r="F34"/>
  <c i="1" r="BA55"/>
  <c i="2" r="F37"/>
  <c i="1" r="BD55"/>
  <c i="2" r="F36"/>
  <c i="1" r="BC55"/>
  <c i="2" r="F35"/>
  <c i="1" r="BB55"/>
  <c i="2" l="1" r="T136"/>
  <c r="P90"/>
  <c r="P89"/>
  <c r="P88"/>
  <c i="1" r="AU55"/>
  <c i="2" r="BK136"/>
  <c r="J136"/>
  <c r="J65"/>
  <c r="R136"/>
  <c r="R90"/>
  <c r="R89"/>
  <c r="R88"/>
  <c r="BK90"/>
  <c r="J90"/>
  <c r="J61"/>
  <c r="T90"/>
  <c r="T89"/>
  <c r="T88"/>
  <c i="3" r="BK80"/>
  <c r="J80"/>
  <c i="2" r="J91"/>
  <c r="J62"/>
  <c r="J137"/>
  <c r="J66"/>
  <c i="1" r="BB54"/>
  <c r="W31"/>
  <c r="AU54"/>
  <c i="3" r="J30"/>
  <c i="1" r="AG56"/>
  <c i="3" r="J33"/>
  <c i="1" r="AV56"/>
  <c r="AT56"/>
  <c i="3" r="F33"/>
  <c i="1" r="AZ56"/>
  <c r="BC54"/>
  <c r="AY54"/>
  <c r="BD54"/>
  <c r="W33"/>
  <c i="2" r="J33"/>
  <c i="1" r="AV55"/>
  <c r="AT55"/>
  <c r="BA54"/>
  <c r="AW54"/>
  <c r="AK30"/>
  <c i="2" r="F33"/>
  <c i="1" r="AZ55"/>
  <c i="3" l="1" r="J39"/>
  <c r="J59"/>
  <c i="2" r="BK89"/>
  <c r="BK88"/>
  <c r="J88"/>
  <c r="J59"/>
  <c i="1" r="AN56"/>
  <c r="W32"/>
  <c r="W30"/>
  <c r="AZ54"/>
  <c r="W29"/>
  <c r="AX54"/>
  <c i="2" l="1" r="J89"/>
  <c r="J60"/>
  <c i="1" r="AV54"/>
  <c r="AK29"/>
  <c i="2" r="J30"/>
  <c i="1" r="AG55"/>
  <c r="AN55"/>
  <c i="2" l="1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<sst xmlns="http://schemas.openxmlformats.org/spreadsheetml/2006/main">
  <si>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</si>
  <si>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</si>
  <si>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</si>
  <si>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</si>
  <si>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</si>
  <si>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{3c2bf67f-e678-48a3-863f-0511fdb400a9}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</si>
  <si>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</si>
  <si>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</si>
  <si>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</si>
  <si>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</si>
  <si>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</si>
  <si>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</si>
  <si>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</si>
  <si>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</si>
  <si>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</si>
  <si>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</si>
  <si>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</si>
  <si>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Smrčenská 80, Jihlava - oprava rozvodů elektroinstalace ve vrchním objektu Krematoria Jihlava</t>
  </si>
  <si>
    <t>KSO:</t>
  </si>
  <si>
    <t/>
  </si>
  <si>
    <t>CC-CZ:</t>
  </si>
  <si>
    <t>Místo:</t>
  </si>
  <si>
    <t>Jihlava</t>
  </si>
  <si>
    <t>Datum:</t>
  </si>
  <si>
    <t>19. 12. 2025</t>
  </si>
  <si>
    <t>Zadavatel:</t>
  </si>
  <si>
    <t>IČ:</t>
  </si>
  <si>
    <t>Statutární město Jihlava, Masarykovo náměstí 97/1</t>
  </si>
  <si>
    <t>DIČ:</t>
  </si>
  <si>
    <t>Účastník:</t>
  </si>
  <si>
    <t>Vyplň údaj</t>
  </si>
  <si>
    <t>Projektant:</t>
  </si>
  <si>
    <t>SPA spol.s r.o. Jihlava, Havlíčkova 46, 58601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</si>
  <si>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</si>
  <si>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</si>
  <si>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</si>
  <si>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</si>
  <si>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</si>
  <si>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</si>
  <si>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</si>
  <si>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</si>
  <si>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</si>
  <si>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</si>
  <si>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</si>
  <si>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</si>
  <si>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</si>
  <si>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</si>
  <si>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</si>
  <si>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</si>
  <si>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</si>
  <si>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</si>
  <si>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</si>
  <si>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</si>
  <si>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</si>
  <si>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</si>
  <si>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</si>
  <si>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</si>
  <si>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</si>
  <si>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</si>
  <si>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</si>
  <si>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</si>
  <si>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</si>
  <si>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</si>
  <si>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</si>
  <si>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</si>
  <si>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</si>
  <si>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</si>
  <si>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</si>
  <si>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</si>
  <si>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</si>
  <si>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</si>
  <si>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</si>
  <si>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</si>
  <si>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</si>
  <si>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</si>
  <si>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</si>
  <si>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</si>
  <si>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SO_01</t>
  </si>
  <si>
    <t>trafostanice</t>
  </si>
  <si>
    <t>STA</t>
  </si>
  <si>
    <t>1</t>
  </si>
  <si>
    <t>{826db221-c93a-4677-bcf1-a004d9819733}</t>
  </si>
  <si>
    <t>2</t>
  </si>
  <si>
    <t>VON_1</t>
  </si>
  <si>
    <t>Vedlejší a ostatní náklady</t>
  </si>
  <si>
    <t>{ef964a3e-9f85-4eaa-9fc2-7222ca88f06f}</t>
  </si>
  <si>
    <t>KRYCÍ LIST SOUPISU PRACÍ</t>
  </si>
  <si>
    <t>Objekt:</t>
  </si>
  <si>
    <t>SO_01 - trafostanice</t>
  </si>
  <si>
    <t>Import do KROS4 (Pavel Šenkýř)</t>
  </si>
  <si>
    <t>V rozpočtu není nahrnuta likvidace demontovaných prvků z důvodu možného dalšího využití. (bude upřesn+ěno při realizaci stavby)</t>
  </si>
  <si>
    <t>REKAPITULACE ČLENĚNÍ SOUPISU PRACÍ</t>
  </si>
  <si>
    <t>Kód dílu - Popis</t>
  </si>
  <si>
    <t>Cena celkem [CZK]</t>
  </si>
  <si>
    <t>-1</t>
  </si>
  <si>
    <t>M - Práce a dodávky M</t>
  </si>
  <si>
    <t xml:space="preserve">    D1 - Trafostanice</t>
  </si>
  <si>
    <t xml:space="preserve">      D2 - Rozvaděče</t>
  </si>
  <si>
    <t xml:space="preserve">      D3 - Transformátor</t>
  </si>
  <si>
    <t xml:space="preserve">      D4 - Trafostanice (330-TS vn/nn technologie)</t>
  </si>
  <si>
    <t xml:space="preserve">      D5 - Montáže a demontáže</t>
  </si>
  <si>
    <t xml:space="preserve">        D6 - Demontáže - 330-TS vn/nn technologie</t>
  </si>
  <si>
    <t xml:space="preserve">        D7 - Trafostanice - 330-TS vn/nn technologie</t>
  </si>
  <si>
    <t xml:space="preserve">    D8 -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</si>
  <si>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</si>
  <si>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</si>
  <si>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</si>
  <si>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</si>
  <si>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</si>
  <si>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</si>
  <si>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</si>
  <si>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</si>
  <si>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</si>
  <si>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</si>
  <si>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</si>
  <si>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</si>
  <si>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</si>
  <si>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</si>
  <si>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</si>
  <si>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</si>
  <si>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</si>
  <si>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D1</t>
  </si>
  <si>
    <t>Trafostanice</t>
  </si>
  <si>
    <t>D2</t>
  </si>
  <si>
    <t>Rozvaděče</t>
  </si>
  <si>
    <t>K</t>
  </si>
  <si>
    <t>Pol1</t>
  </si>
  <si>
    <t>ROZVADĚČ RH1, 400A,</t>
  </si>
  <si>
    <t>KS</t>
  </si>
  <si>
    <t>64</t>
  </si>
  <si>
    <t>Pol2</t>
  </si>
  <si>
    <t>ROZVADĚČ MĚŘENÍ USM</t>
  </si>
  <si>
    <t>4</t>
  </si>
  <si>
    <t>Pol3</t>
  </si>
  <si>
    <t>ROZVADĚČ KOMPENZACE RC 100 kVAr</t>
  </si>
  <si>
    <t>6</t>
  </si>
  <si>
    <t>Pol4</t>
  </si>
  <si>
    <t>HLIDANI 1/4 MAXIMA HMP</t>
  </si>
  <si>
    <t>8</t>
  </si>
  <si>
    <t>D3</t>
  </si>
  <si>
    <t>Transformátor</t>
  </si>
  <si>
    <t>5</t>
  </si>
  <si>
    <t>Pol5</t>
  </si>
  <si>
    <t>TRANSFORMATOR 160KVA 22/0,4KV</t>
  </si>
  <si>
    <t>10</t>
  </si>
  <si>
    <t>D4</t>
  </si>
  <si>
    <t>Trafostanice (330-TS vn/nn technologie)</t>
  </si>
  <si>
    <t>1000005340</t>
  </si>
  <si>
    <t>TLUMIC VIBRACI POD TRAFO EK 90</t>
  </si>
  <si>
    <t>7</t>
  </si>
  <si>
    <t>1000007470</t>
  </si>
  <si>
    <t>SROUB M10X 40, 6HR.HLAVA,POZ.CSN021303</t>
  </si>
  <si>
    <t>14</t>
  </si>
  <si>
    <t>1000007480</t>
  </si>
  <si>
    <t>SROUB M10X 45, 6HR.HLAVA,POZ.CSN021303</t>
  </si>
  <si>
    <t>16</t>
  </si>
  <si>
    <t>9</t>
  </si>
  <si>
    <t>1000008030</t>
  </si>
  <si>
    <t>MATICE M10, 6HR.PRESNA, POZ.</t>
  </si>
  <si>
    <t>18</t>
  </si>
  <si>
    <t>1000008210</t>
  </si>
  <si>
    <t>PODLOZKA PLOCHA 10,5 DIN 125, POZ.</t>
  </si>
  <si>
    <t>20</t>
  </si>
  <si>
    <t>11</t>
  </si>
  <si>
    <t>22</t>
  </si>
  <si>
    <t>24</t>
  </si>
  <si>
    <t>13</t>
  </si>
  <si>
    <t>1000008350</t>
  </si>
  <si>
    <t>PODLOZKA PRUZNA 12, DIN 7980, POZ.</t>
  </si>
  <si>
    <t>26</t>
  </si>
  <si>
    <t>1000010570</t>
  </si>
  <si>
    <t>KONZOLA KE KPZ NA PRIHR.STOZAR</t>
  </si>
  <si>
    <t>28</t>
  </si>
  <si>
    <t>15</t>
  </si>
  <si>
    <t>1000010580</t>
  </si>
  <si>
    <t>TRMEN KE KPZ AL.BEZ PRYZOVEHO DRZAKU KP.</t>
  </si>
  <si>
    <t>30</t>
  </si>
  <si>
    <t>1000010590</t>
  </si>
  <si>
    <t>DRZAK PRYZOVY KP 38/3-DO PR.KABEL.38MM</t>
  </si>
  <si>
    <t>32</t>
  </si>
  <si>
    <t>17</t>
  </si>
  <si>
    <t>1000013110</t>
  </si>
  <si>
    <t>KABEL CYKY-O 3X2,5</t>
  </si>
  <si>
    <t>34</t>
  </si>
  <si>
    <t>1000013270</t>
  </si>
  <si>
    <t>KABEL CYKY-J 3X1,5MM2 750V</t>
  </si>
  <si>
    <t>36</t>
  </si>
  <si>
    <t>19</t>
  </si>
  <si>
    <t>1000013360</t>
  </si>
  <si>
    <t>KABEL CYKY-J 5X2,5MM2 750V</t>
  </si>
  <si>
    <t>38</t>
  </si>
  <si>
    <t>1000013380</t>
  </si>
  <si>
    <t>KABEL CYKY-J 5X4</t>
  </si>
  <si>
    <t>40</t>
  </si>
  <si>
    <t>1000014440</t>
  </si>
  <si>
    <t>KABEL 1-YY 1X150 CERNY</t>
  </si>
  <si>
    <t>42</t>
  </si>
  <si>
    <t>1000014450</t>
  </si>
  <si>
    <t>KABEL 1-YY 1X150 ZZ</t>
  </si>
  <si>
    <t>44</t>
  </si>
  <si>
    <t>23</t>
  </si>
  <si>
    <t>1000015760</t>
  </si>
  <si>
    <t>KABEL 22-CXEKCY 1X35/16 #</t>
  </si>
  <si>
    <t>46</t>
  </si>
  <si>
    <t>1000019360</t>
  </si>
  <si>
    <t>VODIC AY 70 ZZ</t>
  </si>
  <si>
    <t>48</t>
  </si>
  <si>
    <t>25</t>
  </si>
  <si>
    <t>1000037660</t>
  </si>
  <si>
    <t>OKO KABEL.LEHCENE/6KV CU 16X10 KU-L</t>
  </si>
  <si>
    <t>50</t>
  </si>
  <si>
    <t>1000037990</t>
  </si>
  <si>
    <t>OKO KABEL.PLNE/36KV CU 240X16 KU-F</t>
  </si>
  <si>
    <t>52</t>
  </si>
  <si>
    <t>27</t>
  </si>
  <si>
    <t>1000039580</t>
  </si>
  <si>
    <t>KONCOVKA VNIT POLT-24C/1XI 25-70</t>
  </si>
  <si>
    <t>SAD</t>
  </si>
  <si>
    <t>54</t>
  </si>
  <si>
    <t>1000040020</t>
  </si>
  <si>
    <t>PASKA ZEMNICI POZINKOVANA 30X4 25KG</t>
  </si>
  <si>
    <t>KG</t>
  </si>
  <si>
    <t>56</t>
  </si>
  <si>
    <t>29</t>
  </si>
  <si>
    <t>1000040150</t>
  </si>
  <si>
    <t>PODPERA PV 42 PRO PAS FEZN 30/4 NA ZED</t>
  </si>
  <si>
    <t>58</t>
  </si>
  <si>
    <t>1000040290</t>
  </si>
  <si>
    <t>SVORKA SP1 - PRIPOJ. NA KONSTR.</t>
  </si>
  <si>
    <t>60</t>
  </si>
  <si>
    <t>31</t>
  </si>
  <si>
    <t>1000040380</t>
  </si>
  <si>
    <t>SVORKA SR 02B SPOJ.PASEK 30X4</t>
  </si>
  <si>
    <t>62</t>
  </si>
  <si>
    <t>1000055870</t>
  </si>
  <si>
    <t>STITEK PVC NA KABELU-359050</t>
  </si>
  <si>
    <t>33</t>
  </si>
  <si>
    <t>1000055880</t>
  </si>
  <si>
    <t>REMINEK UPEV KE STITKU-359051</t>
  </si>
  <si>
    <t>66</t>
  </si>
  <si>
    <t>1000081840</t>
  </si>
  <si>
    <t>SVORKA ZKUSEBNI SZ</t>
  </si>
  <si>
    <t>68</t>
  </si>
  <si>
    <t>35</t>
  </si>
  <si>
    <t>1000084350</t>
  </si>
  <si>
    <t>OKO KABEL.PLNE/36KV AL 70X10 ALU-F</t>
  </si>
  <si>
    <t>70</t>
  </si>
  <si>
    <t>1000163670</t>
  </si>
  <si>
    <t>VODIC AY 120 ZELENOZLUTY</t>
  </si>
  <si>
    <t>72</t>
  </si>
  <si>
    <t>37</t>
  </si>
  <si>
    <t>1000167280</t>
  </si>
  <si>
    <t>OKO KABEL.PLNE/36KV CU 35X10 KU-F</t>
  </si>
  <si>
    <t>74</t>
  </si>
  <si>
    <t>1000183900</t>
  </si>
  <si>
    <t>ADAPTER UHL 22KV 35MM2 RSES-5213-P</t>
  </si>
  <si>
    <t>76</t>
  </si>
  <si>
    <t>39</t>
  </si>
  <si>
    <t>1000293780</t>
  </si>
  <si>
    <t>POJISTKA VN 10/25KV 16A ETI 442MM TERMO</t>
  </si>
  <si>
    <t>78</t>
  </si>
  <si>
    <t>1002898520</t>
  </si>
  <si>
    <t>EMAIL VENKOVNI S 2013/6200 ZLUTA 0,6L</t>
  </si>
  <si>
    <t>80</t>
  </si>
  <si>
    <t>41</t>
  </si>
  <si>
    <t>1002898750</t>
  </si>
  <si>
    <t>EMAIL VENKOVNI S 2013/5300 ZELENY 0,6L</t>
  </si>
  <si>
    <t>82</t>
  </si>
  <si>
    <t>9870011340</t>
  </si>
  <si>
    <t>ROZPRO SMES MALTOVA ZDICI PYTLOVANA</t>
  </si>
  <si>
    <t>84</t>
  </si>
  <si>
    <t>D5</t>
  </si>
  <si>
    <t>Montáže a demontáže</t>
  </si>
  <si>
    <t>D6</t>
  </si>
  <si>
    <t>Demontáže - 330-TS vn/nn technologie</t>
  </si>
  <si>
    <t>43</t>
  </si>
  <si>
    <t>CF27D</t>
  </si>
  <si>
    <t>KABEL AYKY-J 3X240+120MM2,PEVNE ULOZENY</t>
  </si>
  <si>
    <t>86</t>
  </si>
  <si>
    <t>CG06D</t>
  </si>
  <si>
    <t>KABEL 22KV AXEKVCE 1X70/16 VOLNE ULOZ.</t>
  </si>
  <si>
    <t>88</t>
  </si>
  <si>
    <t>45</t>
  </si>
  <si>
    <t>CG56D</t>
  </si>
  <si>
    <t>KABEL 22KV AXEKVCE 1X70/16 PEVNE ULOZ.</t>
  </si>
  <si>
    <t>90</t>
  </si>
  <si>
    <t>CI02D</t>
  </si>
  <si>
    <t>UKONC.-ZAP.VOD.DO 6MM2 SVORKOV.V ROZVAD.</t>
  </si>
  <si>
    <t>KUS</t>
  </si>
  <si>
    <t>92</t>
  </si>
  <si>
    <t>47</t>
  </si>
  <si>
    <t>CI03D</t>
  </si>
  <si>
    <t>UKONC.-ZAP.VOD.DO 16 MM2 SVORK.V ROZVAD.</t>
  </si>
  <si>
    <t>94</t>
  </si>
  <si>
    <t>CI07D</t>
  </si>
  <si>
    <t>UKONC.A ZAP.VODICE 70MM2 SVORK.V ROZVAD.</t>
  </si>
  <si>
    <t>96</t>
  </si>
  <si>
    <t>49</t>
  </si>
  <si>
    <t>CI09D</t>
  </si>
  <si>
    <t>UKONC.A ZAP.VODICE 120MM2 SVORK.V ROZV.</t>
  </si>
  <si>
    <t>98</t>
  </si>
  <si>
    <t>CI12D</t>
  </si>
  <si>
    <t>UKONC.A ZAP.VODICE 240MM2 SVORK.V ROZV.</t>
  </si>
  <si>
    <t>100</t>
  </si>
  <si>
    <t>51</t>
  </si>
  <si>
    <t>CI18D</t>
  </si>
  <si>
    <t>UKONC.A ZAP.VODICE AL 70 MM2 VC.OKA-M10</t>
  </si>
  <si>
    <t>102</t>
  </si>
  <si>
    <t>CI80D</t>
  </si>
  <si>
    <t>UKONC.A ZAP.VODICE CU 16 MM2 VC.OKA-M10</t>
  </si>
  <si>
    <t>104</t>
  </si>
  <si>
    <t>53</t>
  </si>
  <si>
    <t>CI82D</t>
  </si>
  <si>
    <t>UKONC.A ZAP.VODICE CU 35 MM2 VC.OKA-M10</t>
  </si>
  <si>
    <t>106</t>
  </si>
  <si>
    <t>CZ22D</t>
  </si>
  <si>
    <t>POJISTKA VN PRO 10-22KV 10A PR45/442</t>
  </si>
  <si>
    <t>108</t>
  </si>
  <si>
    <t>55</t>
  </si>
  <si>
    <t>DE20D</t>
  </si>
  <si>
    <t>DEMONTAZ OLEJOVEHO TRAFA VN/0,4KV,160KVA</t>
  </si>
  <si>
    <t>110</t>
  </si>
  <si>
    <t>HJ02D</t>
  </si>
  <si>
    <t>DEMONTAZ OCELOPLECH.ROZVODNICE DO 50 KG</t>
  </si>
  <si>
    <t>112</t>
  </si>
  <si>
    <t>57</t>
  </si>
  <si>
    <t>HJ14D</t>
  </si>
  <si>
    <t>DEMONTAZ ROZV.SKRINOVYCH-1 POLE DO 200 KG</t>
  </si>
  <si>
    <t>114</t>
  </si>
  <si>
    <t>HJ21D</t>
  </si>
  <si>
    <t>DEMONTAZ ROZVADECU NEDELITELNYCH DO 500 KG</t>
  </si>
  <si>
    <t>116</t>
  </si>
  <si>
    <t>D7</t>
  </si>
  <si>
    <t>Trafostanice - 330-TS vn/nn technologie</t>
  </si>
  <si>
    <t>59</t>
  </si>
  <si>
    <t>CC04</t>
  </si>
  <si>
    <t>KABEL CYKY-J 3X1,5 VOLNE ULOZENY</t>
  </si>
  <si>
    <t>118</t>
  </si>
  <si>
    <t>CC16</t>
  </si>
  <si>
    <t>KABEL CYKY-O 3X2,5 VOLNE ULOZENY</t>
  </si>
  <si>
    <t>120</t>
  </si>
  <si>
    <t>61</t>
  </si>
  <si>
    <t>CC20</t>
  </si>
  <si>
    <t>KABEL CYKY-J 5X2,5 VOLNE ULOZENY</t>
  </si>
  <si>
    <t>122</t>
  </si>
  <si>
    <t>CC31</t>
  </si>
  <si>
    <t>KABEL CYKY-J 5X4 VOLNE ULOZENY</t>
  </si>
  <si>
    <t>124</t>
  </si>
  <si>
    <t>63</t>
  </si>
  <si>
    <t>CD49</t>
  </si>
  <si>
    <t>VODIC AY 120 MM2,ZEL/ZL.,VOLNE ULOZENY</t>
  </si>
  <si>
    <t>126</t>
  </si>
  <si>
    <t>CG28</t>
  </si>
  <si>
    <t>KABEL 22KV CXEKCY 1X35/16 VOLNE ULOZ.</t>
  </si>
  <si>
    <t>128</t>
  </si>
  <si>
    <t>65</t>
  </si>
  <si>
    <t>CG78</t>
  </si>
  <si>
    <t>KABEL 22KV CXEKCY 1X35/16 PEVNE ULOZ.</t>
  </si>
  <si>
    <t>130</t>
  </si>
  <si>
    <t>CI01</t>
  </si>
  <si>
    <t>UKONC.-ZAP.VOD.DO 2,5MM2 SVORK.V ROZVAD.</t>
  </si>
  <si>
    <t>132</t>
  </si>
  <si>
    <t>67</t>
  </si>
  <si>
    <t>CI02</t>
  </si>
  <si>
    <t>134</t>
  </si>
  <si>
    <t>CI02M</t>
  </si>
  <si>
    <t>136</t>
  </si>
  <si>
    <t>69</t>
  </si>
  <si>
    <t>CI03M</t>
  </si>
  <si>
    <t>138</t>
  </si>
  <si>
    <t>CI05</t>
  </si>
  <si>
    <t>UKONC.A ZAP.VODICE 35MM2 SVORK.V ROZVAD.</t>
  </si>
  <si>
    <t>140</t>
  </si>
  <si>
    <t>71</t>
  </si>
  <si>
    <t>CI07M</t>
  </si>
  <si>
    <t>142</t>
  </si>
  <si>
    <t>CI09M</t>
  </si>
  <si>
    <t>144</t>
  </si>
  <si>
    <t>73</t>
  </si>
  <si>
    <t>CI43</t>
  </si>
  <si>
    <t>UKONC.KAB. 5X4 MM2 BEZ KONCOVKY A OK</t>
  </si>
  <si>
    <t>146</t>
  </si>
  <si>
    <t>CI80</t>
  </si>
  <si>
    <t>148</t>
  </si>
  <si>
    <t>75</t>
  </si>
  <si>
    <t>CI82</t>
  </si>
  <si>
    <t>150</t>
  </si>
  <si>
    <t>CI94</t>
  </si>
  <si>
    <t>UKONC.A ZAP.VODICE CU 240 MM2 VC.OKA-M16</t>
  </si>
  <si>
    <t>152</t>
  </si>
  <si>
    <t>77</t>
  </si>
  <si>
    <t>CK04</t>
  </si>
  <si>
    <t>KONC VNIT 22KV POLT24C/1XI 70MM</t>
  </si>
  <si>
    <t>SADA</t>
  </si>
  <si>
    <t>154</t>
  </si>
  <si>
    <t>CM12</t>
  </si>
  <si>
    <t>KONEKTOR UHLOVY 22KV RSES-5213-P 35MM</t>
  </si>
  <si>
    <t>156</t>
  </si>
  <si>
    <t>79</t>
  </si>
  <si>
    <t>CZ23</t>
  </si>
  <si>
    <t>POJISTKA VN PRO 10-22KV 16A PR45/442</t>
  </si>
  <si>
    <t>158</t>
  </si>
  <si>
    <t>DE20</t>
  </si>
  <si>
    <t>MONTAZ OLEJOVEHO TRAFA VN/0,4KV,160KVA</t>
  </si>
  <si>
    <t>160</t>
  </si>
  <si>
    <t>81</t>
  </si>
  <si>
    <t>DQ02</t>
  </si>
  <si>
    <t>UZEMNENI NA POVRCHU-PASKA FEZN 30X4MM</t>
  </si>
  <si>
    <t>162</t>
  </si>
  <si>
    <t>DQ07</t>
  </si>
  <si>
    <t>PROPOJ.TRAFA DTS NA UZEM.SOUSTAVU</t>
  </si>
  <si>
    <t>164</t>
  </si>
  <si>
    <t>83</t>
  </si>
  <si>
    <t>DQ08</t>
  </si>
  <si>
    <t>NATER UZEMNENI NA POVRCHU (1X)</t>
  </si>
  <si>
    <t>166</t>
  </si>
  <si>
    <t>DQ50</t>
  </si>
  <si>
    <t>SVORKA HROMOSVODOVA ZKUSEBNI SZ-A</t>
  </si>
  <si>
    <t>168</t>
  </si>
  <si>
    <t>85</t>
  </si>
  <si>
    <t>HJ02</t>
  </si>
  <si>
    <t>MONTAZ OCELOPLECH.ROZVODNICE DO 50 KG</t>
  </si>
  <si>
    <t>170</t>
  </si>
  <si>
    <t>HJ14</t>
  </si>
  <si>
    <t>MONTAZ ROZV.SKRINOVYCH-1 POLE DO 200 KG</t>
  </si>
  <si>
    <t>172</t>
  </si>
  <si>
    <t>87</t>
  </si>
  <si>
    <t>HJ21</t>
  </si>
  <si>
    <t>MONTAZ ROZVADECU NEDELITELNYCH DO 500 KG</t>
  </si>
  <si>
    <t>174</t>
  </si>
  <si>
    <t>CH33</t>
  </si>
  <si>
    <t>STITEK OZNACOV.SJZ PRO KABEL-NOVA VEDENI</t>
  </si>
  <si>
    <t>176</t>
  </si>
  <si>
    <t>89</t>
  </si>
  <si>
    <t>NE11</t>
  </si>
  <si>
    <t>NESPEC. PRACE ELEKTROMONTAZNI</t>
  </si>
  <si>
    <t>HOD</t>
  </si>
  <si>
    <t>178</t>
  </si>
  <si>
    <t>NE11.1</t>
  </si>
  <si>
    <t>KOMPLEXNÍ VYZKOUŠENÍ, UVEDENÍ DO PROVOZU</t>
  </si>
  <si>
    <t>180</t>
  </si>
  <si>
    <t>D8</t>
  </si>
  <si>
    <t>Ostatní náklady</t>
  </si>
  <si>
    <t>91</t>
  </si>
  <si>
    <t>R_001</t>
  </si>
  <si>
    <t>Projektové a průzkumné práce</t>
  </si>
  <si>
    <t>kpl</t>
  </si>
  <si>
    <t>56261701</t>
  </si>
  <si>
    <t>R_002</t>
  </si>
  <si>
    <t>Doprava výkonového materiálu, odvoz zeminy</t>
  </si>
  <si>
    <t>-1293624717</t>
  </si>
  <si>
    <t>93</t>
  </si>
  <si>
    <t>R_003</t>
  </si>
  <si>
    <t>Revize</t>
  </si>
  <si>
    <t>-1234406775</t>
  </si>
  <si>
    <t>R_004</t>
  </si>
  <si>
    <t>Koordinační činnost zhotovitele</t>
  </si>
  <si>
    <t>247794144</t>
  </si>
  <si>
    <t>95</t>
  </si>
  <si>
    <t>R_005</t>
  </si>
  <si>
    <t>Manipulace, vypínání, diagnostika</t>
  </si>
  <si>
    <t>2007763995</t>
  </si>
  <si>
    <t>VON_1 - Vedlejší a ostatní náklady</t>
  </si>
  <si>
    <t>D1 - Vedlejší a ostatní náklady</t>
  </si>
  <si>
    <t>002-004.1</t>
  </si>
  <si>
    <t>Zařízení staveniště - zřízení a odstranění</t>
  </si>
  <si>
    <t>1024</t>
  </si>
  <si>
    <t>-2098467370</t>
  </si>
  <si>
    <t>002-006</t>
  </si>
  <si>
    <t>Poskytnutí zařízení staveniště (jeho části) pro umožnění činnosti TDS, AD, SÚ, BOZP na stavbě</t>
  </si>
  <si>
    <t>1063016773</t>
  </si>
  <si>
    <t>002-201.1</t>
  </si>
  <si>
    <t>Projektová dokumentace skutečného provedení</t>
  </si>
  <si>
    <t>1722351353</t>
  </si>
  <si>
    <t>002-301.1</t>
  </si>
  <si>
    <t>Kompletace atestů, certifikátů, revizních zpráv a ostatních dokladů</t>
  </si>
  <si>
    <t>-1523362081</t>
  </si>
  <si>
    <t>002-302</t>
  </si>
  <si>
    <t>Zpracování a předložení harmonogramů před podpisem smlouvy.</t>
  </si>
  <si>
    <t>-1428131955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</si>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</sst>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 applyProtection="1"/>
    <xf numFmtId="0" fontId="9" fillId="0" borderId="4" xfId="0" applyFont="1" applyBorder="1" applyAlignment="1"/>
    <xf numFmtId="0" fontId="9" fillId="0" borderId="15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6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4" fillId="0" borderId="29" xfId="0" applyFont="1" applyBorder="1" applyAlignment="1">
      <alignment horizontal="left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vertical="top"/>
    </xf>
    <xf numFmtId="0" fontId="42" fillId="0" borderId="1" xfId="0" applyFont="1" applyBorder="1" applyAlignment="1" applyProtection="1">
      <alignment horizontal="left" vertical="center"/>
    </xf>
    <xf numFmtId="0" fontId="42" fillId="0" borderId="1" xfId="0" applyFont="1" applyBorder="1" applyAlignment="1" applyProtection="1">
      <alignment horizontal="center" vertical="center"/>
    </xf>
    <xf numFmtId="49" fontId="42" fillId="0" borderId="1" xfId="0" applyNumberFormat="1" applyFont="1" applyBorder="1" applyAlignment="1" applyProtection="1">
      <alignment horizontal="left" vertical="center"/>
    </xf>
    <xf numFmtId="0" fontId="4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 applyAlignment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2025_12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Smrčenská 80, Jihlava - oprava rozvodů elektroinstalace ve vrchním objektu Krematoria Jihlava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Jihlava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19. 12. 2025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Statutární město Jihlava, Masarykovo náměstí 97/1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SPA spol.s r.o. Jihlava, Havlíčkova 46, 58601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34</v>
      </c>
      <c r="AJ50" s="40"/>
      <c r="AK50" s="40"/>
      <c r="AL50" s="40"/>
      <c r="AM50" s="73" t="str">
        <f>IF(E20="","",E20)</f>
        <v>Fr.Neuwirth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ROUND(SUM(AG55:AG56),2)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ROUND(SUM(AS55:AS56),2)</f>
        <v>0</v>
      </c>
      <c r="AT54" s="106">
        <f>ROUND(SUM(AV54:AW54),2)</f>
        <v>0</v>
      </c>
      <c r="AU54" s="107">
        <f>ROUND(SUM(AU55:AU56),5)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ROUND(SUM(AZ55:AZ56),2)</f>
        <v>0</v>
      </c>
      <c r="BA54" s="106">
        <f>ROUND(SUM(BA55:BA56),2)</f>
        <v>0</v>
      </c>
      <c r="BB54" s="106">
        <f>ROUND(SUM(BB55:BB56),2)</f>
        <v>0</v>
      </c>
      <c r="BC54" s="106">
        <f>ROUND(SUM(BC55:BC56),2)</f>
        <v>0</v>
      </c>
      <c r="BD54" s="108">
        <f>ROUND(SUM(BD55:BD56),2)</f>
        <v>0</v>
      </c>
      <c r="BE54" s="6"/>
      <c r="BS54" s="109" t="s">
        <v>71</v>
      </c>
      <c r="BT54" s="109" t="s">
        <v>72</v>
      </c>
      <c r="BU54" s="110" t="s">
        <v>73</v>
      </c>
      <c r="BV54" s="109" t="s">
        <v>74</v>
      </c>
      <c r="BW54" s="109" t="s">
        <v>5</v>
      </c>
      <c r="BX54" s="109" t="s">
        <v>75</v>
      </c>
      <c r="CL54" s="109" t="s">
        <v>19</v>
      </c>
    </row>
    <row r="55" s="7" customFormat="1" ht="16.5" customHeight="1">
      <c r="A55" s="111" t="s">
        <v>76</v>
      </c>
      <c r="B55" s="112"/>
      <c r="C55" s="113"/>
      <c r="D55" s="114" t="s">
        <v>77</v>
      </c>
      <c r="E55" s="114"/>
      <c r="F55" s="114"/>
      <c r="G55" s="114"/>
      <c r="H55" s="114"/>
      <c r="I55" s="115"/>
      <c r="J55" s="114" t="s">
        <v>78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'SO_01 - trafostanice'!J30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79</v>
      </c>
      <c r="AR55" s="118"/>
      <c r="AS55" s="119">
        <v>0</v>
      </c>
      <c r="AT55" s="120">
        <f>ROUND(SUM(AV55:AW55),2)</f>
        <v>0</v>
      </c>
      <c r="AU55" s="121">
        <f>'SO_01 - trafostanice'!P88</f>
        <v>0</v>
      </c>
      <c r="AV55" s="120">
        <f>'SO_01 - trafostanice'!J33</f>
        <v>0</v>
      </c>
      <c r="AW55" s="120">
        <f>'SO_01 - trafostanice'!J34</f>
        <v>0</v>
      </c>
      <c r="AX55" s="120">
        <f>'SO_01 - trafostanice'!J35</f>
        <v>0</v>
      </c>
      <c r="AY55" s="120">
        <f>'SO_01 - trafostanice'!J36</f>
        <v>0</v>
      </c>
      <c r="AZ55" s="120">
        <f>'SO_01 - trafostanice'!F33</f>
        <v>0</v>
      </c>
      <c r="BA55" s="120">
        <f>'SO_01 - trafostanice'!F34</f>
        <v>0</v>
      </c>
      <c r="BB55" s="120">
        <f>'SO_01 - trafostanice'!F35</f>
        <v>0</v>
      </c>
      <c r="BC55" s="120">
        <f>'SO_01 - trafostanice'!F36</f>
        <v>0</v>
      </c>
      <c r="BD55" s="122">
        <f>'SO_01 - trafostanice'!F37</f>
        <v>0</v>
      </c>
      <c r="BE55" s="7"/>
      <c r="BT55" s="123" t="s">
        <v>80</v>
      </c>
      <c r="BV55" s="123" t="s">
        <v>74</v>
      </c>
      <c r="BW55" s="123" t="s">
        <v>81</v>
      </c>
      <c r="BX55" s="123" t="s">
        <v>5</v>
      </c>
      <c r="CL55" s="123" t="s">
        <v>19</v>
      </c>
      <c r="CM55" s="123" t="s">
        <v>82</v>
      </c>
    </row>
    <row r="56" s="7" customFormat="1" ht="16.5" customHeight="1">
      <c r="A56" s="111" t="s">
        <v>76</v>
      </c>
      <c r="B56" s="112"/>
      <c r="C56" s="113"/>
      <c r="D56" s="114" t="s">
        <v>83</v>
      </c>
      <c r="E56" s="114"/>
      <c r="F56" s="114"/>
      <c r="G56" s="114"/>
      <c r="H56" s="114"/>
      <c r="I56" s="115"/>
      <c r="J56" s="114" t="s">
        <v>84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'VON_1 - Vedlejší a ostatn...'!J30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79</v>
      </c>
      <c r="AR56" s="118"/>
      <c r="AS56" s="124">
        <v>0</v>
      </c>
      <c r="AT56" s="125">
        <f>ROUND(SUM(AV56:AW56),2)</f>
        <v>0</v>
      </c>
      <c r="AU56" s="126">
        <f>'VON_1 - Vedlejší a ostatn...'!P80</f>
        <v>0</v>
      </c>
      <c r="AV56" s="125">
        <f>'VON_1 - Vedlejší a ostatn...'!J33</f>
        <v>0</v>
      </c>
      <c r="AW56" s="125">
        <f>'VON_1 - Vedlejší a ostatn...'!J34</f>
        <v>0</v>
      </c>
      <c r="AX56" s="125">
        <f>'VON_1 - Vedlejší a ostatn...'!J35</f>
        <v>0</v>
      </c>
      <c r="AY56" s="125">
        <f>'VON_1 - Vedlejší a ostatn...'!J36</f>
        <v>0</v>
      </c>
      <c r="AZ56" s="125">
        <f>'VON_1 - Vedlejší a ostatn...'!F33</f>
        <v>0</v>
      </c>
      <c r="BA56" s="125">
        <f>'VON_1 - Vedlejší a ostatn...'!F34</f>
        <v>0</v>
      </c>
      <c r="BB56" s="125">
        <f>'VON_1 - Vedlejší a ostatn...'!F35</f>
        <v>0</v>
      </c>
      <c r="BC56" s="125">
        <f>'VON_1 - Vedlejší a ostatn...'!F36</f>
        <v>0</v>
      </c>
      <c r="BD56" s="127">
        <f>'VON_1 - Vedlejší a ostatn...'!F37</f>
        <v>0</v>
      </c>
      <c r="BE56" s="7"/>
      <c r="BT56" s="123" t="s">
        <v>80</v>
      </c>
      <c r="BV56" s="123" t="s">
        <v>74</v>
      </c>
      <c r="BW56" s="123" t="s">
        <v>85</v>
      </c>
      <c r="BX56" s="123" t="s">
        <v>5</v>
      </c>
      <c r="CL56" s="123" t="s">
        <v>19</v>
      </c>
      <c r="CM56" s="123" t="s">
        <v>82</v>
      </c>
    </row>
    <row r="57" s="2" customFormat="1" ht="30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sheetProtection sheet="1" formatColumns="0" formatRows="0" objects="1" scenarios="1" spinCount="100000" saltValue="zwkuyGInngH0ynOdFdh9t3IfYQrWwQY3iclCFkfWWxE6eocbiYYsT7ranwSL5qpoUqLjCwZGz4e1RBX0NY19xA==" hashValue="GEwzLEZadS23pKiPidfjPKldft5rDEA6oMPTwZlBNYeOJDb27QZJaFsdyekrNXUvy+H4L+1HfgMvN7yaehxkNA==" algorithmName="SHA-512" password="CEE1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_01 - trafostanice'!C2" display="/"/>
    <hyperlink ref="A56" location="'VON_1 - Vedlejší a ostat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81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86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Smrčenská 80, Jihlava - oprava rozvodů elektroinstalace ve vrchním objektu Krematoria Jihlava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88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19. 12. 2025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89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3.25" customHeight="1">
      <c r="A27" s="138"/>
      <c r="B27" s="139"/>
      <c r="C27" s="138"/>
      <c r="D27" s="138"/>
      <c r="E27" s="140" t="s">
        <v>90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ROUND((SUM(BE88:BE192)),  2)</f>
        <v>0</v>
      </c>
      <c r="G33" s="38"/>
      <c r="H33" s="38"/>
      <c r="I33" s="148">
        <v>0.20999999999999999</v>
      </c>
      <c r="J33" s="147">
        <f>ROUND(((SUM(BE88:BE192))*I33),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ROUND((SUM(BF88:BF192)),  2)</f>
        <v>0</v>
      </c>
      <c r="G34" s="38"/>
      <c r="H34" s="38"/>
      <c r="I34" s="148">
        <v>0.12</v>
      </c>
      <c r="J34" s="147">
        <f>ROUND(((SUM(BF88:BF192))*I34),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ROUND((SUM(BG88:BG192)),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ROUND((SUM(BH88:BH192)),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ROUND((SUM(BI88:BI192)),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Smrčenská 80, Jihlava - oprava rozvodů elektroinstalace ve vrchním objektu Krematoria Jihlava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SO_01 - trafostanice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Jihlava</v>
      </c>
      <c r="G52" s="40"/>
      <c r="H52" s="40"/>
      <c r="I52" s="32" t="s">
        <v>23</v>
      </c>
      <c r="J52" s="72" t="str">
        <f>IF(J12="","",J12)</f>
        <v>19. 12. 2025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40.05" customHeight="1">
      <c r="A54" s="38"/>
      <c r="B54" s="39"/>
      <c r="C54" s="32" t="s">
        <v>25</v>
      </c>
      <c r="D54" s="40"/>
      <c r="E54" s="40"/>
      <c r="F54" s="27" t="str">
        <f>E15</f>
        <v>Statutární město Jihlava, Masarykovo náměstí 97/1</v>
      </c>
      <c r="G54" s="40"/>
      <c r="H54" s="40"/>
      <c r="I54" s="32" t="s">
        <v>31</v>
      </c>
      <c r="J54" s="36" t="str">
        <f>E21</f>
        <v>SPA spol.s r.o. Jihlava, Havlíčkova 46, 58601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Import do KROS4 (Pavel Šenkýř)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95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96</v>
      </c>
      <c r="E61" s="174"/>
      <c r="F61" s="174"/>
      <c r="G61" s="174"/>
      <c r="H61" s="174"/>
      <c r="I61" s="174"/>
      <c r="J61" s="175">
        <f>J90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1"/>
      <c r="C62" s="172"/>
      <c r="D62" s="173" t="s">
        <v>97</v>
      </c>
      <c r="E62" s="174"/>
      <c r="F62" s="174"/>
      <c r="G62" s="174"/>
      <c r="H62" s="174"/>
      <c r="I62" s="174"/>
      <c r="J62" s="175">
        <f>J91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1"/>
      <c r="C63" s="172"/>
      <c r="D63" s="173" t="s">
        <v>98</v>
      </c>
      <c r="E63" s="174"/>
      <c r="F63" s="174"/>
      <c r="G63" s="174"/>
      <c r="H63" s="174"/>
      <c r="I63" s="174"/>
      <c r="J63" s="175">
        <f>J96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1"/>
      <c r="C64" s="172"/>
      <c r="D64" s="173" t="s">
        <v>99</v>
      </c>
      <c r="E64" s="174"/>
      <c r="F64" s="174"/>
      <c r="G64" s="174"/>
      <c r="H64" s="174"/>
      <c r="I64" s="174"/>
      <c r="J64" s="175">
        <f>J98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1"/>
      <c r="C65" s="172"/>
      <c r="D65" s="173" t="s">
        <v>100</v>
      </c>
      <c r="E65" s="174"/>
      <c r="F65" s="174"/>
      <c r="G65" s="174"/>
      <c r="H65" s="174"/>
      <c r="I65" s="174"/>
      <c r="J65" s="175">
        <f>J136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21.84" customHeight="1">
      <c r="A66" s="10"/>
      <c r="B66" s="171"/>
      <c r="C66" s="172"/>
      <c r="D66" s="173" t="s">
        <v>101</v>
      </c>
      <c r="E66" s="174"/>
      <c r="F66" s="174"/>
      <c r="G66" s="174"/>
      <c r="H66" s="174"/>
      <c r="I66" s="174"/>
      <c r="J66" s="175">
        <f>J137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21.84" customHeight="1">
      <c r="A67" s="10"/>
      <c r="B67" s="171"/>
      <c r="C67" s="172"/>
      <c r="D67" s="173" t="s">
        <v>102</v>
      </c>
      <c r="E67" s="174"/>
      <c r="F67" s="174"/>
      <c r="G67" s="174"/>
      <c r="H67" s="174"/>
      <c r="I67" s="174"/>
      <c r="J67" s="175">
        <f>J154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103</v>
      </c>
      <c r="E68" s="174"/>
      <c r="F68" s="174"/>
      <c r="G68" s="174"/>
      <c r="H68" s="174"/>
      <c r="I68" s="174"/>
      <c r="J68" s="175">
        <f>J187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104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0" t="str">
        <f>E7</f>
        <v>Smrčenská 80, Jihlava - oprava rozvodů elektroinstalace ve vrchním objektu Krematoria Jihlava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87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SO_01 - trafostanice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Jihlava</v>
      </c>
      <c r="G82" s="40"/>
      <c r="H82" s="40"/>
      <c r="I82" s="32" t="s">
        <v>23</v>
      </c>
      <c r="J82" s="72" t="str">
        <f>IF(J12="","",J12)</f>
        <v>19. 12. 2025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40.05" customHeight="1">
      <c r="A84" s="38"/>
      <c r="B84" s="39"/>
      <c r="C84" s="32" t="s">
        <v>25</v>
      </c>
      <c r="D84" s="40"/>
      <c r="E84" s="40"/>
      <c r="F84" s="27" t="str">
        <f>E15</f>
        <v>Statutární město Jihlava, Masarykovo náměstí 97/1</v>
      </c>
      <c r="G84" s="40"/>
      <c r="H84" s="40"/>
      <c r="I84" s="32" t="s">
        <v>31</v>
      </c>
      <c r="J84" s="36" t="str">
        <f>E21</f>
        <v>SPA spol.s r.o. Jihlava, Havlíčkova 46, 58601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5.65" customHeight="1">
      <c r="A85" s="38"/>
      <c r="B85" s="39"/>
      <c r="C85" s="32" t="s">
        <v>29</v>
      </c>
      <c r="D85" s="40"/>
      <c r="E85" s="40"/>
      <c r="F85" s="27" t="str">
        <f>IF(E18="","",E18)</f>
        <v>Vyplň údaj</v>
      </c>
      <c r="G85" s="40"/>
      <c r="H85" s="40"/>
      <c r="I85" s="32" t="s">
        <v>34</v>
      </c>
      <c r="J85" s="36" t="str">
        <f>E24</f>
        <v>Import do KROS4 (Pavel Šenkýř)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7"/>
      <c r="B87" s="178"/>
      <c r="C87" s="179" t="s">
        <v>105</v>
      </c>
      <c r="D87" s="180" t="s">
        <v>57</v>
      </c>
      <c r="E87" s="180" t="s">
        <v>53</v>
      </c>
      <c r="F87" s="180" t="s">
        <v>54</v>
      </c>
      <c r="G87" s="180" t="s">
        <v>106</v>
      </c>
      <c r="H87" s="180" t="s">
        <v>107</v>
      </c>
      <c r="I87" s="180" t="s">
        <v>108</v>
      </c>
      <c r="J87" s="180" t="s">
        <v>93</v>
      </c>
      <c r="K87" s="181" t="s">
        <v>109</v>
      </c>
      <c r="L87" s="182"/>
      <c r="M87" s="92" t="s">
        <v>19</v>
      </c>
      <c r="N87" s="93" t="s">
        <v>42</v>
      </c>
      <c r="O87" s="93" t="s">
        <v>110</v>
      </c>
      <c r="P87" s="93" t="s">
        <v>111</v>
      </c>
      <c r="Q87" s="93" t="s">
        <v>112</v>
      </c>
      <c r="R87" s="93" t="s">
        <v>113</v>
      </c>
      <c r="S87" s="93" t="s">
        <v>114</v>
      </c>
      <c r="T87" s="94" t="s">
        <v>115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</row>
    <row r="88" s="2" customFormat="1" ht="22.8" customHeight="1">
      <c r="A88" s="38"/>
      <c r="B88" s="39"/>
      <c r="C88" s="99" t="s">
        <v>116</v>
      </c>
      <c r="D88" s="40"/>
      <c r="E88" s="40"/>
      <c r="F88" s="40"/>
      <c r="G88" s="40"/>
      <c r="H88" s="40"/>
      <c r="I88" s="40"/>
      <c r="J88" s="183">
        <f>BK88</f>
        <v>0</v>
      </c>
      <c r="K88" s="40"/>
      <c r="L88" s="44"/>
      <c r="M88" s="95"/>
      <c r="N88" s="184"/>
      <c r="O88" s="96"/>
      <c r="P88" s="185">
        <f>P89</f>
        <v>0</v>
      </c>
      <c r="Q88" s="96"/>
      <c r="R88" s="185">
        <f>R89</f>
        <v>0</v>
      </c>
      <c r="S88" s="96"/>
      <c r="T88" s="186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71</v>
      </c>
      <c r="AU88" s="17" t="s">
        <v>94</v>
      </c>
      <c r="BK88" s="187">
        <f>BK89</f>
        <v>0</v>
      </c>
    </row>
    <row r="89" s="12" customFormat="1" ht="25.92" customHeight="1">
      <c r="A89" s="12"/>
      <c r="B89" s="188"/>
      <c r="C89" s="189"/>
      <c r="D89" s="190" t="s">
        <v>71</v>
      </c>
      <c r="E89" s="191" t="s">
        <v>117</v>
      </c>
      <c r="F89" s="191" t="s">
        <v>118</v>
      </c>
      <c r="G89" s="189"/>
      <c r="H89" s="189"/>
      <c r="I89" s="192"/>
      <c r="J89" s="193">
        <f>BK89</f>
        <v>0</v>
      </c>
      <c r="K89" s="189"/>
      <c r="L89" s="194"/>
      <c r="M89" s="195"/>
      <c r="N89" s="196"/>
      <c r="O89" s="196"/>
      <c r="P89" s="197">
        <f>P90+P187</f>
        <v>0</v>
      </c>
      <c r="Q89" s="196"/>
      <c r="R89" s="197">
        <f>R90+R187</f>
        <v>0</v>
      </c>
      <c r="S89" s="196"/>
      <c r="T89" s="198">
        <f>T90+T187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119</v>
      </c>
      <c r="AT89" s="200" t="s">
        <v>71</v>
      </c>
      <c r="AU89" s="200" t="s">
        <v>72</v>
      </c>
      <c r="AY89" s="199" t="s">
        <v>120</v>
      </c>
      <c r="BK89" s="201">
        <f>BK90+BK187</f>
        <v>0</v>
      </c>
    </row>
    <row r="90" s="12" customFormat="1" ht="22.8" customHeight="1">
      <c r="A90" s="12"/>
      <c r="B90" s="188"/>
      <c r="C90" s="189"/>
      <c r="D90" s="190" t="s">
        <v>71</v>
      </c>
      <c r="E90" s="202" t="s">
        <v>121</v>
      </c>
      <c r="F90" s="202" t="s">
        <v>122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P91+P96+P98+P136</f>
        <v>0</v>
      </c>
      <c r="Q90" s="196"/>
      <c r="R90" s="197">
        <f>R91+R96+R98+R136</f>
        <v>0</v>
      </c>
      <c r="S90" s="196"/>
      <c r="T90" s="198">
        <f>T91+T96+T98+T136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119</v>
      </c>
      <c r="AT90" s="200" t="s">
        <v>71</v>
      </c>
      <c r="AU90" s="200" t="s">
        <v>80</v>
      </c>
      <c r="AY90" s="199" t="s">
        <v>120</v>
      </c>
      <c r="BK90" s="201">
        <f>BK91+BK96+BK98+BK136</f>
        <v>0</v>
      </c>
    </row>
    <row r="91" s="12" customFormat="1" ht="20.88" customHeight="1">
      <c r="A91" s="12"/>
      <c r="B91" s="188"/>
      <c r="C91" s="189"/>
      <c r="D91" s="190" t="s">
        <v>71</v>
      </c>
      <c r="E91" s="202" t="s">
        <v>123</v>
      </c>
      <c r="F91" s="202" t="s">
        <v>124</v>
      </c>
      <c r="G91" s="189"/>
      <c r="H91" s="189"/>
      <c r="I91" s="192"/>
      <c r="J91" s="203">
        <f>BK91</f>
        <v>0</v>
      </c>
      <c r="K91" s="189"/>
      <c r="L91" s="194"/>
      <c r="M91" s="195"/>
      <c r="N91" s="196"/>
      <c r="O91" s="196"/>
      <c r="P91" s="197">
        <f>SUM(P92:P95)</f>
        <v>0</v>
      </c>
      <c r="Q91" s="196"/>
      <c r="R91" s="197">
        <f>SUM(R92:R95)</f>
        <v>0</v>
      </c>
      <c r="S91" s="196"/>
      <c r="T91" s="198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119</v>
      </c>
      <c r="AT91" s="200" t="s">
        <v>71</v>
      </c>
      <c r="AU91" s="200" t="s">
        <v>82</v>
      </c>
      <c r="AY91" s="199" t="s">
        <v>120</v>
      </c>
      <c r="BK91" s="201">
        <f>SUM(BK92:BK95)</f>
        <v>0</v>
      </c>
    </row>
    <row r="92" s="2" customFormat="1" ht="16.5" customHeight="1">
      <c r="A92" s="38"/>
      <c r="B92" s="39"/>
      <c r="C92" s="204" t="s">
        <v>80</v>
      </c>
      <c r="D92" s="204" t="s">
        <v>125</v>
      </c>
      <c r="E92" s="205" t="s">
        <v>126</v>
      </c>
      <c r="F92" s="206" t="s">
        <v>127</v>
      </c>
      <c r="G92" s="207" t="s">
        <v>128</v>
      </c>
      <c r="H92" s="208">
        <v>1</v>
      </c>
      <c r="I92" s="209"/>
      <c r="J92" s="210">
        <f>ROUND(I92*H92,2)</f>
        <v>0</v>
      </c>
      <c r="K92" s="206" t="s">
        <v>19</v>
      </c>
      <c r="L92" s="44"/>
      <c r="M92" s="211" t="s">
        <v>19</v>
      </c>
      <c r="N92" s="212" t="s">
        <v>43</v>
      </c>
      <c r="O92" s="84"/>
      <c r="P92" s="213">
        <f>O92*H92</f>
        <v>0</v>
      </c>
      <c r="Q92" s="213">
        <v>0</v>
      </c>
      <c r="R92" s="213">
        <f>Q92*H92</f>
        <v>0</v>
      </c>
      <c r="S92" s="213">
        <v>0</v>
      </c>
      <c r="T92" s="214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215" t="s">
        <v>129</v>
      </c>
      <c r="AT92" s="215" t="s">
        <v>125</v>
      </c>
      <c r="AU92" s="215" t="s">
        <v>119</v>
      </c>
      <c r="AY92" s="17" t="s">
        <v>120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17" t="s">
        <v>80</v>
      </c>
      <c r="BK92" s="216">
        <f>ROUND(I92*H92,2)</f>
        <v>0</v>
      </c>
      <c r="BL92" s="17" t="s">
        <v>129</v>
      </c>
      <c r="BM92" s="215" t="s">
        <v>82</v>
      </c>
    </row>
    <row r="93" s="2" customFormat="1" ht="16.5" customHeight="1">
      <c r="A93" s="38"/>
      <c r="B93" s="39"/>
      <c r="C93" s="204" t="s">
        <v>82</v>
      </c>
      <c r="D93" s="204" t="s">
        <v>125</v>
      </c>
      <c r="E93" s="205" t="s">
        <v>130</v>
      </c>
      <c r="F93" s="206" t="s">
        <v>131</v>
      </c>
      <c r="G93" s="207" t="s">
        <v>128</v>
      </c>
      <c r="H93" s="208">
        <v>1</v>
      </c>
      <c r="I93" s="209"/>
      <c r="J93" s="210">
        <f>ROUND(I93*H93,2)</f>
        <v>0</v>
      </c>
      <c r="K93" s="206" t="s">
        <v>19</v>
      </c>
      <c r="L93" s="44"/>
      <c r="M93" s="211" t="s">
        <v>19</v>
      </c>
      <c r="N93" s="212" t="s">
        <v>43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129</v>
      </c>
      <c r="AT93" s="215" t="s">
        <v>125</v>
      </c>
      <c r="AU93" s="215" t="s">
        <v>119</v>
      </c>
      <c r="AY93" s="17" t="s">
        <v>120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80</v>
      </c>
      <c r="BK93" s="216">
        <f>ROUND(I93*H93,2)</f>
        <v>0</v>
      </c>
      <c r="BL93" s="17" t="s">
        <v>129</v>
      </c>
      <c r="BM93" s="215" t="s">
        <v>132</v>
      </c>
    </row>
    <row r="94" s="2" customFormat="1" ht="16.5" customHeight="1">
      <c r="A94" s="38"/>
      <c r="B94" s="39"/>
      <c r="C94" s="204" t="s">
        <v>119</v>
      </c>
      <c r="D94" s="204" t="s">
        <v>125</v>
      </c>
      <c r="E94" s="205" t="s">
        <v>133</v>
      </c>
      <c r="F94" s="206" t="s">
        <v>134</v>
      </c>
      <c r="G94" s="207" t="s">
        <v>128</v>
      </c>
      <c r="H94" s="208">
        <v>1</v>
      </c>
      <c r="I94" s="209"/>
      <c r="J94" s="210">
        <f>ROUND(I94*H94,2)</f>
        <v>0</v>
      </c>
      <c r="K94" s="206" t="s">
        <v>19</v>
      </c>
      <c r="L94" s="44"/>
      <c r="M94" s="211" t="s">
        <v>19</v>
      </c>
      <c r="N94" s="212" t="s">
        <v>43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129</v>
      </c>
      <c r="AT94" s="215" t="s">
        <v>125</v>
      </c>
      <c r="AU94" s="215" t="s">
        <v>119</v>
      </c>
      <c r="AY94" s="17" t="s">
        <v>120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80</v>
      </c>
      <c r="BK94" s="216">
        <f>ROUND(I94*H94,2)</f>
        <v>0</v>
      </c>
      <c r="BL94" s="17" t="s">
        <v>129</v>
      </c>
      <c r="BM94" s="215" t="s">
        <v>135</v>
      </c>
    </row>
    <row r="95" s="2" customFormat="1" ht="16.5" customHeight="1">
      <c r="A95" s="38"/>
      <c r="B95" s="39"/>
      <c r="C95" s="204" t="s">
        <v>132</v>
      </c>
      <c r="D95" s="204" t="s">
        <v>125</v>
      </c>
      <c r="E95" s="205" t="s">
        <v>136</v>
      </c>
      <c r="F95" s="206" t="s">
        <v>137</v>
      </c>
      <c r="G95" s="207" t="s">
        <v>128</v>
      </c>
      <c r="H95" s="208">
        <v>1</v>
      </c>
      <c r="I95" s="209"/>
      <c r="J95" s="210">
        <f>ROUND(I95*H95,2)</f>
        <v>0</v>
      </c>
      <c r="K95" s="206" t="s">
        <v>19</v>
      </c>
      <c r="L95" s="44"/>
      <c r="M95" s="211" t="s">
        <v>19</v>
      </c>
      <c r="N95" s="212" t="s">
        <v>43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129</v>
      </c>
      <c r="AT95" s="215" t="s">
        <v>125</v>
      </c>
      <c r="AU95" s="215" t="s">
        <v>119</v>
      </c>
      <c r="AY95" s="17" t="s">
        <v>120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80</v>
      </c>
      <c r="BK95" s="216">
        <f>ROUND(I95*H95,2)</f>
        <v>0</v>
      </c>
      <c r="BL95" s="17" t="s">
        <v>129</v>
      </c>
      <c r="BM95" s="215" t="s">
        <v>138</v>
      </c>
    </row>
    <row r="96" s="12" customFormat="1" ht="20.88" customHeight="1">
      <c r="A96" s="12"/>
      <c r="B96" s="188"/>
      <c r="C96" s="189"/>
      <c r="D96" s="190" t="s">
        <v>71</v>
      </c>
      <c r="E96" s="202" t="s">
        <v>139</v>
      </c>
      <c r="F96" s="202" t="s">
        <v>140</v>
      </c>
      <c r="G96" s="189"/>
      <c r="H96" s="189"/>
      <c r="I96" s="192"/>
      <c r="J96" s="203">
        <f>BK96</f>
        <v>0</v>
      </c>
      <c r="K96" s="189"/>
      <c r="L96" s="194"/>
      <c r="M96" s="195"/>
      <c r="N96" s="196"/>
      <c r="O96" s="196"/>
      <c r="P96" s="197">
        <f>P97</f>
        <v>0</v>
      </c>
      <c r="Q96" s="196"/>
      <c r="R96" s="197">
        <f>R97</f>
        <v>0</v>
      </c>
      <c r="S96" s="196"/>
      <c r="T96" s="198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9" t="s">
        <v>119</v>
      </c>
      <c r="AT96" s="200" t="s">
        <v>71</v>
      </c>
      <c r="AU96" s="200" t="s">
        <v>82</v>
      </c>
      <c r="AY96" s="199" t="s">
        <v>120</v>
      </c>
      <c r="BK96" s="201">
        <f>BK97</f>
        <v>0</v>
      </c>
    </row>
    <row r="97" s="2" customFormat="1" ht="16.5" customHeight="1">
      <c r="A97" s="38"/>
      <c r="B97" s="39"/>
      <c r="C97" s="204" t="s">
        <v>141</v>
      </c>
      <c r="D97" s="204" t="s">
        <v>125</v>
      </c>
      <c r="E97" s="205" t="s">
        <v>142</v>
      </c>
      <c r="F97" s="206" t="s">
        <v>143</v>
      </c>
      <c r="G97" s="207" t="s">
        <v>128</v>
      </c>
      <c r="H97" s="208">
        <v>1</v>
      </c>
      <c r="I97" s="209"/>
      <c r="J97" s="210">
        <f>ROUND(I97*H97,2)</f>
        <v>0</v>
      </c>
      <c r="K97" s="206" t="s">
        <v>19</v>
      </c>
      <c r="L97" s="44"/>
      <c r="M97" s="211" t="s">
        <v>19</v>
      </c>
      <c r="N97" s="212" t="s">
        <v>43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129</v>
      </c>
      <c r="AT97" s="215" t="s">
        <v>125</v>
      </c>
      <c r="AU97" s="215" t="s">
        <v>119</v>
      </c>
      <c r="AY97" s="17" t="s">
        <v>120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80</v>
      </c>
      <c r="BK97" s="216">
        <f>ROUND(I97*H97,2)</f>
        <v>0</v>
      </c>
      <c r="BL97" s="17" t="s">
        <v>129</v>
      </c>
      <c r="BM97" s="215" t="s">
        <v>144</v>
      </c>
    </row>
    <row r="98" s="12" customFormat="1" ht="20.88" customHeight="1">
      <c r="A98" s="12"/>
      <c r="B98" s="188"/>
      <c r="C98" s="189"/>
      <c r="D98" s="190" t="s">
        <v>71</v>
      </c>
      <c r="E98" s="202" t="s">
        <v>145</v>
      </c>
      <c r="F98" s="202" t="s">
        <v>146</v>
      </c>
      <c r="G98" s="189"/>
      <c r="H98" s="189"/>
      <c r="I98" s="192"/>
      <c r="J98" s="203">
        <f>BK98</f>
        <v>0</v>
      </c>
      <c r="K98" s="189"/>
      <c r="L98" s="194"/>
      <c r="M98" s="195"/>
      <c r="N98" s="196"/>
      <c r="O98" s="196"/>
      <c r="P98" s="197">
        <f>SUM(P99:P135)</f>
        <v>0</v>
      </c>
      <c r="Q98" s="196"/>
      <c r="R98" s="197">
        <f>SUM(R99:R135)</f>
        <v>0</v>
      </c>
      <c r="S98" s="196"/>
      <c r="T98" s="198">
        <f>SUM(T99:T135)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9" t="s">
        <v>119</v>
      </c>
      <c r="AT98" s="200" t="s">
        <v>71</v>
      </c>
      <c r="AU98" s="200" t="s">
        <v>82</v>
      </c>
      <c r="AY98" s="199" t="s">
        <v>120</v>
      </c>
      <c r="BK98" s="201">
        <f>SUM(BK99:BK135)</f>
        <v>0</v>
      </c>
    </row>
    <row r="99" s="2" customFormat="1" ht="16.5" customHeight="1">
      <c r="A99" s="38"/>
      <c r="B99" s="39"/>
      <c r="C99" s="204" t="s">
        <v>135</v>
      </c>
      <c r="D99" s="204" t="s">
        <v>125</v>
      </c>
      <c r="E99" s="205" t="s">
        <v>147</v>
      </c>
      <c r="F99" s="206" t="s">
        <v>148</v>
      </c>
      <c r="G99" s="207" t="s">
        <v>128</v>
      </c>
      <c r="H99" s="208">
        <v>4</v>
      </c>
      <c r="I99" s="209"/>
      <c r="J99" s="210">
        <f>ROUND(I99*H99,2)</f>
        <v>0</v>
      </c>
      <c r="K99" s="206" t="s">
        <v>19</v>
      </c>
      <c r="L99" s="44"/>
      <c r="M99" s="211" t="s">
        <v>19</v>
      </c>
      <c r="N99" s="212" t="s">
        <v>43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129</v>
      </c>
      <c r="AT99" s="215" t="s">
        <v>125</v>
      </c>
      <c r="AU99" s="215" t="s">
        <v>119</v>
      </c>
      <c r="AY99" s="17" t="s">
        <v>120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80</v>
      </c>
      <c r="BK99" s="216">
        <f>ROUND(I99*H99,2)</f>
        <v>0</v>
      </c>
      <c r="BL99" s="17" t="s">
        <v>129</v>
      </c>
      <c r="BM99" s="215" t="s">
        <v>8</v>
      </c>
    </row>
    <row r="100" s="2" customFormat="1" ht="16.5" customHeight="1">
      <c r="A100" s="38"/>
      <c r="B100" s="39"/>
      <c r="C100" s="204" t="s">
        <v>149</v>
      </c>
      <c r="D100" s="204" t="s">
        <v>125</v>
      </c>
      <c r="E100" s="205" t="s">
        <v>150</v>
      </c>
      <c r="F100" s="206" t="s">
        <v>151</v>
      </c>
      <c r="G100" s="207" t="s">
        <v>128</v>
      </c>
      <c r="H100" s="208">
        <v>12</v>
      </c>
      <c r="I100" s="209"/>
      <c r="J100" s="210">
        <f>ROUND(I100*H100,2)</f>
        <v>0</v>
      </c>
      <c r="K100" s="206" t="s">
        <v>19</v>
      </c>
      <c r="L100" s="44"/>
      <c r="M100" s="211" t="s">
        <v>19</v>
      </c>
      <c r="N100" s="212" t="s">
        <v>43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129</v>
      </c>
      <c r="AT100" s="215" t="s">
        <v>125</v>
      </c>
      <c r="AU100" s="215" t="s">
        <v>119</v>
      </c>
      <c r="AY100" s="17" t="s">
        <v>120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80</v>
      </c>
      <c r="BK100" s="216">
        <f>ROUND(I100*H100,2)</f>
        <v>0</v>
      </c>
      <c r="BL100" s="17" t="s">
        <v>129</v>
      </c>
      <c r="BM100" s="215" t="s">
        <v>152</v>
      </c>
    </row>
    <row r="101" s="2" customFormat="1" ht="16.5" customHeight="1">
      <c r="A101" s="38"/>
      <c r="B101" s="39"/>
      <c r="C101" s="204" t="s">
        <v>138</v>
      </c>
      <c r="D101" s="204" t="s">
        <v>125</v>
      </c>
      <c r="E101" s="205" t="s">
        <v>153</v>
      </c>
      <c r="F101" s="206" t="s">
        <v>154</v>
      </c>
      <c r="G101" s="207" t="s">
        <v>128</v>
      </c>
      <c r="H101" s="208">
        <v>6</v>
      </c>
      <c r="I101" s="209"/>
      <c r="J101" s="210">
        <f>ROUND(I101*H101,2)</f>
        <v>0</v>
      </c>
      <c r="K101" s="206" t="s">
        <v>19</v>
      </c>
      <c r="L101" s="44"/>
      <c r="M101" s="211" t="s">
        <v>19</v>
      </c>
      <c r="N101" s="212" t="s">
        <v>43</v>
      </c>
      <c r="O101" s="84"/>
      <c r="P101" s="213">
        <f>O101*H101</f>
        <v>0</v>
      </c>
      <c r="Q101" s="213">
        <v>0</v>
      </c>
      <c r="R101" s="213">
        <f>Q101*H101</f>
        <v>0</v>
      </c>
      <c r="S101" s="213">
        <v>0</v>
      </c>
      <c r="T101" s="214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15" t="s">
        <v>129</v>
      </c>
      <c r="AT101" s="215" t="s">
        <v>125</v>
      </c>
      <c r="AU101" s="215" t="s">
        <v>119</v>
      </c>
      <c r="AY101" s="17" t="s">
        <v>120</v>
      </c>
      <c r="BE101" s="216">
        <f>IF(N101="základní",J101,0)</f>
        <v>0</v>
      </c>
      <c r="BF101" s="216">
        <f>IF(N101="snížená",J101,0)</f>
        <v>0</v>
      </c>
      <c r="BG101" s="216">
        <f>IF(N101="zákl. přenesená",J101,0)</f>
        <v>0</v>
      </c>
      <c r="BH101" s="216">
        <f>IF(N101="sníž. přenesená",J101,0)</f>
        <v>0</v>
      </c>
      <c r="BI101" s="216">
        <f>IF(N101="nulová",J101,0)</f>
        <v>0</v>
      </c>
      <c r="BJ101" s="17" t="s">
        <v>80</v>
      </c>
      <c r="BK101" s="216">
        <f>ROUND(I101*H101,2)</f>
        <v>0</v>
      </c>
      <c r="BL101" s="17" t="s">
        <v>129</v>
      </c>
      <c r="BM101" s="215" t="s">
        <v>155</v>
      </c>
    </row>
    <row r="102" s="2" customFormat="1" ht="16.5" customHeight="1">
      <c r="A102" s="38"/>
      <c r="B102" s="39"/>
      <c r="C102" s="204" t="s">
        <v>156</v>
      </c>
      <c r="D102" s="204" t="s">
        <v>125</v>
      </c>
      <c r="E102" s="205" t="s">
        <v>157</v>
      </c>
      <c r="F102" s="206" t="s">
        <v>158</v>
      </c>
      <c r="G102" s="207" t="s">
        <v>128</v>
      </c>
      <c r="H102" s="208">
        <v>6</v>
      </c>
      <c r="I102" s="209"/>
      <c r="J102" s="210">
        <f>ROUND(I102*H102,2)</f>
        <v>0</v>
      </c>
      <c r="K102" s="206" t="s">
        <v>19</v>
      </c>
      <c r="L102" s="44"/>
      <c r="M102" s="211" t="s">
        <v>19</v>
      </c>
      <c r="N102" s="212" t="s">
        <v>43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129</v>
      </c>
      <c r="AT102" s="215" t="s">
        <v>125</v>
      </c>
      <c r="AU102" s="215" t="s">
        <v>119</v>
      </c>
      <c r="AY102" s="17" t="s">
        <v>120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80</v>
      </c>
      <c r="BK102" s="216">
        <f>ROUND(I102*H102,2)</f>
        <v>0</v>
      </c>
      <c r="BL102" s="17" t="s">
        <v>129</v>
      </c>
      <c r="BM102" s="215" t="s">
        <v>159</v>
      </c>
    </row>
    <row r="103" s="2" customFormat="1" ht="16.5" customHeight="1">
      <c r="A103" s="38"/>
      <c r="B103" s="39"/>
      <c r="C103" s="204" t="s">
        <v>144</v>
      </c>
      <c r="D103" s="204" t="s">
        <v>125</v>
      </c>
      <c r="E103" s="205" t="s">
        <v>160</v>
      </c>
      <c r="F103" s="206" t="s">
        <v>161</v>
      </c>
      <c r="G103" s="207" t="s">
        <v>128</v>
      </c>
      <c r="H103" s="208">
        <v>4</v>
      </c>
      <c r="I103" s="209"/>
      <c r="J103" s="210">
        <f>ROUND(I103*H103,2)</f>
        <v>0</v>
      </c>
      <c r="K103" s="206" t="s">
        <v>19</v>
      </c>
      <c r="L103" s="44"/>
      <c r="M103" s="211" t="s">
        <v>19</v>
      </c>
      <c r="N103" s="212" t="s">
        <v>43</v>
      </c>
      <c r="O103" s="84"/>
      <c r="P103" s="213">
        <f>O103*H103</f>
        <v>0</v>
      </c>
      <c r="Q103" s="213">
        <v>0</v>
      </c>
      <c r="R103" s="213">
        <f>Q103*H103</f>
        <v>0</v>
      </c>
      <c r="S103" s="213">
        <v>0</v>
      </c>
      <c r="T103" s="214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15" t="s">
        <v>129</v>
      </c>
      <c r="AT103" s="215" t="s">
        <v>125</v>
      </c>
      <c r="AU103" s="215" t="s">
        <v>119</v>
      </c>
      <c r="AY103" s="17" t="s">
        <v>120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7" t="s">
        <v>80</v>
      </c>
      <c r="BK103" s="216">
        <f>ROUND(I103*H103,2)</f>
        <v>0</v>
      </c>
      <c r="BL103" s="17" t="s">
        <v>129</v>
      </c>
      <c r="BM103" s="215" t="s">
        <v>162</v>
      </c>
    </row>
    <row r="104" s="2" customFormat="1" ht="16.5" customHeight="1">
      <c r="A104" s="38"/>
      <c r="B104" s="39"/>
      <c r="C104" s="204" t="s">
        <v>163</v>
      </c>
      <c r="D104" s="204" t="s">
        <v>125</v>
      </c>
      <c r="E104" s="205" t="s">
        <v>157</v>
      </c>
      <c r="F104" s="206" t="s">
        <v>158</v>
      </c>
      <c r="G104" s="207" t="s">
        <v>128</v>
      </c>
      <c r="H104" s="208">
        <v>10</v>
      </c>
      <c r="I104" s="209"/>
      <c r="J104" s="210">
        <f>ROUND(I104*H104,2)</f>
        <v>0</v>
      </c>
      <c r="K104" s="206" t="s">
        <v>19</v>
      </c>
      <c r="L104" s="44"/>
      <c r="M104" s="211" t="s">
        <v>19</v>
      </c>
      <c r="N104" s="212" t="s">
        <v>43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129</v>
      </c>
      <c r="AT104" s="215" t="s">
        <v>125</v>
      </c>
      <c r="AU104" s="215" t="s">
        <v>119</v>
      </c>
      <c r="AY104" s="17" t="s">
        <v>120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80</v>
      </c>
      <c r="BK104" s="216">
        <f>ROUND(I104*H104,2)</f>
        <v>0</v>
      </c>
      <c r="BL104" s="17" t="s">
        <v>129</v>
      </c>
      <c r="BM104" s="215" t="s">
        <v>164</v>
      </c>
    </row>
    <row r="105" s="2" customFormat="1" ht="16.5" customHeight="1">
      <c r="A105" s="38"/>
      <c r="B105" s="39"/>
      <c r="C105" s="204" t="s">
        <v>8</v>
      </c>
      <c r="D105" s="204" t="s">
        <v>125</v>
      </c>
      <c r="E105" s="205" t="s">
        <v>160</v>
      </c>
      <c r="F105" s="206" t="s">
        <v>161</v>
      </c>
      <c r="G105" s="207" t="s">
        <v>128</v>
      </c>
      <c r="H105" s="208">
        <v>10</v>
      </c>
      <c r="I105" s="209"/>
      <c r="J105" s="210">
        <f>ROUND(I105*H105,2)</f>
        <v>0</v>
      </c>
      <c r="K105" s="206" t="s">
        <v>19</v>
      </c>
      <c r="L105" s="44"/>
      <c r="M105" s="211" t="s">
        <v>19</v>
      </c>
      <c r="N105" s="212" t="s">
        <v>43</v>
      </c>
      <c r="O105" s="84"/>
      <c r="P105" s="213">
        <f>O105*H105</f>
        <v>0</v>
      </c>
      <c r="Q105" s="213">
        <v>0</v>
      </c>
      <c r="R105" s="213">
        <f>Q105*H105</f>
        <v>0</v>
      </c>
      <c r="S105" s="213">
        <v>0</v>
      </c>
      <c r="T105" s="214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15" t="s">
        <v>129</v>
      </c>
      <c r="AT105" s="215" t="s">
        <v>125</v>
      </c>
      <c r="AU105" s="215" t="s">
        <v>119</v>
      </c>
      <c r="AY105" s="17" t="s">
        <v>120</v>
      </c>
      <c r="BE105" s="216">
        <f>IF(N105="základní",J105,0)</f>
        <v>0</v>
      </c>
      <c r="BF105" s="216">
        <f>IF(N105="snížená",J105,0)</f>
        <v>0</v>
      </c>
      <c r="BG105" s="216">
        <f>IF(N105="zákl. přenesená",J105,0)</f>
        <v>0</v>
      </c>
      <c r="BH105" s="216">
        <f>IF(N105="sníž. přenesená",J105,0)</f>
        <v>0</v>
      </c>
      <c r="BI105" s="216">
        <f>IF(N105="nulová",J105,0)</f>
        <v>0</v>
      </c>
      <c r="BJ105" s="17" t="s">
        <v>80</v>
      </c>
      <c r="BK105" s="216">
        <f>ROUND(I105*H105,2)</f>
        <v>0</v>
      </c>
      <c r="BL105" s="17" t="s">
        <v>129</v>
      </c>
      <c r="BM105" s="215" t="s">
        <v>165</v>
      </c>
    </row>
    <row r="106" s="2" customFormat="1" ht="16.5" customHeight="1">
      <c r="A106" s="38"/>
      <c r="B106" s="39"/>
      <c r="C106" s="204" t="s">
        <v>166</v>
      </c>
      <c r="D106" s="204" t="s">
        <v>125</v>
      </c>
      <c r="E106" s="205" t="s">
        <v>167</v>
      </c>
      <c r="F106" s="206" t="s">
        <v>168</v>
      </c>
      <c r="G106" s="207" t="s">
        <v>128</v>
      </c>
      <c r="H106" s="208">
        <v>8</v>
      </c>
      <c r="I106" s="209"/>
      <c r="J106" s="210">
        <f>ROUND(I106*H106,2)</f>
        <v>0</v>
      </c>
      <c r="K106" s="206" t="s">
        <v>19</v>
      </c>
      <c r="L106" s="44"/>
      <c r="M106" s="211" t="s">
        <v>19</v>
      </c>
      <c r="N106" s="212" t="s">
        <v>43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129</v>
      </c>
      <c r="AT106" s="215" t="s">
        <v>125</v>
      </c>
      <c r="AU106" s="215" t="s">
        <v>119</v>
      </c>
      <c r="AY106" s="17" t="s">
        <v>120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80</v>
      </c>
      <c r="BK106" s="216">
        <f>ROUND(I106*H106,2)</f>
        <v>0</v>
      </c>
      <c r="BL106" s="17" t="s">
        <v>129</v>
      </c>
      <c r="BM106" s="215" t="s">
        <v>169</v>
      </c>
    </row>
    <row r="107" s="2" customFormat="1" ht="16.5" customHeight="1">
      <c r="A107" s="38"/>
      <c r="B107" s="39"/>
      <c r="C107" s="204" t="s">
        <v>152</v>
      </c>
      <c r="D107" s="204" t="s">
        <v>125</v>
      </c>
      <c r="E107" s="205" t="s">
        <v>170</v>
      </c>
      <c r="F107" s="206" t="s">
        <v>171</v>
      </c>
      <c r="G107" s="207" t="s">
        <v>128</v>
      </c>
      <c r="H107" s="208">
        <v>5</v>
      </c>
      <c r="I107" s="209"/>
      <c r="J107" s="210">
        <f>ROUND(I107*H107,2)</f>
        <v>0</v>
      </c>
      <c r="K107" s="206" t="s">
        <v>19</v>
      </c>
      <c r="L107" s="44"/>
      <c r="M107" s="211" t="s">
        <v>19</v>
      </c>
      <c r="N107" s="212" t="s">
        <v>43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129</v>
      </c>
      <c r="AT107" s="215" t="s">
        <v>125</v>
      </c>
      <c r="AU107" s="215" t="s">
        <v>119</v>
      </c>
      <c r="AY107" s="17" t="s">
        <v>120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80</v>
      </c>
      <c r="BK107" s="216">
        <f>ROUND(I107*H107,2)</f>
        <v>0</v>
      </c>
      <c r="BL107" s="17" t="s">
        <v>129</v>
      </c>
      <c r="BM107" s="215" t="s">
        <v>172</v>
      </c>
    </row>
    <row r="108" s="2" customFormat="1" ht="16.5" customHeight="1">
      <c r="A108" s="38"/>
      <c r="B108" s="39"/>
      <c r="C108" s="204" t="s">
        <v>173</v>
      </c>
      <c r="D108" s="204" t="s">
        <v>125</v>
      </c>
      <c r="E108" s="205" t="s">
        <v>174</v>
      </c>
      <c r="F108" s="206" t="s">
        <v>175</v>
      </c>
      <c r="G108" s="207" t="s">
        <v>128</v>
      </c>
      <c r="H108" s="208">
        <v>5</v>
      </c>
      <c r="I108" s="209"/>
      <c r="J108" s="210">
        <f>ROUND(I108*H108,2)</f>
        <v>0</v>
      </c>
      <c r="K108" s="206" t="s">
        <v>19</v>
      </c>
      <c r="L108" s="44"/>
      <c r="M108" s="211" t="s">
        <v>19</v>
      </c>
      <c r="N108" s="212" t="s">
        <v>43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129</v>
      </c>
      <c r="AT108" s="215" t="s">
        <v>125</v>
      </c>
      <c r="AU108" s="215" t="s">
        <v>119</v>
      </c>
      <c r="AY108" s="17" t="s">
        <v>120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80</v>
      </c>
      <c r="BK108" s="216">
        <f>ROUND(I108*H108,2)</f>
        <v>0</v>
      </c>
      <c r="BL108" s="17" t="s">
        <v>129</v>
      </c>
      <c r="BM108" s="215" t="s">
        <v>176</v>
      </c>
    </row>
    <row r="109" s="2" customFormat="1" ht="16.5" customHeight="1">
      <c r="A109" s="38"/>
      <c r="B109" s="39"/>
      <c r="C109" s="204" t="s">
        <v>155</v>
      </c>
      <c r="D109" s="204" t="s">
        <v>125</v>
      </c>
      <c r="E109" s="205" t="s">
        <v>177</v>
      </c>
      <c r="F109" s="206" t="s">
        <v>178</v>
      </c>
      <c r="G109" s="207" t="s">
        <v>128</v>
      </c>
      <c r="H109" s="208">
        <v>5</v>
      </c>
      <c r="I109" s="209"/>
      <c r="J109" s="210">
        <f>ROUND(I109*H109,2)</f>
        <v>0</v>
      </c>
      <c r="K109" s="206" t="s">
        <v>19</v>
      </c>
      <c r="L109" s="44"/>
      <c r="M109" s="211" t="s">
        <v>19</v>
      </c>
      <c r="N109" s="212" t="s">
        <v>43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129</v>
      </c>
      <c r="AT109" s="215" t="s">
        <v>125</v>
      </c>
      <c r="AU109" s="215" t="s">
        <v>119</v>
      </c>
      <c r="AY109" s="17" t="s">
        <v>120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80</v>
      </c>
      <c r="BK109" s="216">
        <f>ROUND(I109*H109,2)</f>
        <v>0</v>
      </c>
      <c r="BL109" s="17" t="s">
        <v>129</v>
      </c>
      <c r="BM109" s="215" t="s">
        <v>179</v>
      </c>
    </row>
    <row r="110" s="2" customFormat="1" ht="16.5" customHeight="1">
      <c r="A110" s="38"/>
      <c r="B110" s="39"/>
      <c r="C110" s="204" t="s">
        <v>180</v>
      </c>
      <c r="D110" s="204" t="s">
        <v>125</v>
      </c>
      <c r="E110" s="205" t="s">
        <v>181</v>
      </c>
      <c r="F110" s="206" t="s">
        <v>182</v>
      </c>
      <c r="G110" s="207" t="s">
        <v>117</v>
      </c>
      <c r="H110" s="208">
        <v>3.1499999999999999</v>
      </c>
      <c r="I110" s="209"/>
      <c r="J110" s="210">
        <f>ROUND(I110*H110,2)</f>
        <v>0</v>
      </c>
      <c r="K110" s="206" t="s">
        <v>19</v>
      </c>
      <c r="L110" s="44"/>
      <c r="M110" s="211" t="s">
        <v>19</v>
      </c>
      <c r="N110" s="212" t="s">
        <v>43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129</v>
      </c>
      <c r="AT110" s="215" t="s">
        <v>125</v>
      </c>
      <c r="AU110" s="215" t="s">
        <v>119</v>
      </c>
      <c r="AY110" s="17" t="s">
        <v>120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80</v>
      </c>
      <c r="BK110" s="216">
        <f>ROUND(I110*H110,2)</f>
        <v>0</v>
      </c>
      <c r="BL110" s="17" t="s">
        <v>129</v>
      </c>
      <c r="BM110" s="215" t="s">
        <v>183</v>
      </c>
    </row>
    <row r="111" s="2" customFormat="1" ht="16.5" customHeight="1">
      <c r="A111" s="38"/>
      <c r="B111" s="39"/>
      <c r="C111" s="204" t="s">
        <v>159</v>
      </c>
      <c r="D111" s="204" t="s">
        <v>125</v>
      </c>
      <c r="E111" s="205" t="s">
        <v>184</v>
      </c>
      <c r="F111" s="206" t="s">
        <v>185</v>
      </c>
      <c r="G111" s="207" t="s">
        <v>117</v>
      </c>
      <c r="H111" s="208">
        <v>6.2999999999999998</v>
      </c>
      <c r="I111" s="209"/>
      <c r="J111" s="210">
        <f>ROUND(I111*H111,2)</f>
        <v>0</v>
      </c>
      <c r="K111" s="206" t="s">
        <v>19</v>
      </c>
      <c r="L111" s="44"/>
      <c r="M111" s="211" t="s">
        <v>19</v>
      </c>
      <c r="N111" s="212" t="s">
        <v>43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129</v>
      </c>
      <c r="AT111" s="215" t="s">
        <v>125</v>
      </c>
      <c r="AU111" s="215" t="s">
        <v>119</v>
      </c>
      <c r="AY111" s="17" t="s">
        <v>120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80</v>
      </c>
      <c r="BK111" s="216">
        <f>ROUND(I111*H111,2)</f>
        <v>0</v>
      </c>
      <c r="BL111" s="17" t="s">
        <v>129</v>
      </c>
      <c r="BM111" s="215" t="s">
        <v>186</v>
      </c>
    </row>
    <row r="112" s="2" customFormat="1" ht="16.5" customHeight="1">
      <c r="A112" s="38"/>
      <c r="B112" s="39"/>
      <c r="C112" s="204" t="s">
        <v>187</v>
      </c>
      <c r="D112" s="204" t="s">
        <v>125</v>
      </c>
      <c r="E112" s="205" t="s">
        <v>188</v>
      </c>
      <c r="F112" s="206" t="s">
        <v>189</v>
      </c>
      <c r="G112" s="207" t="s">
        <v>117</v>
      </c>
      <c r="H112" s="208">
        <v>6.2999999999999998</v>
      </c>
      <c r="I112" s="209"/>
      <c r="J112" s="210">
        <f>ROUND(I112*H112,2)</f>
        <v>0</v>
      </c>
      <c r="K112" s="206" t="s">
        <v>19</v>
      </c>
      <c r="L112" s="44"/>
      <c r="M112" s="211" t="s">
        <v>19</v>
      </c>
      <c r="N112" s="212" t="s">
        <v>43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129</v>
      </c>
      <c r="AT112" s="215" t="s">
        <v>125</v>
      </c>
      <c r="AU112" s="215" t="s">
        <v>119</v>
      </c>
      <c r="AY112" s="17" t="s">
        <v>120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80</v>
      </c>
      <c r="BK112" s="216">
        <f>ROUND(I112*H112,2)</f>
        <v>0</v>
      </c>
      <c r="BL112" s="17" t="s">
        <v>129</v>
      </c>
      <c r="BM112" s="215" t="s">
        <v>190</v>
      </c>
    </row>
    <row r="113" s="2" customFormat="1" ht="16.5" customHeight="1">
      <c r="A113" s="38"/>
      <c r="B113" s="39"/>
      <c r="C113" s="204" t="s">
        <v>162</v>
      </c>
      <c r="D113" s="204" t="s">
        <v>125</v>
      </c>
      <c r="E113" s="205" t="s">
        <v>191</v>
      </c>
      <c r="F113" s="206" t="s">
        <v>192</v>
      </c>
      <c r="G113" s="207" t="s">
        <v>117</v>
      </c>
      <c r="H113" s="208">
        <v>6.2999999999999998</v>
      </c>
      <c r="I113" s="209"/>
      <c r="J113" s="210">
        <f>ROUND(I113*H113,2)</f>
        <v>0</v>
      </c>
      <c r="K113" s="206" t="s">
        <v>19</v>
      </c>
      <c r="L113" s="44"/>
      <c r="M113" s="211" t="s">
        <v>19</v>
      </c>
      <c r="N113" s="212" t="s">
        <v>43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129</v>
      </c>
      <c r="AT113" s="215" t="s">
        <v>125</v>
      </c>
      <c r="AU113" s="215" t="s">
        <v>119</v>
      </c>
      <c r="AY113" s="17" t="s">
        <v>120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80</v>
      </c>
      <c r="BK113" s="216">
        <f>ROUND(I113*H113,2)</f>
        <v>0</v>
      </c>
      <c r="BL113" s="17" t="s">
        <v>129</v>
      </c>
      <c r="BM113" s="215" t="s">
        <v>193</v>
      </c>
    </row>
    <row r="114" s="2" customFormat="1" ht="16.5" customHeight="1">
      <c r="A114" s="38"/>
      <c r="B114" s="39"/>
      <c r="C114" s="204" t="s">
        <v>7</v>
      </c>
      <c r="D114" s="204" t="s">
        <v>125</v>
      </c>
      <c r="E114" s="205" t="s">
        <v>194</v>
      </c>
      <c r="F114" s="206" t="s">
        <v>195</v>
      </c>
      <c r="G114" s="207" t="s">
        <v>117</v>
      </c>
      <c r="H114" s="208">
        <v>15.75</v>
      </c>
      <c r="I114" s="209"/>
      <c r="J114" s="210">
        <f>ROUND(I114*H114,2)</f>
        <v>0</v>
      </c>
      <c r="K114" s="206" t="s">
        <v>19</v>
      </c>
      <c r="L114" s="44"/>
      <c r="M114" s="211" t="s">
        <v>19</v>
      </c>
      <c r="N114" s="212" t="s">
        <v>43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129</v>
      </c>
      <c r="AT114" s="215" t="s">
        <v>125</v>
      </c>
      <c r="AU114" s="215" t="s">
        <v>119</v>
      </c>
      <c r="AY114" s="17" t="s">
        <v>120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80</v>
      </c>
      <c r="BK114" s="216">
        <f>ROUND(I114*H114,2)</f>
        <v>0</v>
      </c>
      <c r="BL114" s="17" t="s">
        <v>129</v>
      </c>
      <c r="BM114" s="215" t="s">
        <v>196</v>
      </c>
    </row>
    <row r="115" s="2" customFormat="1" ht="16.5" customHeight="1">
      <c r="A115" s="38"/>
      <c r="B115" s="39"/>
      <c r="C115" s="204" t="s">
        <v>164</v>
      </c>
      <c r="D115" s="204" t="s">
        <v>125</v>
      </c>
      <c r="E115" s="205" t="s">
        <v>197</v>
      </c>
      <c r="F115" s="206" t="s">
        <v>198</v>
      </c>
      <c r="G115" s="207" t="s">
        <v>117</v>
      </c>
      <c r="H115" s="208">
        <v>5.25</v>
      </c>
      <c r="I115" s="209"/>
      <c r="J115" s="210">
        <f>ROUND(I115*H115,2)</f>
        <v>0</v>
      </c>
      <c r="K115" s="206" t="s">
        <v>19</v>
      </c>
      <c r="L115" s="44"/>
      <c r="M115" s="211" t="s">
        <v>19</v>
      </c>
      <c r="N115" s="212" t="s">
        <v>43</v>
      </c>
      <c r="O115" s="84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129</v>
      </c>
      <c r="AT115" s="215" t="s">
        <v>125</v>
      </c>
      <c r="AU115" s="215" t="s">
        <v>119</v>
      </c>
      <c r="AY115" s="17" t="s">
        <v>120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80</v>
      </c>
      <c r="BK115" s="216">
        <f>ROUND(I115*H115,2)</f>
        <v>0</v>
      </c>
      <c r="BL115" s="17" t="s">
        <v>129</v>
      </c>
      <c r="BM115" s="215" t="s">
        <v>199</v>
      </c>
    </row>
    <row r="116" s="2" customFormat="1" ht="16.5" customHeight="1">
      <c r="A116" s="38"/>
      <c r="B116" s="39"/>
      <c r="C116" s="204" t="s">
        <v>200</v>
      </c>
      <c r="D116" s="204" t="s">
        <v>125</v>
      </c>
      <c r="E116" s="205" t="s">
        <v>201</v>
      </c>
      <c r="F116" s="206" t="s">
        <v>202</v>
      </c>
      <c r="G116" s="207" t="s">
        <v>117</v>
      </c>
      <c r="H116" s="208">
        <v>37.799999999999997</v>
      </c>
      <c r="I116" s="209"/>
      <c r="J116" s="210">
        <f>ROUND(I116*H116,2)</f>
        <v>0</v>
      </c>
      <c r="K116" s="206" t="s">
        <v>19</v>
      </c>
      <c r="L116" s="44"/>
      <c r="M116" s="211" t="s">
        <v>19</v>
      </c>
      <c r="N116" s="212" t="s">
        <v>43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129</v>
      </c>
      <c r="AT116" s="215" t="s">
        <v>125</v>
      </c>
      <c r="AU116" s="215" t="s">
        <v>119</v>
      </c>
      <c r="AY116" s="17" t="s">
        <v>120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80</v>
      </c>
      <c r="BK116" s="216">
        <f>ROUND(I116*H116,2)</f>
        <v>0</v>
      </c>
      <c r="BL116" s="17" t="s">
        <v>129</v>
      </c>
      <c r="BM116" s="215" t="s">
        <v>203</v>
      </c>
    </row>
    <row r="117" s="2" customFormat="1" ht="16.5" customHeight="1">
      <c r="A117" s="38"/>
      <c r="B117" s="39"/>
      <c r="C117" s="204" t="s">
        <v>165</v>
      </c>
      <c r="D117" s="204" t="s">
        <v>125</v>
      </c>
      <c r="E117" s="205" t="s">
        <v>204</v>
      </c>
      <c r="F117" s="206" t="s">
        <v>205</v>
      </c>
      <c r="G117" s="207" t="s">
        <v>117</v>
      </c>
      <c r="H117" s="208">
        <v>2</v>
      </c>
      <c r="I117" s="209"/>
      <c r="J117" s="210">
        <f>ROUND(I117*H117,2)</f>
        <v>0</v>
      </c>
      <c r="K117" s="206" t="s">
        <v>19</v>
      </c>
      <c r="L117" s="44"/>
      <c r="M117" s="211" t="s">
        <v>19</v>
      </c>
      <c r="N117" s="212" t="s">
        <v>43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129</v>
      </c>
      <c r="AT117" s="215" t="s">
        <v>125</v>
      </c>
      <c r="AU117" s="215" t="s">
        <v>119</v>
      </c>
      <c r="AY117" s="17" t="s">
        <v>120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80</v>
      </c>
      <c r="BK117" s="216">
        <f>ROUND(I117*H117,2)</f>
        <v>0</v>
      </c>
      <c r="BL117" s="17" t="s">
        <v>129</v>
      </c>
      <c r="BM117" s="215" t="s">
        <v>206</v>
      </c>
    </row>
    <row r="118" s="2" customFormat="1" ht="16.5" customHeight="1">
      <c r="A118" s="38"/>
      <c r="B118" s="39"/>
      <c r="C118" s="204" t="s">
        <v>207</v>
      </c>
      <c r="D118" s="204" t="s">
        <v>125</v>
      </c>
      <c r="E118" s="205" t="s">
        <v>208</v>
      </c>
      <c r="F118" s="206" t="s">
        <v>209</v>
      </c>
      <c r="G118" s="207" t="s">
        <v>128</v>
      </c>
      <c r="H118" s="208">
        <v>6</v>
      </c>
      <c r="I118" s="209"/>
      <c r="J118" s="210">
        <f>ROUND(I118*H118,2)</f>
        <v>0</v>
      </c>
      <c r="K118" s="206" t="s">
        <v>19</v>
      </c>
      <c r="L118" s="44"/>
      <c r="M118" s="211" t="s">
        <v>19</v>
      </c>
      <c r="N118" s="212" t="s">
        <v>43</v>
      </c>
      <c r="O118" s="84"/>
      <c r="P118" s="213">
        <f>O118*H118</f>
        <v>0</v>
      </c>
      <c r="Q118" s="213">
        <v>0</v>
      </c>
      <c r="R118" s="213">
        <f>Q118*H118</f>
        <v>0</v>
      </c>
      <c r="S118" s="213">
        <v>0</v>
      </c>
      <c r="T118" s="214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15" t="s">
        <v>129</v>
      </c>
      <c r="AT118" s="215" t="s">
        <v>125</v>
      </c>
      <c r="AU118" s="215" t="s">
        <v>119</v>
      </c>
      <c r="AY118" s="17" t="s">
        <v>120</v>
      </c>
      <c r="BE118" s="216">
        <f>IF(N118="základní",J118,0)</f>
        <v>0</v>
      </c>
      <c r="BF118" s="216">
        <f>IF(N118="snížená",J118,0)</f>
        <v>0</v>
      </c>
      <c r="BG118" s="216">
        <f>IF(N118="zákl. přenesená",J118,0)</f>
        <v>0</v>
      </c>
      <c r="BH118" s="216">
        <f>IF(N118="sníž. přenesená",J118,0)</f>
        <v>0</v>
      </c>
      <c r="BI118" s="216">
        <f>IF(N118="nulová",J118,0)</f>
        <v>0</v>
      </c>
      <c r="BJ118" s="17" t="s">
        <v>80</v>
      </c>
      <c r="BK118" s="216">
        <f>ROUND(I118*H118,2)</f>
        <v>0</v>
      </c>
      <c r="BL118" s="17" t="s">
        <v>129</v>
      </c>
      <c r="BM118" s="215" t="s">
        <v>210</v>
      </c>
    </row>
    <row r="119" s="2" customFormat="1" ht="16.5" customHeight="1">
      <c r="A119" s="38"/>
      <c r="B119" s="39"/>
      <c r="C119" s="204" t="s">
        <v>169</v>
      </c>
      <c r="D119" s="204" t="s">
        <v>125</v>
      </c>
      <c r="E119" s="205" t="s">
        <v>211</v>
      </c>
      <c r="F119" s="206" t="s">
        <v>212</v>
      </c>
      <c r="G119" s="207" t="s">
        <v>128</v>
      </c>
      <c r="H119" s="208">
        <v>8</v>
      </c>
      <c r="I119" s="209"/>
      <c r="J119" s="210">
        <f>ROUND(I119*H119,2)</f>
        <v>0</v>
      </c>
      <c r="K119" s="206" t="s">
        <v>19</v>
      </c>
      <c r="L119" s="44"/>
      <c r="M119" s="211" t="s">
        <v>19</v>
      </c>
      <c r="N119" s="212" t="s">
        <v>43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129</v>
      </c>
      <c r="AT119" s="215" t="s">
        <v>125</v>
      </c>
      <c r="AU119" s="215" t="s">
        <v>119</v>
      </c>
      <c r="AY119" s="17" t="s">
        <v>120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80</v>
      </c>
      <c r="BK119" s="216">
        <f>ROUND(I119*H119,2)</f>
        <v>0</v>
      </c>
      <c r="BL119" s="17" t="s">
        <v>129</v>
      </c>
      <c r="BM119" s="215" t="s">
        <v>213</v>
      </c>
    </row>
    <row r="120" s="2" customFormat="1" ht="16.5" customHeight="1">
      <c r="A120" s="38"/>
      <c r="B120" s="39"/>
      <c r="C120" s="204" t="s">
        <v>214</v>
      </c>
      <c r="D120" s="204" t="s">
        <v>125</v>
      </c>
      <c r="E120" s="205" t="s">
        <v>215</v>
      </c>
      <c r="F120" s="206" t="s">
        <v>216</v>
      </c>
      <c r="G120" s="207" t="s">
        <v>217</v>
      </c>
      <c r="H120" s="208">
        <v>1</v>
      </c>
      <c r="I120" s="209"/>
      <c r="J120" s="210">
        <f>ROUND(I120*H120,2)</f>
        <v>0</v>
      </c>
      <c r="K120" s="206" t="s">
        <v>19</v>
      </c>
      <c r="L120" s="44"/>
      <c r="M120" s="211" t="s">
        <v>19</v>
      </c>
      <c r="N120" s="212" t="s">
        <v>43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129</v>
      </c>
      <c r="AT120" s="215" t="s">
        <v>125</v>
      </c>
      <c r="AU120" s="215" t="s">
        <v>119</v>
      </c>
      <c r="AY120" s="17" t="s">
        <v>120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80</v>
      </c>
      <c r="BK120" s="216">
        <f>ROUND(I120*H120,2)</f>
        <v>0</v>
      </c>
      <c r="BL120" s="17" t="s">
        <v>129</v>
      </c>
      <c r="BM120" s="215" t="s">
        <v>218</v>
      </c>
    </row>
    <row r="121" s="2" customFormat="1" ht="16.5" customHeight="1">
      <c r="A121" s="38"/>
      <c r="B121" s="39"/>
      <c r="C121" s="204" t="s">
        <v>172</v>
      </c>
      <c r="D121" s="204" t="s">
        <v>125</v>
      </c>
      <c r="E121" s="205" t="s">
        <v>219</v>
      </c>
      <c r="F121" s="206" t="s">
        <v>220</v>
      </c>
      <c r="G121" s="207" t="s">
        <v>221</v>
      </c>
      <c r="H121" s="208">
        <v>30</v>
      </c>
      <c r="I121" s="209"/>
      <c r="J121" s="210">
        <f>ROUND(I121*H121,2)</f>
        <v>0</v>
      </c>
      <c r="K121" s="206" t="s">
        <v>19</v>
      </c>
      <c r="L121" s="44"/>
      <c r="M121" s="211" t="s">
        <v>19</v>
      </c>
      <c r="N121" s="212" t="s">
        <v>43</v>
      </c>
      <c r="O121" s="84"/>
      <c r="P121" s="213">
        <f>O121*H121</f>
        <v>0</v>
      </c>
      <c r="Q121" s="213">
        <v>0</v>
      </c>
      <c r="R121" s="213">
        <f>Q121*H121</f>
        <v>0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129</v>
      </c>
      <c r="AT121" s="215" t="s">
        <v>125</v>
      </c>
      <c r="AU121" s="215" t="s">
        <v>119</v>
      </c>
      <c r="AY121" s="17" t="s">
        <v>120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80</v>
      </c>
      <c r="BK121" s="216">
        <f>ROUND(I121*H121,2)</f>
        <v>0</v>
      </c>
      <c r="BL121" s="17" t="s">
        <v>129</v>
      </c>
      <c r="BM121" s="215" t="s">
        <v>222</v>
      </c>
    </row>
    <row r="122" s="2" customFormat="1" ht="16.5" customHeight="1">
      <c r="A122" s="38"/>
      <c r="B122" s="39"/>
      <c r="C122" s="204" t="s">
        <v>223</v>
      </c>
      <c r="D122" s="204" t="s">
        <v>125</v>
      </c>
      <c r="E122" s="205" t="s">
        <v>224</v>
      </c>
      <c r="F122" s="206" t="s">
        <v>225</v>
      </c>
      <c r="G122" s="207" t="s">
        <v>128</v>
      </c>
      <c r="H122" s="208">
        <v>25</v>
      </c>
      <c r="I122" s="209"/>
      <c r="J122" s="210">
        <f>ROUND(I122*H122,2)</f>
        <v>0</v>
      </c>
      <c r="K122" s="206" t="s">
        <v>19</v>
      </c>
      <c r="L122" s="44"/>
      <c r="M122" s="211" t="s">
        <v>19</v>
      </c>
      <c r="N122" s="212" t="s">
        <v>43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129</v>
      </c>
      <c r="AT122" s="215" t="s">
        <v>125</v>
      </c>
      <c r="AU122" s="215" t="s">
        <v>119</v>
      </c>
      <c r="AY122" s="17" t="s">
        <v>120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80</v>
      </c>
      <c r="BK122" s="216">
        <f>ROUND(I122*H122,2)</f>
        <v>0</v>
      </c>
      <c r="BL122" s="17" t="s">
        <v>129</v>
      </c>
      <c r="BM122" s="215" t="s">
        <v>226</v>
      </c>
    </row>
    <row r="123" s="2" customFormat="1" ht="16.5" customHeight="1">
      <c r="A123" s="38"/>
      <c r="B123" s="39"/>
      <c r="C123" s="204" t="s">
        <v>176</v>
      </c>
      <c r="D123" s="204" t="s">
        <v>125</v>
      </c>
      <c r="E123" s="205" t="s">
        <v>227</v>
      </c>
      <c r="F123" s="206" t="s">
        <v>228</v>
      </c>
      <c r="G123" s="207" t="s">
        <v>128</v>
      </c>
      <c r="H123" s="208">
        <v>6</v>
      </c>
      <c r="I123" s="209"/>
      <c r="J123" s="210">
        <f>ROUND(I123*H123,2)</f>
        <v>0</v>
      </c>
      <c r="K123" s="206" t="s">
        <v>19</v>
      </c>
      <c r="L123" s="44"/>
      <c r="M123" s="211" t="s">
        <v>19</v>
      </c>
      <c r="N123" s="212" t="s">
        <v>43</v>
      </c>
      <c r="O123" s="84"/>
      <c r="P123" s="213">
        <f>O123*H123</f>
        <v>0</v>
      </c>
      <c r="Q123" s="213">
        <v>0</v>
      </c>
      <c r="R123" s="213">
        <f>Q123*H123</f>
        <v>0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129</v>
      </c>
      <c r="AT123" s="215" t="s">
        <v>125</v>
      </c>
      <c r="AU123" s="215" t="s">
        <v>119</v>
      </c>
      <c r="AY123" s="17" t="s">
        <v>120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80</v>
      </c>
      <c r="BK123" s="216">
        <f>ROUND(I123*H123,2)</f>
        <v>0</v>
      </c>
      <c r="BL123" s="17" t="s">
        <v>129</v>
      </c>
      <c r="BM123" s="215" t="s">
        <v>229</v>
      </c>
    </row>
    <row r="124" s="2" customFormat="1" ht="16.5" customHeight="1">
      <c r="A124" s="38"/>
      <c r="B124" s="39"/>
      <c r="C124" s="204" t="s">
        <v>230</v>
      </c>
      <c r="D124" s="204" t="s">
        <v>125</v>
      </c>
      <c r="E124" s="205" t="s">
        <v>231</v>
      </c>
      <c r="F124" s="206" t="s">
        <v>232</v>
      </c>
      <c r="G124" s="207" t="s">
        <v>128</v>
      </c>
      <c r="H124" s="208">
        <v>20</v>
      </c>
      <c r="I124" s="209"/>
      <c r="J124" s="210">
        <f>ROUND(I124*H124,2)</f>
        <v>0</v>
      </c>
      <c r="K124" s="206" t="s">
        <v>19</v>
      </c>
      <c r="L124" s="44"/>
      <c r="M124" s="211" t="s">
        <v>19</v>
      </c>
      <c r="N124" s="212" t="s">
        <v>43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129</v>
      </c>
      <c r="AT124" s="215" t="s">
        <v>125</v>
      </c>
      <c r="AU124" s="215" t="s">
        <v>119</v>
      </c>
      <c r="AY124" s="17" t="s">
        <v>120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80</v>
      </c>
      <c r="BK124" s="216">
        <f>ROUND(I124*H124,2)</f>
        <v>0</v>
      </c>
      <c r="BL124" s="17" t="s">
        <v>129</v>
      </c>
      <c r="BM124" s="215" t="s">
        <v>233</v>
      </c>
    </row>
    <row r="125" s="2" customFormat="1" ht="16.5" customHeight="1">
      <c r="A125" s="38"/>
      <c r="B125" s="39"/>
      <c r="C125" s="204" t="s">
        <v>179</v>
      </c>
      <c r="D125" s="204" t="s">
        <v>125</v>
      </c>
      <c r="E125" s="205" t="s">
        <v>234</v>
      </c>
      <c r="F125" s="206" t="s">
        <v>235</v>
      </c>
      <c r="G125" s="207" t="s">
        <v>128</v>
      </c>
      <c r="H125" s="208">
        <v>8</v>
      </c>
      <c r="I125" s="209"/>
      <c r="J125" s="210">
        <f>ROUND(I125*H125,2)</f>
        <v>0</v>
      </c>
      <c r="K125" s="206" t="s">
        <v>19</v>
      </c>
      <c r="L125" s="44"/>
      <c r="M125" s="211" t="s">
        <v>19</v>
      </c>
      <c r="N125" s="212" t="s">
        <v>43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129</v>
      </c>
      <c r="AT125" s="215" t="s">
        <v>125</v>
      </c>
      <c r="AU125" s="215" t="s">
        <v>119</v>
      </c>
      <c r="AY125" s="17" t="s">
        <v>120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80</v>
      </c>
      <c r="BK125" s="216">
        <f>ROUND(I125*H125,2)</f>
        <v>0</v>
      </c>
      <c r="BL125" s="17" t="s">
        <v>129</v>
      </c>
      <c r="BM125" s="215" t="s">
        <v>129</v>
      </c>
    </row>
    <row r="126" s="2" customFormat="1" ht="16.5" customHeight="1">
      <c r="A126" s="38"/>
      <c r="B126" s="39"/>
      <c r="C126" s="204" t="s">
        <v>236</v>
      </c>
      <c r="D126" s="204" t="s">
        <v>125</v>
      </c>
      <c r="E126" s="205" t="s">
        <v>237</v>
      </c>
      <c r="F126" s="206" t="s">
        <v>238</v>
      </c>
      <c r="G126" s="207" t="s">
        <v>128</v>
      </c>
      <c r="H126" s="208">
        <v>8</v>
      </c>
      <c r="I126" s="209"/>
      <c r="J126" s="210">
        <f>ROUND(I126*H126,2)</f>
        <v>0</v>
      </c>
      <c r="K126" s="206" t="s">
        <v>19</v>
      </c>
      <c r="L126" s="44"/>
      <c r="M126" s="211" t="s">
        <v>19</v>
      </c>
      <c r="N126" s="212" t="s">
        <v>43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129</v>
      </c>
      <c r="AT126" s="215" t="s">
        <v>125</v>
      </c>
      <c r="AU126" s="215" t="s">
        <v>119</v>
      </c>
      <c r="AY126" s="17" t="s">
        <v>120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80</v>
      </c>
      <c r="BK126" s="216">
        <f>ROUND(I126*H126,2)</f>
        <v>0</v>
      </c>
      <c r="BL126" s="17" t="s">
        <v>129</v>
      </c>
      <c r="BM126" s="215" t="s">
        <v>239</v>
      </c>
    </row>
    <row r="127" s="2" customFormat="1" ht="16.5" customHeight="1">
      <c r="A127" s="38"/>
      <c r="B127" s="39"/>
      <c r="C127" s="204" t="s">
        <v>183</v>
      </c>
      <c r="D127" s="204" t="s">
        <v>125</v>
      </c>
      <c r="E127" s="205" t="s">
        <v>240</v>
      </c>
      <c r="F127" s="206" t="s">
        <v>241</v>
      </c>
      <c r="G127" s="207" t="s">
        <v>128</v>
      </c>
      <c r="H127" s="208">
        <v>2</v>
      </c>
      <c r="I127" s="209"/>
      <c r="J127" s="210">
        <f>ROUND(I127*H127,2)</f>
        <v>0</v>
      </c>
      <c r="K127" s="206" t="s">
        <v>19</v>
      </c>
      <c r="L127" s="44"/>
      <c r="M127" s="211" t="s">
        <v>19</v>
      </c>
      <c r="N127" s="212" t="s">
        <v>43</v>
      </c>
      <c r="O127" s="84"/>
      <c r="P127" s="213">
        <f>O127*H127</f>
        <v>0</v>
      </c>
      <c r="Q127" s="213">
        <v>0</v>
      </c>
      <c r="R127" s="213">
        <f>Q127*H127</f>
        <v>0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129</v>
      </c>
      <c r="AT127" s="215" t="s">
        <v>125</v>
      </c>
      <c r="AU127" s="215" t="s">
        <v>119</v>
      </c>
      <c r="AY127" s="17" t="s">
        <v>120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80</v>
      </c>
      <c r="BK127" s="216">
        <f>ROUND(I127*H127,2)</f>
        <v>0</v>
      </c>
      <c r="BL127" s="17" t="s">
        <v>129</v>
      </c>
      <c r="BM127" s="215" t="s">
        <v>242</v>
      </c>
    </row>
    <row r="128" s="2" customFormat="1" ht="16.5" customHeight="1">
      <c r="A128" s="38"/>
      <c r="B128" s="39"/>
      <c r="C128" s="204" t="s">
        <v>243</v>
      </c>
      <c r="D128" s="204" t="s">
        <v>125</v>
      </c>
      <c r="E128" s="205" t="s">
        <v>244</v>
      </c>
      <c r="F128" s="206" t="s">
        <v>245</v>
      </c>
      <c r="G128" s="207" t="s">
        <v>128</v>
      </c>
      <c r="H128" s="208">
        <v>2</v>
      </c>
      <c r="I128" s="209"/>
      <c r="J128" s="210">
        <f>ROUND(I128*H128,2)</f>
        <v>0</v>
      </c>
      <c r="K128" s="206" t="s">
        <v>19</v>
      </c>
      <c r="L128" s="44"/>
      <c r="M128" s="211" t="s">
        <v>19</v>
      </c>
      <c r="N128" s="212" t="s">
        <v>43</v>
      </c>
      <c r="O128" s="84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129</v>
      </c>
      <c r="AT128" s="215" t="s">
        <v>125</v>
      </c>
      <c r="AU128" s="215" t="s">
        <v>119</v>
      </c>
      <c r="AY128" s="17" t="s">
        <v>120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80</v>
      </c>
      <c r="BK128" s="216">
        <f>ROUND(I128*H128,2)</f>
        <v>0</v>
      </c>
      <c r="BL128" s="17" t="s">
        <v>129</v>
      </c>
      <c r="BM128" s="215" t="s">
        <v>246</v>
      </c>
    </row>
    <row r="129" s="2" customFormat="1" ht="16.5" customHeight="1">
      <c r="A129" s="38"/>
      <c r="B129" s="39"/>
      <c r="C129" s="204" t="s">
        <v>186</v>
      </c>
      <c r="D129" s="204" t="s">
        <v>125</v>
      </c>
      <c r="E129" s="205" t="s">
        <v>247</v>
      </c>
      <c r="F129" s="206" t="s">
        <v>248</v>
      </c>
      <c r="G129" s="207" t="s">
        <v>117</v>
      </c>
      <c r="H129" s="208">
        <v>21</v>
      </c>
      <c r="I129" s="209"/>
      <c r="J129" s="210">
        <f>ROUND(I129*H129,2)</f>
        <v>0</v>
      </c>
      <c r="K129" s="206" t="s">
        <v>19</v>
      </c>
      <c r="L129" s="44"/>
      <c r="M129" s="211" t="s">
        <v>19</v>
      </c>
      <c r="N129" s="212" t="s">
        <v>43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129</v>
      </c>
      <c r="AT129" s="215" t="s">
        <v>125</v>
      </c>
      <c r="AU129" s="215" t="s">
        <v>119</v>
      </c>
      <c r="AY129" s="17" t="s">
        <v>120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80</v>
      </c>
      <c r="BK129" s="216">
        <f>ROUND(I129*H129,2)</f>
        <v>0</v>
      </c>
      <c r="BL129" s="17" t="s">
        <v>129</v>
      </c>
      <c r="BM129" s="215" t="s">
        <v>249</v>
      </c>
    </row>
    <row r="130" s="2" customFormat="1" ht="16.5" customHeight="1">
      <c r="A130" s="38"/>
      <c r="B130" s="39"/>
      <c r="C130" s="204" t="s">
        <v>250</v>
      </c>
      <c r="D130" s="204" t="s">
        <v>125</v>
      </c>
      <c r="E130" s="205" t="s">
        <v>251</v>
      </c>
      <c r="F130" s="206" t="s">
        <v>252</v>
      </c>
      <c r="G130" s="207" t="s">
        <v>128</v>
      </c>
      <c r="H130" s="208">
        <v>3</v>
      </c>
      <c r="I130" s="209"/>
      <c r="J130" s="210">
        <f>ROUND(I130*H130,2)</f>
        <v>0</v>
      </c>
      <c r="K130" s="206" t="s">
        <v>19</v>
      </c>
      <c r="L130" s="44"/>
      <c r="M130" s="211" t="s">
        <v>19</v>
      </c>
      <c r="N130" s="212" t="s">
        <v>43</v>
      </c>
      <c r="O130" s="84"/>
      <c r="P130" s="213">
        <f>O130*H130</f>
        <v>0</v>
      </c>
      <c r="Q130" s="213">
        <v>0</v>
      </c>
      <c r="R130" s="213">
        <f>Q130*H130</f>
        <v>0</v>
      </c>
      <c r="S130" s="213">
        <v>0</v>
      </c>
      <c r="T130" s="21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15" t="s">
        <v>129</v>
      </c>
      <c r="AT130" s="215" t="s">
        <v>125</v>
      </c>
      <c r="AU130" s="215" t="s">
        <v>119</v>
      </c>
      <c r="AY130" s="17" t="s">
        <v>120</v>
      </c>
      <c r="BE130" s="216">
        <f>IF(N130="základní",J130,0)</f>
        <v>0</v>
      </c>
      <c r="BF130" s="216">
        <f>IF(N130="snížená",J130,0)</f>
        <v>0</v>
      </c>
      <c r="BG130" s="216">
        <f>IF(N130="zákl. přenesená",J130,0)</f>
        <v>0</v>
      </c>
      <c r="BH130" s="216">
        <f>IF(N130="sníž. přenesená",J130,0)</f>
        <v>0</v>
      </c>
      <c r="BI130" s="216">
        <f>IF(N130="nulová",J130,0)</f>
        <v>0</v>
      </c>
      <c r="BJ130" s="17" t="s">
        <v>80</v>
      </c>
      <c r="BK130" s="216">
        <f>ROUND(I130*H130,2)</f>
        <v>0</v>
      </c>
      <c r="BL130" s="17" t="s">
        <v>129</v>
      </c>
      <c r="BM130" s="215" t="s">
        <v>253</v>
      </c>
    </row>
    <row r="131" s="2" customFormat="1" ht="16.5" customHeight="1">
      <c r="A131" s="38"/>
      <c r="B131" s="39"/>
      <c r="C131" s="204" t="s">
        <v>190</v>
      </c>
      <c r="D131" s="204" t="s">
        <v>125</v>
      </c>
      <c r="E131" s="205" t="s">
        <v>254</v>
      </c>
      <c r="F131" s="206" t="s">
        <v>255</v>
      </c>
      <c r="G131" s="207" t="s">
        <v>217</v>
      </c>
      <c r="H131" s="208">
        <v>1</v>
      </c>
      <c r="I131" s="209"/>
      <c r="J131" s="210">
        <f>ROUND(I131*H131,2)</f>
        <v>0</v>
      </c>
      <c r="K131" s="206" t="s">
        <v>19</v>
      </c>
      <c r="L131" s="44"/>
      <c r="M131" s="211" t="s">
        <v>19</v>
      </c>
      <c r="N131" s="212" t="s">
        <v>43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129</v>
      </c>
      <c r="AT131" s="215" t="s">
        <v>125</v>
      </c>
      <c r="AU131" s="215" t="s">
        <v>119</v>
      </c>
      <c r="AY131" s="17" t="s">
        <v>120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80</v>
      </c>
      <c r="BK131" s="216">
        <f>ROUND(I131*H131,2)</f>
        <v>0</v>
      </c>
      <c r="BL131" s="17" t="s">
        <v>129</v>
      </c>
      <c r="BM131" s="215" t="s">
        <v>256</v>
      </c>
    </row>
    <row r="132" s="2" customFormat="1" ht="16.5" customHeight="1">
      <c r="A132" s="38"/>
      <c r="B132" s="39"/>
      <c r="C132" s="204" t="s">
        <v>257</v>
      </c>
      <c r="D132" s="204" t="s">
        <v>125</v>
      </c>
      <c r="E132" s="205" t="s">
        <v>258</v>
      </c>
      <c r="F132" s="206" t="s">
        <v>259</v>
      </c>
      <c r="G132" s="207" t="s">
        <v>128</v>
      </c>
      <c r="H132" s="208">
        <v>3</v>
      </c>
      <c r="I132" s="209"/>
      <c r="J132" s="210">
        <f>ROUND(I132*H132,2)</f>
        <v>0</v>
      </c>
      <c r="K132" s="206" t="s">
        <v>19</v>
      </c>
      <c r="L132" s="44"/>
      <c r="M132" s="211" t="s">
        <v>19</v>
      </c>
      <c r="N132" s="212" t="s">
        <v>43</v>
      </c>
      <c r="O132" s="84"/>
      <c r="P132" s="213">
        <f>O132*H132</f>
        <v>0</v>
      </c>
      <c r="Q132" s="213">
        <v>0</v>
      </c>
      <c r="R132" s="213">
        <f>Q132*H132</f>
        <v>0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129</v>
      </c>
      <c r="AT132" s="215" t="s">
        <v>125</v>
      </c>
      <c r="AU132" s="215" t="s">
        <v>119</v>
      </c>
      <c r="AY132" s="17" t="s">
        <v>120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80</v>
      </c>
      <c r="BK132" s="216">
        <f>ROUND(I132*H132,2)</f>
        <v>0</v>
      </c>
      <c r="BL132" s="17" t="s">
        <v>129</v>
      </c>
      <c r="BM132" s="215" t="s">
        <v>260</v>
      </c>
    </row>
    <row r="133" s="2" customFormat="1" ht="16.5" customHeight="1">
      <c r="A133" s="38"/>
      <c r="B133" s="39"/>
      <c r="C133" s="204" t="s">
        <v>193</v>
      </c>
      <c r="D133" s="204" t="s">
        <v>125</v>
      </c>
      <c r="E133" s="205" t="s">
        <v>261</v>
      </c>
      <c r="F133" s="206" t="s">
        <v>262</v>
      </c>
      <c r="G133" s="207" t="s">
        <v>128</v>
      </c>
      <c r="H133" s="208">
        <v>0.059999999999999998</v>
      </c>
      <c r="I133" s="209"/>
      <c r="J133" s="210">
        <f>ROUND(I133*H133,2)</f>
        <v>0</v>
      </c>
      <c r="K133" s="206" t="s">
        <v>19</v>
      </c>
      <c r="L133" s="44"/>
      <c r="M133" s="211" t="s">
        <v>19</v>
      </c>
      <c r="N133" s="212" t="s">
        <v>43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129</v>
      </c>
      <c r="AT133" s="215" t="s">
        <v>125</v>
      </c>
      <c r="AU133" s="215" t="s">
        <v>119</v>
      </c>
      <c r="AY133" s="17" t="s">
        <v>120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80</v>
      </c>
      <c r="BK133" s="216">
        <f>ROUND(I133*H133,2)</f>
        <v>0</v>
      </c>
      <c r="BL133" s="17" t="s">
        <v>129</v>
      </c>
      <c r="BM133" s="215" t="s">
        <v>263</v>
      </c>
    </row>
    <row r="134" s="2" customFormat="1" ht="16.5" customHeight="1">
      <c r="A134" s="38"/>
      <c r="B134" s="39"/>
      <c r="C134" s="204" t="s">
        <v>264</v>
      </c>
      <c r="D134" s="204" t="s">
        <v>125</v>
      </c>
      <c r="E134" s="205" t="s">
        <v>265</v>
      </c>
      <c r="F134" s="206" t="s">
        <v>266</v>
      </c>
      <c r="G134" s="207" t="s">
        <v>128</v>
      </c>
      <c r="H134" s="208">
        <v>0.20999999999999999</v>
      </c>
      <c r="I134" s="209"/>
      <c r="J134" s="210">
        <f>ROUND(I134*H134,2)</f>
        <v>0</v>
      </c>
      <c r="K134" s="206" t="s">
        <v>19</v>
      </c>
      <c r="L134" s="44"/>
      <c r="M134" s="211" t="s">
        <v>19</v>
      </c>
      <c r="N134" s="212" t="s">
        <v>43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129</v>
      </c>
      <c r="AT134" s="215" t="s">
        <v>125</v>
      </c>
      <c r="AU134" s="215" t="s">
        <v>119</v>
      </c>
      <c r="AY134" s="17" t="s">
        <v>120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80</v>
      </c>
      <c r="BK134" s="216">
        <f>ROUND(I134*H134,2)</f>
        <v>0</v>
      </c>
      <c r="BL134" s="17" t="s">
        <v>129</v>
      </c>
      <c r="BM134" s="215" t="s">
        <v>267</v>
      </c>
    </row>
    <row r="135" s="2" customFormat="1" ht="16.5" customHeight="1">
      <c r="A135" s="38"/>
      <c r="B135" s="39"/>
      <c r="C135" s="204" t="s">
        <v>196</v>
      </c>
      <c r="D135" s="204" t="s">
        <v>125</v>
      </c>
      <c r="E135" s="205" t="s">
        <v>268</v>
      </c>
      <c r="F135" s="206" t="s">
        <v>269</v>
      </c>
      <c r="G135" s="207" t="s">
        <v>221</v>
      </c>
      <c r="H135" s="208">
        <v>45</v>
      </c>
      <c r="I135" s="209"/>
      <c r="J135" s="210">
        <f>ROUND(I135*H135,2)</f>
        <v>0</v>
      </c>
      <c r="K135" s="206" t="s">
        <v>19</v>
      </c>
      <c r="L135" s="44"/>
      <c r="M135" s="211" t="s">
        <v>19</v>
      </c>
      <c r="N135" s="212" t="s">
        <v>43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129</v>
      </c>
      <c r="AT135" s="215" t="s">
        <v>125</v>
      </c>
      <c r="AU135" s="215" t="s">
        <v>119</v>
      </c>
      <c r="AY135" s="17" t="s">
        <v>120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80</v>
      </c>
      <c r="BK135" s="216">
        <f>ROUND(I135*H135,2)</f>
        <v>0</v>
      </c>
      <c r="BL135" s="17" t="s">
        <v>129</v>
      </c>
      <c r="BM135" s="215" t="s">
        <v>270</v>
      </c>
    </row>
    <row r="136" s="12" customFormat="1" ht="20.88" customHeight="1">
      <c r="A136" s="12"/>
      <c r="B136" s="188"/>
      <c r="C136" s="189"/>
      <c r="D136" s="190" t="s">
        <v>71</v>
      </c>
      <c r="E136" s="202" t="s">
        <v>271</v>
      </c>
      <c r="F136" s="202" t="s">
        <v>272</v>
      </c>
      <c r="G136" s="189"/>
      <c r="H136" s="189"/>
      <c r="I136" s="192"/>
      <c r="J136" s="203">
        <f>BK136</f>
        <v>0</v>
      </c>
      <c r="K136" s="189"/>
      <c r="L136" s="194"/>
      <c r="M136" s="195"/>
      <c r="N136" s="196"/>
      <c r="O136" s="196"/>
      <c r="P136" s="197">
        <f>P137+P154</f>
        <v>0</v>
      </c>
      <c r="Q136" s="196"/>
      <c r="R136" s="197">
        <f>R137+R154</f>
        <v>0</v>
      </c>
      <c r="S136" s="196"/>
      <c r="T136" s="198">
        <f>T137+T154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9" t="s">
        <v>119</v>
      </c>
      <c r="AT136" s="200" t="s">
        <v>71</v>
      </c>
      <c r="AU136" s="200" t="s">
        <v>82</v>
      </c>
      <c r="AY136" s="199" t="s">
        <v>120</v>
      </c>
      <c r="BK136" s="201">
        <f>BK137+BK154</f>
        <v>0</v>
      </c>
    </row>
    <row r="137" s="13" customFormat="1" ht="20.88" customHeight="1">
      <c r="A137" s="13"/>
      <c r="B137" s="217"/>
      <c r="C137" s="218"/>
      <c r="D137" s="219" t="s">
        <v>71</v>
      </c>
      <c r="E137" s="219" t="s">
        <v>273</v>
      </c>
      <c r="F137" s="219" t="s">
        <v>274</v>
      </c>
      <c r="G137" s="218"/>
      <c r="H137" s="218"/>
      <c r="I137" s="220"/>
      <c r="J137" s="221">
        <f>BK137</f>
        <v>0</v>
      </c>
      <c r="K137" s="218"/>
      <c r="L137" s="222"/>
      <c r="M137" s="223"/>
      <c r="N137" s="224"/>
      <c r="O137" s="224"/>
      <c r="P137" s="225">
        <f>SUM(P138:P153)</f>
        <v>0</v>
      </c>
      <c r="Q137" s="224"/>
      <c r="R137" s="225">
        <f>SUM(R138:R153)</f>
        <v>0</v>
      </c>
      <c r="S137" s="224"/>
      <c r="T137" s="226">
        <f>SUM(T138:T153)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227" t="s">
        <v>119</v>
      </c>
      <c r="AT137" s="228" t="s">
        <v>71</v>
      </c>
      <c r="AU137" s="228" t="s">
        <v>119</v>
      </c>
      <c r="AY137" s="227" t="s">
        <v>120</v>
      </c>
      <c r="BK137" s="229">
        <f>SUM(BK138:BK153)</f>
        <v>0</v>
      </c>
    </row>
    <row r="138" s="2" customFormat="1" ht="16.5" customHeight="1">
      <c r="A138" s="38"/>
      <c r="B138" s="39"/>
      <c r="C138" s="204" t="s">
        <v>275</v>
      </c>
      <c r="D138" s="204" t="s">
        <v>125</v>
      </c>
      <c r="E138" s="205" t="s">
        <v>276</v>
      </c>
      <c r="F138" s="206" t="s">
        <v>277</v>
      </c>
      <c r="G138" s="207" t="s">
        <v>117</v>
      </c>
      <c r="H138" s="208">
        <v>5</v>
      </c>
      <c r="I138" s="209"/>
      <c r="J138" s="210">
        <f>ROUND(I138*H138,2)</f>
        <v>0</v>
      </c>
      <c r="K138" s="206" t="s">
        <v>19</v>
      </c>
      <c r="L138" s="44"/>
      <c r="M138" s="211" t="s">
        <v>19</v>
      </c>
      <c r="N138" s="212" t="s">
        <v>43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129</v>
      </c>
      <c r="AT138" s="215" t="s">
        <v>125</v>
      </c>
      <c r="AU138" s="215" t="s">
        <v>132</v>
      </c>
      <c r="AY138" s="17" t="s">
        <v>120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80</v>
      </c>
      <c r="BK138" s="216">
        <f>ROUND(I138*H138,2)</f>
        <v>0</v>
      </c>
      <c r="BL138" s="17" t="s">
        <v>129</v>
      </c>
      <c r="BM138" s="215" t="s">
        <v>278</v>
      </c>
    </row>
    <row r="139" s="2" customFormat="1" ht="16.5" customHeight="1">
      <c r="A139" s="38"/>
      <c r="B139" s="39"/>
      <c r="C139" s="204" t="s">
        <v>199</v>
      </c>
      <c r="D139" s="204" t="s">
        <v>125</v>
      </c>
      <c r="E139" s="205" t="s">
        <v>279</v>
      </c>
      <c r="F139" s="206" t="s">
        <v>280</v>
      </c>
      <c r="G139" s="207" t="s">
        <v>117</v>
      </c>
      <c r="H139" s="208">
        <v>9</v>
      </c>
      <c r="I139" s="209"/>
      <c r="J139" s="210">
        <f>ROUND(I139*H139,2)</f>
        <v>0</v>
      </c>
      <c r="K139" s="206" t="s">
        <v>19</v>
      </c>
      <c r="L139" s="44"/>
      <c r="M139" s="211" t="s">
        <v>19</v>
      </c>
      <c r="N139" s="212" t="s">
        <v>43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129</v>
      </c>
      <c r="AT139" s="215" t="s">
        <v>125</v>
      </c>
      <c r="AU139" s="215" t="s">
        <v>132</v>
      </c>
      <c r="AY139" s="17" t="s">
        <v>120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80</v>
      </c>
      <c r="BK139" s="216">
        <f>ROUND(I139*H139,2)</f>
        <v>0</v>
      </c>
      <c r="BL139" s="17" t="s">
        <v>129</v>
      </c>
      <c r="BM139" s="215" t="s">
        <v>281</v>
      </c>
    </row>
    <row r="140" s="2" customFormat="1" ht="16.5" customHeight="1">
      <c r="A140" s="38"/>
      <c r="B140" s="39"/>
      <c r="C140" s="204" t="s">
        <v>282</v>
      </c>
      <c r="D140" s="204" t="s">
        <v>125</v>
      </c>
      <c r="E140" s="205" t="s">
        <v>283</v>
      </c>
      <c r="F140" s="206" t="s">
        <v>284</v>
      </c>
      <c r="G140" s="207" t="s">
        <v>117</v>
      </c>
      <c r="H140" s="208">
        <v>27</v>
      </c>
      <c r="I140" s="209"/>
      <c r="J140" s="210">
        <f>ROUND(I140*H140,2)</f>
        <v>0</v>
      </c>
      <c r="K140" s="206" t="s">
        <v>19</v>
      </c>
      <c r="L140" s="44"/>
      <c r="M140" s="211" t="s">
        <v>19</v>
      </c>
      <c r="N140" s="212" t="s">
        <v>43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129</v>
      </c>
      <c r="AT140" s="215" t="s">
        <v>125</v>
      </c>
      <c r="AU140" s="215" t="s">
        <v>132</v>
      </c>
      <c r="AY140" s="17" t="s">
        <v>120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80</v>
      </c>
      <c r="BK140" s="216">
        <f>ROUND(I140*H140,2)</f>
        <v>0</v>
      </c>
      <c r="BL140" s="17" t="s">
        <v>129</v>
      </c>
      <c r="BM140" s="215" t="s">
        <v>285</v>
      </c>
    </row>
    <row r="141" s="2" customFormat="1" ht="16.5" customHeight="1">
      <c r="A141" s="38"/>
      <c r="B141" s="39"/>
      <c r="C141" s="204" t="s">
        <v>203</v>
      </c>
      <c r="D141" s="204" t="s">
        <v>125</v>
      </c>
      <c r="E141" s="205" t="s">
        <v>286</v>
      </c>
      <c r="F141" s="206" t="s">
        <v>287</v>
      </c>
      <c r="G141" s="207" t="s">
        <v>288</v>
      </c>
      <c r="H141" s="208">
        <v>4</v>
      </c>
      <c r="I141" s="209"/>
      <c r="J141" s="210">
        <f>ROUND(I141*H141,2)</f>
        <v>0</v>
      </c>
      <c r="K141" s="206" t="s">
        <v>19</v>
      </c>
      <c r="L141" s="44"/>
      <c r="M141" s="211" t="s">
        <v>19</v>
      </c>
      <c r="N141" s="212" t="s">
        <v>43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129</v>
      </c>
      <c r="AT141" s="215" t="s">
        <v>125</v>
      </c>
      <c r="AU141" s="215" t="s">
        <v>132</v>
      </c>
      <c r="AY141" s="17" t="s">
        <v>120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80</v>
      </c>
      <c r="BK141" s="216">
        <f>ROUND(I141*H141,2)</f>
        <v>0</v>
      </c>
      <c r="BL141" s="17" t="s">
        <v>129</v>
      </c>
      <c r="BM141" s="215" t="s">
        <v>289</v>
      </c>
    </row>
    <row r="142" s="2" customFormat="1" ht="16.5" customHeight="1">
      <c r="A142" s="38"/>
      <c r="B142" s="39"/>
      <c r="C142" s="204" t="s">
        <v>290</v>
      </c>
      <c r="D142" s="204" t="s">
        <v>125</v>
      </c>
      <c r="E142" s="205" t="s">
        <v>291</v>
      </c>
      <c r="F142" s="206" t="s">
        <v>292</v>
      </c>
      <c r="G142" s="207" t="s">
        <v>288</v>
      </c>
      <c r="H142" s="208">
        <v>4</v>
      </c>
      <c r="I142" s="209"/>
      <c r="J142" s="210">
        <f>ROUND(I142*H142,2)</f>
        <v>0</v>
      </c>
      <c r="K142" s="206" t="s">
        <v>19</v>
      </c>
      <c r="L142" s="44"/>
      <c r="M142" s="211" t="s">
        <v>19</v>
      </c>
      <c r="N142" s="212" t="s">
        <v>43</v>
      </c>
      <c r="O142" s="84"/>
      <c r="P142" s="213">
        <f>O142*H142</f>
        <v>0</v>
      </c>
      <c r="Q142" s="213">
        <v>0</v>
      </c>
      <c r="R142" s="213">
        <f>Q142*H142</f>
        <v>0</v>
      </c>
      <c r="S142" s="213">
        <v>0</v>
      </c>
      <c r="T142" s="21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15" t="s">
        <v>129</v>
      </c>
      <c r="AT142" s="215" t="s">
        <v>125</v>
      </c>
      <c r="AU142" s="215" t="s">
        <v>132</v>
      </c>
      <c r="AY142" s="17" t="s">
        <v>120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7" t="s">
        <v>80</v>
      </c>
      <c r="BK142" s="216">
        <f>ROUND(I142*H142,2)</f>
        <v>0</v>
      </c>
      <c r="BL142" s="17" t="s">
        <v>129</v>
      </c>
      <c r="BM142" s="215" t="s">
        <v>293</v>
      </c>
    </row>
    <row r="143" s="2" customFormat="1" ht="16.5" customHeight="1">
      <c r="A143" s="38"/>
      <c r="B143" s="39"/>
      <c r="C143" s="204" t="s">
        <v>206</v>
      </c>
      <c r="D143" s="204" t="s">
        <v>125</v>
      </c>
      <c r="E143" s="205" t="s">
        <v>294</v>
      </c>
      <c r="F143" s="206" t="s">
        <v>295</v>
      </c>
      <c r="G143" s="207" t="s">
        <v>288</v>
      </c>
      <c r="H143" s="208">
        <v>2</v>
      </c>
      <c r="I143" s="209"/>
      <c r="J143" s="210">
        <f>ROUND(I143*H143,2)</f>
        <v>0</v>
      </c>
      <c r="K143" s="206" t="s">
        <v>19</v>
      </c>
      <c r="L143" s="44"/>
      <c r="M143" s="211" t="s">
        <v>19</v>
      </c>
      <c r="N143" s="212" t="s">
        <v>43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129</v>
      </c>
      <c r="AT143" s="215" t="s">
        <v>125</v>
      </c>
      <c r="AU143" s="215" t="s">
        <v>132</v>
      </c>
      <c r="AY143" s="17" t="s">
        <v>120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80</v>
      </c>
      <c r="BK143" s="216">
        <f>ROUND(I143*H143,2)</f>
        <v>0</v>
      </c>
      <c r="BL143" s="17" t="s">
        <v>129</v>
      </c>
      <c r="BM143" s="215" t="s">
        <v>296</v>
      </c>
    </row>
    <row r="144" s="2" customFormat="1" ht="16.5" customHeight="1">
      <c r="A144" s="38"/>
      <c r="B144" s="39"/>
      <c r="C144" s="204" t="s">
        <v>297</v>
      </c>
      <c r="D144" s="204" t="s">
        <v>125</v>
      </c>
      <c r="E144" s="205" t="s">
        <v>298</v>
      </c>
      <c r="F144" s="206" t="s">
        <v>299</v>
      </c>
      <c r="G144" s="207" t="s">
        <v>288</v>
      </c>
      <c r="H144" s="208">
        <v>8</v>
      </c>
      <c r="I144" s="209"/>
      <c r="J144" s="210">
        <f>ROUND(I144*H144,2)</f>
        <v>0</v>
      </c>
      <c r="K144" s="206" t="s">
        <v>19</v>
      </c>
      <c r="L144" s="44"/>
      <c r="M144" s="211" t="s">
        <v>19</v>
      </c>
      <c r="N144" s="212" t="s">
        <v>43</v>
      </c>
      <c r="O144" s="84"/>
      <c r="P144" s="213">
        <f>O144*H144</f>
        <v>0</v>
      </c>
      <c r="Q144" s="213">
        <v>0</v>
      </c>
      <c r="R144" s="213">
        <f>Q144*H144</f>
        <v>0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129</v>
      </c>
      <c r="AT144" s="215" t="s">
        <v>125</v>
      </c>
      <c r="AU144" s="215" t="s">
        <v>132</v>
      </c>
      <c r="AY144" s="17" t="s">
        <v>120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80</v>
      </c>
      <c r="BK144" s="216">
        <f>ROUND(I144*H144,2)</f>
        <v>0</v>
      </c>
      <c r="BL144" s="17" t="s">
        <v>129</v>
      </c>
      <c r="BM144" s="215" t="s">
        <v>300</v>
      </c>
    </row>
    <row r="145" s="2" customFormat="1" ht="16.5" customHeight="1">
      <c r="A145" s="38"/>
      <c r="B145" s="39"/>
      <c r="C145" s="204" t="s">
        <v>210</v>
      </c>
      <c r="D145" s="204" t="s">
        <v>125</v>
      </c>
      <c r="E145" s="205" t="s">
        <v>301</v>
      </c>
      <c r="F145" s="206" t="s">
        <v>302</v>
      </c>
      <c r="G145" s="207" t="s">
        <v>288</v>
      </c>
      <c r="H145" s="208">
        <v>6</v>
      </c>
      <c r="I145" s="209"/>
      <c r="J145" s="210">
        <f>ROUND(I145*H145,2)</f>
        <v>0</v>
      </c>
      <c r="K145" s="206" t="s">
        <v>19</v>
      </c>
      <c r="L145" s="44"/>
      <c r="M145" s="211" t="s">
        <v>19</v>
      </c>
      <c r="N145" s="212" t="s">
        <v>43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129</v>
      </c>
      <c r="AT145" s="215" t="s">
        <v>125</v>
      </c>
      <c r="AU145" s="215" t="s">
        <v>132</v>
      </c>
      <c r="AY145" s="17" t="s">
        <v>120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80</v>
      </c>
      <c r="BK145" s="216">
        <f>ROUND(I145*H145,2)</f>
        <v>0</v>
      </c>
      <c r="BL145" s="17" t="s">
        <v>129</v>
      </c>
      <c r="BM145" s="215" t="s">
        <v>303</v>
      </c>
    </row>
    <row r="146" s="2" customFormat="1" ht="16.5" customHeight="1">
      <c r="A146" s="38"/>
      <c r="B146" s="39"/>
      <c r="C146" s="204" t="s">
        <v>304</v>
      </c>
      <c r="D146" s="204" t="s">
        <v>125</v>
      </c>
      <c r="E146" s="205" t="s">
        <v>305</v>
      </c>
      <c r="F146" s="206" t="s">
        <v>306</v>
      </c>
      <c r="G146" s="207" t="s">
        <v>288</v>
      </c>
      <c r="H146" s="208">
        <v>6</v>
      </c>
      <c r="I146" s="209"/>
      <c r="J146" s="210">
        <f>ROUND(I146*H146,2)</f>
        <v>0</v>
      </c>
      <c r="K146" s="206" t="s">
        <v>19</v>
      </c>
      <c r="L146" s="44"/>
      <c r="M146" s="211" t="s">
        <v>19</v>
      </c>
      <c r="N146" s="212" t="s">
        <v>43</v>
      </c>
      <c r="O146" s="84"/>
      <c r="P146" s="213">
        <f>O146*H146</f>
        <v>0</v>
      </c>
      <c r="Q146" s="213">
        <v>0</v>
      </c>
      <c r="R146" s="213">
        <f>Q146*H146</f>
        <v>0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129</v>
      </c>
      <c r="AT146" s="215" t="s">
        <v>125</v>
      </c>
      <c r="AU146" s="215" t="s">
        <v>132</v>
      </c>
      <c r="AY146" s="17" t="s">
        <v>120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80</v>
      </c>
      <c r="BK146" s="216">
        <f>ROUND(I146*H146,2)</f>
        <v>0</v>
      </c>
      <c r="BL146" s="17" t="s">
        <v>129</v>
      </c>
      <c r="BM146" s="215" t="s">
        <v>307</v>
      </c>
    </row>
    <row r="147" s="2" customFormat="1" ht="16.5" customHeight="1">
      <c r="A147" s="38"/>
      <c r="B147" s="39"/>
      <c r="C147" s="204" t="s">
        <v>213</v>
      </c>
      <c r="D147" s="204" t="s">
        <v>125</v>
      </c>
      <c r="E147" s="205" t="s">
        <v>308</v>
      </c>
      <c r="F147" s="206" t="s">
        <v>309</v>
      </c>
      <c r="G147" s="207" t="s">
        <v>288</v>
      </c>
      <c r="H147" s="208">
        <v>6</v>
      </c>
      <c r="I147" s="209"/>
      <c r="J147" s="210">
        <f>ROUND(I147*H147,2)</f>
        <v>0</v>
      </c>
      <c r="K147" s="206" t="s">
        <v>19</v>
      </c>
      <c r="L147" s="44"/>
      <c r="M147" s="211" t="s">
        <v>19</v>
      </c>
      <c r="N147" s="212" t="s">
        <v>43</v>
      </c>
      <c r="O147" s="84"/>
      <c r="P147" s="213">
        <f>O147*H147</f>
        <v>0</v>
      </c>
      <c r="Q147" s="213">
        <v>0</v>
      </c>
      <c r="R147" s="213">
        <f>Q147*H147</f>
        <v>0</v>
      </c>
      <c r="S147" s="213">
        <v>0</v>
      </c>
      <c r="T147" s="21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15" t="s">
        <v>129</v>
      </c>
      <c r="AT147" s="215" t="s">
        <v>125</v>
      </c>
      <c r="AU147" s="215" t="s">
        <v>132</v>
      </c>
      <c r="AY147" s="17" t="s">
        <v>120</v>
      </c>
      <c r="BE147" s="216">
        <f>IF(N147="základní",J147,0)</f>
        <v>0</v>
      </c>
      <c r="BF147" s="216">
        <f>IF(N147="snížená",J147,0)</f>
        <v>0</v>
      </c>
      <c r="BG147" s="216">
        <f>IF(N147="zákl. přenesená",J147,0)</f>
        <v>0</v>
      </c>
      <c r="BH147" s="216">
        <f>IF(N147="sníž. přenesená",J147,0)</f>
        <v>0</v>
      </c>
      <c r="BI147" s="216">
        <f>IF(N147="nulová",J147,0)</f>
        <v>0</v>
      </c>
      <c r="BJ147" s="17" t="s">
        <v>80</v>
      </c>
      <c r="BK147" s="216">
        <f>ROUND(I147*H147,2)</f>
        <v>0</v>
      </c>
      <c r="BL147" s="17" t="s">
        <v>129</v>
      </c>
      <c r="BM147" s="215" t="s">
        <v>310</v>
      </c>
    </row>
    <row r="148" s="2" customFormat="1" ht="16.5" customHeight="1">
      <c r="A148" s="38"/>
      <c r="B148" s="39"/>
      <c r="C148" s="204" t="s">
        <v>311</v>
      </c>
      <c r="D148" s="204" t="s">
        <v>125</v>
      </c>
      <c r="E148" s="205" t="s">
        <v>312</v>
      </c>
      <c r="F148" s="206" t="s">
        <v>313</v>
      </c>
      <c r="G148" s="207" t="s">
        <v>288</v>
      </c>
      <c r="H148" s="208">
        <v>6</v>
      </c>
      <c r="I148" s="209"/>
      <c r="J148" s="210">
        <f>ROUND(I148*H148,2)</f>
        <v>0</v>
      </c>
      <c r="K148" s="206" t="s">
        <v>19</v>
      </c>
      <c r="L148" s="44"/>
      <c r="M148" s="211" t="s">
        <v>19</v>
      </c>
      <c r="N148" s="212" t="s">
        <v>43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129</v>
      </c>
      <c r="AT148" s="215" t="s">
        <v>125</v>
      </c>
      <c r="AU148" s="215" t="s">
        <v>132</v>
      </c>
      <c r="AY148" s="17" t="s">
        <v>120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80</v>
      </c>
      <c r="BK148" s="216">
        <f>ROUND(I148*H148,2)</f>
        <v>0</v>
      </c>
      <c r="BL148" s="17" t="s">
        <v>129</v>
      </c>
      <c r="BM148" s="215" t="s">
        <v>314</v>
      </c>
    </row>
    <row r="149" s="2" customFormat="1" ht="16.5" customHeight="1">
      <c r="A149" s="38"/>
      <c r="B149" s="39"/>
      <c r="C149" s="204" t="s">
        <v>218</v>
      </c>
      <c r="D149" s="204" t="s">
        <v>125</v>
      </c>
      <c r="E149" s="205" t="s">
        <v>315</v>
      </c>
      <c r="F149" s="206" t="s">
        <v>316</v>
      </c>
      <c r="G149" s="207" t="s">
        <v>288</v>
      </c>
      <c r="H149" s="208">
        <v>3</v>
      </c>
      <c r="I149" s="209"/>
      <c r="J149" s="210">
        <f>ROUND(I149*H149,2)</f>
        <v>0</v>
      </c>
      <c r="K149" s="206" t="s">
        <v>19</v>
      </c>
      <c r="L149" s="44"/>
      <c r="M149" s="211" t="s">
        <v>19</v>
      </c>
      <c r="N149" s="212" t="s">
        <v>43</v>
      </c>
      <c r="O149" s="84"/>
      <c r="P149" s="213">
        <f>O149*H149</f>
        <v>0</v>
      </c>
      <c r="Q149" s="213">
        <v>0</v>
      </c>
      <c r="R149" s="213">
        <f>Q149*H149</f>
        <v>0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129</v>
      </c>
      <c r="AT149" s="215" t="s">
        <v>125</v>
      </c>
      <c r="AU149" s="215" t="s">
        <v>132</v>
      </c>
      <c r="AY149" s="17" t="s">
        <v>120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80</v>
      </c>
      <c r="BK149" s="216">
        <f>ROUND(I149*H149,2)</f>
        <v>0</v>
      </c>
      <c r="BL149" s="17" t="s">
        <v>129</v>
      </c>
      <c r="BM149" s="215" t="s">
        <v>317</v>
      </c>
    </row>
    <row r="150" s="2" customFormat="1" ht="16.5" customHeight="1">
      <c r="A150" s="38"/>
      <c r="B150" s="39"/>
      <c r="C150" s="204" t="s">
        <v>318</v>
      </c>
      <c r="D150" s="204" t="s">
        <v>125</v>
      </c>
      <c r="E150" s="205" t="s">
        <v>319</v>
      </c>
      <c r="F150" s="206" t="s">
        <v>320</v>
      </c>
      <c r="G150" s="207" t="s">
        <v>288</v>
      </c>
      <c r="H150" s="208">
        <v>1</v>
      </c>
      <c r="I150" s="209"/>
      <c r="J150" s="210">
        <f>ROUND(I150*H150,2)</f>
        <v>0</v>
      </c>
      <c r="K150" s="206" t="s">
        <v>19</v>
      </c>
      <c r="L150" s="44"/>
      <c r="M150" s="211" t="s">
        <v>19</v>
      </c>
      <c r="N150" s="212" t="s">
        <v>43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129</v>
      </c>
      <c r="AT150" s="215" t="s">
        <v>125</v>
      </c>
      <c r="AU150" s="215" t="s">
        <v>132</v>
      </c>
      <c r="AY150" s="17" t="s">
        <v>120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80</v>
      </c>
      <c r="BK150" s="216">
        <f>ROUND(I150*H150,2)</f>
        <v>0</v>
      </c>
      <c r="BL150" s="17" t="s">
        <v>129</v>
      </c>
      <c r="BM150" s="215" t="s">
        <v>321</v>
      </c>
    </row>
    <row r="151" s="2" customFormat="1" ht="16.5" customHeight="1">
      <c r="A151" s="38"/>
      <c r="B151" s="39"/>
      <c r="C151" s="204" t="s">
        <v>222</v>
      </c>
      <c r="D151" s="204" t="s">
        <v>125</v>
      </c>
      <c r="E151" s="205" t="s">
        <v>322</v>
      </c>
      <c r="F151" s="206" t="s">
        <v>323</v>
      </c>
      <c r="G151" s="207" t="s">
        <v>288</v>
      </c>
      <c r="H151" s="208">
        <v>1</v>
      </c>
      <c r="I151" s="209"/>
      <c r="J151" s="210">
        <f>ROUND(I151*H151,2)</f>
        <v>0</v>
      </c>
      <c r="K151" s="206" t="s">
        <v>19</v>
      </c>
      <c r="L151" s="44"/>
      <c r="M151" s="211" t="s">
        <v>19</v>
      </c>
      <c r="N151" s="212" t="s">
        <v>43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129</v>
      </c>
      <c r="AT151" s="215" t="s">
        <v>125</v>
      </c>
      <c r="AU151" s="215" t="s">
        <v>132</v>
      </c>
      <c r="AY151" s="17" t="s">
        <v>120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80</v>
      </c>
      <c r="BK151" s="216">
        <f>ROUND(I151*H151,2)</f>
        <v>0</v>
      </c>
      <c r="BL151" s="17" t="s">
        <v>129</v>
      </c>
      <c r="BM151" s="215" t="s">
        <v>324</v>
      </c>
    </row>
    <row r="152" s="2" customFormat="1" ht="16.5" customHeight="1">
      <c r="A152" s="38"/>
      <c r="B152" s="39"/>
      <c r="C152" s="204" t="s">
        <v>325</v>
      </c>
      <c r="D152" s="204" t="s">
        <v>125</v>
      </c>
      <c r="E152" s="205" t="s">
        <v>326</v>
      </c>
      <c r="F152" s="206" t="s">
        <v>327</v>
      </c>
      <c r="G152" s="207" t="s">
        <v>288</v>
      </c>
      <c r="H152" s="208">
        <v>2</v>
      </c>
      <c r="I152" s="209"/>
      <c r="J152" s="210">
        <f>ROUND(I152*H152,2)</f>
        <v>0</v>
      </c>
      <c r="K152" s="206" t="s">
        <v>19</v>
      </c>
      <c r="L152" s="44"/>
      <c r="M152" s="211" t="s">
        <v>19</v>
      </c>
      <c r="N152" s="212" t="s">
        <v>43</v>
      </c>
      <c r="O152" s="84"/>
      <c r="P152" s="213">
        <f>O152*H152</f>
        <v>0</v>
      </c>
      <c r="Q152" s="213">
        <v>0</v>
      </c>
      <c r="R152" s="213">
        <f>Q152*H152</f>
        <v>0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129</v>
      </c>
      <c r="AT152" s="215" t="s">
        <v>125</v>
      </c>
      <c r="AU152" s="215" t="s">
        <v>132</v>
      </c>
      <c r="AY152" s="17" t="s">
        <v>120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80</v>
      </c>
      <c r="BK152" s="216">
        <f>ROUND(I152*H152,2)</f>
        <v>0</v>
      </c>
      <c r="BL152" s="17" t="s">
        <v>129</v>
      </c>
      <c r="BM152" s="215" t="s">
        <v>328</v>
      </c>
    </row>
    <row r="153" s="2" customFormat="1" ht="16.5" customHeight="1">
      <c r="A153" s="38"/>
      <c r="B153" s="39"/>
      <c r="C153" s="204" t="s">
        <v>226</v>
      </c>
      <c r="D153" s="204" t="s">
        <v>125</v>
      </c>
      <c r="E153" s="205" t="s">
        <v>329</v>
      </c>
      <c r="F153" s="206" t="s">
        <v>330</v>
      </c>
      <c r="G153" s="207" t="s">
        <v>288</v>
      </c>
      <c r="H153" s="208">
        <v>1</v>
      </c>
      <c r="I153" s="209"/>
      <c r="J153" s="210">
        <f>ROUND(I153*H153,2)</f>
        <v>0</v>
      </c>
      <c r="K153" s="206" t="s">
        <v>19</v>
      </c>
      <c r="L153" s="44"/>
      <c r="M153" s="211" t="s">
        <v>19</v>
      </c>
      <c r="N153" s="212" t="s">
        <v>43</v>
      </c>
      <c r="O153" s="84"/>
      <c r="P153" s="213">
        <f>O153*H153</f>
        <v>0</v>
      </c>
      <c r="Q153" s="213">
        <v>0</v>
      </c>
      <c r="R153" s="213">
        <f>Q153*H153</f>
        <v>0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129</v>
      </c>
      <c r="AT153" s="215" t="s">
        <v>125</v>
      </c>
      <c r="AU153" s="215" t="s">
        <v>132</v>
      </c>
      <c r="AY153" s="17" t="s">
        <v>120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80</v>
      </c>
      <c r="BK153" s="216">
        <f>ROUND(I153*H153,2)</f>
        <v>0</v>
      </c>
      <c r="BL153" s="17" t="s">
        <v>129</v>
      </c>
      <c r="BM153" s="215" t="s">
        <v>331</v>
      </c>
    </row>
    <row r="154" s="13" customFormat="1" ht="20.88" customHeight="1">
      <c r="A154" s="13"/>
      <c r="B154" s="217"/>
      <c r="C154" s="218"/>
      <c r="D154" s="219" t="s">
        <v>71</v>
      </c>
      <c r="E154" s="219" t="s">
        <v>332</v>
      </c>
      <c r="F154" s="219" t="s">
        <v>333</v>
      </c>
      <c r="G154" s="218"/>
      <c r="H154" s="218"/>
      <c r="I154" s="220"/>
      <c r="J154" s="221">
        <f>BK154</f>
        <v>0</v>
      </c>
      <c r="K154" s="218"/>
      <c r="L154" s="222"/>
      <c r="M154" s="223"/>
      <c r="N154" s="224"/>
      <c r="O154" s="224"/>
      <c r="P154" s="225">
        <f>SUM(P155:P186)</f>
        <v>0</v>
      </c>
      <c r="Q154" s="224"/>
      <c r="R154" s="225">
        <f>SUM(R155:R186)</f>
        <v>0</v>
      </c>
      <c r="S154" s="224"/>
      <c r="T154" s="226">
        <f>SUM(T155:T186)</f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227" t="s">
        <v>119</v>
      </c>
      <c r="AT154" s="228" t="s">
        <v>71</v>
      </c>
      <c r="AU154" s="228" t="s">
        <v>119</v>
      </c>
      <c r="AY154" s="227" t="s">
        <v>120</v>
      </c>
      <c r="BK154" s="229">
        <f>SUM(BK155:BK186)</f>
        <v>0</v>
      </c>
    </row>
    <row r="155" s="2" customFormat="1" ht="16.5" customHeight="1">
      <c r="A155" s="38"/>
      <c r="B155" s="39"/>
      <c r="C155" s="204" t="s">
        <v>334</v>
      </c>
      <c r="D155" s="204" t="s">
        <v>125</v>
      </c>
      <c r="E155" s="205" t="s">
        <v>335</v>
      </c>
      <c r="F155" s="206" t="s">
        <v>336</v>
      </c>
      <c r="G155" s="207" t="s">
        <v>117</v>
      </c>
      <c r="H155" s="208">
        <v>6</v>
      </c>
      <c r="I155" s="209"/>
      <c r="J155" s="210">
        <f>ROUND(I155*H155,2)</f>
        <v>0</v>
      </c>
      <c r="K155" s="206" t="s">
        <v>19</v>
      </c>
      <c r="L155" s="44"/>
      <c r="M155" s="211" t="s">
        <v>19</v>
      </c>
      <c r="N155" s="212" t="s">
        <v>43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129</v>
      </c>
      <c r="AT155" s="215" t="s">
        <v>125</v>
      </c>
      <c r="AU155" s="215" t="s">
        <v>132</v>
      </c>
      <c r="AY155" s="17" t="s">
        <v>120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80</v>
      </c>
      <c r="BK155" s="216">
        <f>ROUND(I155*H155,2)</f>
        <v>0</v>
      </c>
      <c r="BL155" s="17" t="s">
        <v>129</v>
      </c>
      <c r="BM155" s="215" t="s">
        <v>337</v>
      </c>
    </row>
    <row r="156" s="2" customFormat="1" ht="16.5" customHeight="1">
      <c r="A156" s="38"/>
      <c r="B156" s="39"/>
      <c r="C156" s="204" t="s">
        <v>229</v>
      </c>
      <c r="D156" s="204" t="s">
        <v>125</v>
      </c>
      <c r="E156" s="205" t="s">
        <v>338</v>
      </c>
      <c r="F156" s="206" t="s">
        <v>339</v>
      </c>
      <c r="G156" s="207" t="s">
        <v>117</v>
      </c>
      <c r="H156" s="208">
        <v>3</v>
      </c>
      <c r="I156" s="209"/>
      <c r="J156" s="210">
        <f>ROUND(I156*H156,2)</f>
        <v>0</v>
      </c>
      <c r="K156" s="206" t="s">
        <v>19</v>
      </c>
      <c r="L156" s="44"/>
      <c r="M156" s="211" t="s">
        <v>19</v>
      </c>
      <c r="N156" s="212" t="s">
        <v>43</v>
      </c>
      <c r="O156" s="84"/>
      <c r="P156" s="213">
        <f>O156*H156</f>
        <v>0</v>
      </c>
      <c r="Q156" s="213">
        <v>0</v>
      </c>
      <c r="R156" s="213">
        <f>Q156*H156</f>
        <v>0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129</v>
      </c>
      <c r="AT156" s="215" t="s">
        <v>125</v>
      </c>
      <c r="AU156" s="215" t="s">
        <v>132</v>
      </c>
      <c r="AY156" s="17" t="s">
        <v>120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80</v>
      </c>
      <c r="BK156" s="216">
        <f>ROUND(I156*H156,2)</f>
        <v>0</v>
      </c>
      <c r="BL156" s="17" t="s">
        <v>129</v>
      </c>
      <c r="BM156" s="215" t="s">
        <v>340</v>
      </c>
    </row>
    <row r="157" s="2" customFormat="1" ht="16.5" customHeight="1">
      <c r="A157" s="38"/>
      <c r="B157" s="39"/>
      <c r="C157" s="204" t="s">
        <v>341</v>
      </c>
      <c r="D157" s="204" t="s">
        <v>125</v>
      </c>
      <c r="E157" s="205" t="s">
        <v>342</v>
      </c>
      <c r="F157" s="206" t="s">
        <v>343</v>
      </c>
      <c r="G157" s="207" t="s">
        <v>117</v>
      </c>
      <c r="H157" s="208">
        <v>6</v>
      </c>
      <c r="I157" s="209"/>
      <c r="J157" s="210">
        <f>ROUND(I157*H157,2)</f>
        <v>0</v>
      </c>
      <c r="K157" s="206" t="s">
        <v>19</v>
      </c>
      <c r="L157" s="44"/>
      <c r="M157" s="211" t="s">
        <v>19</v>
      </c>
      <c r="N157" s="212" t="s">
        <v>43</v>
      </c>
      <c r="O157" s="84"/>
      <c r="P157" s="213">
        <f>O157*H157</f>
        <v>0</v>
      </c>
      <c r="Q157" s="213">
        <v>0</v>
      </c>
      <c r="R157" s="213">
        <f>Q157*H157</f>
        <v>0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129</v>
      </c>
      <c r="AT157" s="215" t="s">
        <v>125</v>
      </c>
      <c r="AU157" s="215" t="s">
        <v>132</v>
      </c>
      <c r="AY157" s="17" t="s">
        <v>120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80</v>
      </c>
      <c r="BK157" s="216">
        <f>ROUND(I157*H157,2)</f>
        <v>0</v>
      </c>
      <c r="BL157" s="17" t="s">
        <v>129</v>
      </c>
      <c r="BM157" s="215" t="s">
        <v>344</v>
      </c>
    </row>
    <row r="158" s="2" customFormat="1" ht="16.5" customHeight="1">
      <c r="A158" s="38"/>
      <c r="B158" s="39"/>
      <c r="C158" s="204" t="s">
        <v>233</v>
      </c>
      <c r="D158" s="204" t="s">
        <v>125</v>
      </c>
      <c r="E158" s="205" t="s">
        <v>345</v>
      </c>
      <c r="F158" s="206" t="s">
        <v>346</v>
      </c>
      <c r="G158" s="207" t="s">
        <v>117</v>
      </c>
      <c r="H158" s="208">
        <v>6</v>
      </c>
      <c r="I158" s="209"/>
      <c r="J158" s="210">
        <f>ROUND(I158*H158,2)</f>
        <v>0</v>
      </c>
      <c r="K158" s="206" t="s">
        <v>19</v>
      </c>
      <c r="L158" s="44"/>
      <c r="M158" s="211" t="s">
        <v>19</v>
      </c>
      <c r="N158" s="212" t="s">
        <v>43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129</v>
      </c>
      <c r="AT158" s="215" t="s">
        <v>125</v>
      </c>
      <c r="AU158" s="215" t="s">
        <v>132</v>
      </c>
      <c r="AY158" s="17" t="s">
        <v>120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80</v>
      </c>
      <c r="BK158" s="216">
        <f>ROUND(I158*H158,2)</f>
        <v>0</v>
      </c>
      <c r="BL158" s="17" t="s">
        <v>129</v>
      </c>
      <c r="BM158" s="215" t="s">
        <v>347</v>
      </c>
    </row>
    <row r="159" s="2" customFormat="1" ht="16.5" customHeight="1">
      <c r="A159" s="38"/>
      <c r="B159" s="39"/>
      <c r="C159" s="204" t="s">
        <v>348</v>
      </c>
      <c r="D159" s="204" t="s">
        <v>125</v>
      </c>
      <c r="E159" s="205" t="s">
        <v>349</v>
      </c>
      <c r="F159" s="206" t="s">
        <v>350</v>
      </c>
      <c r="G159" s="207" t="s">
        <v>117</v>
      </c>
      <c r="H159" s="208">
        <v>20</v>
      </c>
      <c r="I159" s="209"/>
      <c r="J159" s="210">
        <f>ROUND(I159*H159,2)</f>
        <v>0</v>
      </c>
      <c r="K159" s="206" t="s">
        <v>19</v>
      </c>
      <c r="L159" s="44"/>
      <c r="M159" s="211" t="s">
        <v>19</v>
      </c>
      <c r="N159" s="212" t="s">
        <v>43</v>
      </c>
      <c r="O159" s="84"/>
      <c r="P159" s="213">
        <f>O159*H159</f>
        <v>0</v>
      </c>
      <c r="Q159" s="213">
        <v>0</v>
      </c>
      <c r="R159" s="213">
        <f>Q159*H159</f>
        <v>0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129</v>
      </c>
      <c r="AT159" s="215" t="s">
        <v>125</v>
      </c>
      <c r="AU159" s="215" t="s">
        <v>132</v>
      </c>
      <c r="AY159" s="17" t="s">
        <v>120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80</v>
      </c>
      <c r="BK159" s="216">
        <f>ROUND(I159*H159,2)</f>
        <v>0</v>
      </c>
      <c r="BL159" s="17" t="s">
        <v>129</v>
      </c>
      <c r="BM159" s="215" t="s">
        <v>351</v>
      </c>
    </row>
    <row r="160" s="2" customFormat="1" ht="16.5" customHeight="1">
      <c r="A160" s="38"/>
      <c r="B160" s="39"/>
      <c r="C160" s="204" t="s">
        <v>129</v>
      </c>
      <c r="D160" s="204" t="s">
        <v>125</v>
      </c>
      <c r="E160" s="205" t="s">
        <v>352</v>
      </c>
      <c r="F160" s="206" t="s">
        <v>353</v>
      </c>
      <c r="G160" s="207" t="s">
        <v>117</v>
      </c>
      <c r="H160" s="208">
        <v>9</v>
      </c>
      <c r="I160" s="209"/>
      <c r="J160" s="210">
        <f>ROUND(I160*H160,2)</f>
        <v>0</v>
      </c>
      <c r="K160" s="206" t="s">
        <v>19</v>
      </c>
      <c r="L160" s="44"/>
      <c r="M160" s="211" t="s">
        <v>19</v>
      </c>
      <c r="N160" s="212" t="s">
        <v>43</v>
      </c>
      <c r="O160" s="84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129</v>
      </c>
      <c r="AT160" s="215" t="s">
        <v>125</v>
      </c>
      <c r="AU160" s="215" t="s">
        <v>132</v>
      </c>
      <c r="AY160" s="17" t="s">
        <v>120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80</v>
      </c>
      <c r="BK160" s="216">
        <f>ROUND(I160*H160,2)</f>
        <v>0</v>
      </c>
      <c r="BL160" s="17" t="s">
        <v>129</v>
      </c>
      <c r="BM160" s="215" t="s">
        <v>354</v>
      </c>
    </row>
    <row r="161" s="2" customFormat="1" ht="16.5" customHeight="1">
      <c r="A161" s="38"/>
      <c r="B161" s="39"/>
      <c r="C161" s="204" t="s">
        <v>355</v>
      </c>
      <c r="D161" s="204" t="s">
        <v>125</v>
      </c>
      <c r="E161" s="205" t="s">
        <v>356</v>
      </c>
      <c r="F161" s="206" t="s">
        <v>357</v>
      </c>
      <c r="G161" s="207" t="s">
        <v>117</v>
      </c>
      <c r="H161" s="208">
        <v>27</v>
      </c>
      <c r="I161" s="209"/>
      <c r="J161" s="210">
        <f>ROUND(I161*H161,2)</f>
        <v>0</v>
      </c>
      <c r="K161" s="206" t="s">
        <v>19</v>
      </c>
      <c r="L161" s="44"/>
      <c r="M161" s="211" t="s">
        <v>19</v>
      </c>
      <c r="N161" s="212" t="s">
        <v>43</v>
      </c>
      <c r="O161" s="84"/>
      <c r="P161" s="213">
        <f>O161*H161</f>
        <v>0</v>
      </c>
      <c r="Q161" s="213">
        <v>0</v>
      </c>
      <c r="R161" s="213">
        <f>Q161*H161</f>
        <v>0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129</v>
      </c>
      <c r="AT161" s="215" t="s">
        <v>125</v>
      </c>
      <c r="AU161" s="215" t="s">
        <v>132</v>
      </c>
      <c r="AY161" s="17" t="s">
        <v>120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80</v>
      </c>
      <c r="BK161" s="216">
        <f>ROUND(I161*H161,2)</f>
        <v>0</v>
      </c>
      <c r="BL161" s="17" t="s">
        <v>129</v>
      </c>
      <c r="BM161" s="215" t="s">
        <v>358</v>
      </c>
    </row>
    <row r="162" s="2" customFormat="1" ht="16.5" customHeight="1">
      <c r="A162" s="38"/>
      <c r="B162" s="39"/>
      <c r="C162" s="204" t="s">
        <v>239</v>
      </c>
      <c r="D162" s="204" t="s">
        <v>125</v>
      </c>
      <c r="E162" s="205" t="s">
        <v>359</v>
      </c>
      <c r="F162" s="206" t="s">
        <v>360</v>
      </c>
      <c r="G162" s="207" t="s">
        <v>288</v>
      </c>
      <c r="H162" s="208">
        <v>22</v>
      </c>
      <c r="I162" s="209"/>
      <c r="J162" s="210">
        <f>ROUND(I162*H162,2)</f>
        <v>0</v>
      </c>
      <c r="K162" s="206" t="s">
        <v>19</v>
      </c>
      <c r="L162" s="44"/>
      <c r="M162" s="211" t="s">
        <v>19</v>
      </c>
      <c r="N162" s="212" t="s">
        <v>43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129</v>
      </c>
      <c r="AT162" s="215" t="s">
        <v>125</v>
      </c>
      <c r="AU162" s="215" t="s">
        <v>132</v>
      </c>
      <c r="AY162" s="17" t="s">
        <v>120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80</v>
      </c>
      <c r="BK162" s="216">
        <f>ROUND(I162*H162,2)</f>
        <v>0</v>
      </c>
      <c r="BL162" s="17" t="s">
        <v>129</v>
      </c>
      <c r="BM162" s="215" t="s">
        <v>361</v>
      </c>
    </row>
    <row r="163" s="2" customFormat="1" ht="16.5" customHeight="1">
      <c r="A163" s="38"/>
      <c r="B163" s="39"/>
      <c r="C163" s="204" t="s">
        <v>362</v>
      </c>
      <c r="D163" s="204" t="s">
        <v>125</v>
      </c>
      <c r="E163" s="205" t="s">
        <v>363</v>
      </c>
      <c r="F163" s="206" t="s">
        <v>287</v>
      </c>
      <c r="G163" s="207" t="s">
        <v>288</v>
      </c>
      <c r="H163" s="208">
        <v>14</v>
      </c>
      <c r="I163" s="209"/>
      <c r="J163" s="210">
        <f>ROUND(I163*H163,2)</f>
        <v>0</v>
      </c>
      <c r="K163" s="206" t="s">
        <v>19</v>
      </c>
      <c r="L163" s="44"/>
      <c r="M163" s="211" t="s">
        <v>19</v>
      </c>
      <c r="N163" s="212" t="s">
        <v>43</v>
      </c>
      <c r="O163" s="84"/>
      <c r="P163" s="213">
        <f>O163*H163</f>
        <v>0</v>
      </c>
      <c r="Q163" s="213">
        <v>0</v>
      </c>
      <c r="R163" s="213">
        <f>Q163*H163</f>
        <v>0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129</v>
      </c>
      <c r="AT163" s="215" t="s">
        <v>125</v>
      </c>
      <c r="AU163" s="215" t="s">
        <v>132</v>
      </c>
      <c r="AY163" s="17" t="s">
        <v>120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80</v>
      </c>
      <c r="BK163" s="216">
        <f>ROUND(I163*H163,2)</f>
        <v>0</v>
      </c>
      <c r="BL163" s="17" t="s">
        <v>129</v>
      </c>
      <c r="BM163" s="215" t="s">
        <v>364</v>
      </c>
    </row>
    <row r="164" s="2" customFormat="1" ht="16.5" customHeight="1">
      <c r="A164" s="38"/>
      <c r="B164" s="39"/>
      <c r="C164" s="204" t="s">
        <v>242</v>
      </c>
      <c r="D164" s="204" t="s">
        <v>125</v>
      </c>
      <c r="E164" s="205" t="s">
        <v>365</v>
      </c>
      <c r="F164" s="206" t="s">
        <v>287</v>
      </c>
      <c r="G164" s="207" t="s">
        <v>288</v>
      </c>
      <c r="H164" s="208">
        <v>4</v>
      </c>
      <c r="I164" s="209"/>
      <c r="J164" s="210">
        <f>ROUND(I164*H164,2)</f>
        <v>0</v>
      </c>
      <c r="K164" s="206" t="s">
        <v>19</v>
      </c>
      <c r="L164" s="44"/>
      <c r="M164" s="211" t="s">
        <v>19</v>
      </c>
      <c r="N164" s="212" t="s">
        <v>43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129</v>
      </c>
      <c r="AT164" s="215" t="s">
        <v>125</v>
      </c>
      <c r="AU164" s="215" t="s">
        <v>132</v>
      </c>
      <c r="AY164" s="17" t="s">
        <v>120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80</v>
      </c>
      <c r="BK164" s="216">
        <f>ROUND(I164*H164,2)</f>
        <v>0</v>
      </c>
      <c r="BL164" s="17" t="s">
        <v>129</v>
      </c>
      <c r="BM164" s="215" t="s">
        <v>366</v>
      </c>
    </row>
    <row r="165" s="2" customFormat="1" ht="16.5" customHeight="1">
      <c r="A165" s="38"/>
      <c r="B165" s="39"/>
      <c r="C165" s="204" t="s">
        <v>367</v>
      </c>
      <c r="D165" s="204" t="s">
        <v>125</v>
      </c>
      <c r="E165" s="205" t="s">
        <v>368</v>
      </c>
      <c r="F165" s="206" t="s">
        <v>292</v>
      </c>
      <c r="G165" s="207" t="s">
        <v>288</v>
      </c>
      <c r="H165" s="208">
        <v>4</v>
      </c>
      <c r="I165" s="209"/>
      <c r="J165" s="210">
        <f>ROUND(I165*H165,2)</f>
        <v>0</v>
      </c>
      <c r="K165" s="206" t="s">
        <v>19</v>
      </c>
      <c r="L165" s="44"/>
      <c r="M165" s="211" t="s">
        <v>19</v>
      </c>
      <c r="N165" s="212" t="s">
        <v>43</v>
      </c>
      <c r="O165" s="84"/>
      <c r="P165" s="213">
        <f>O165*H165</f>
        <v>0</v>
      </c>
      <c r="Q165" s="213">
        <v>0</v>
      </c>
      <c r="R165" s="213">
        <f>Q165*H165</f>
        <v>0</v>
      </c>
      <c r="S165" s="213">
        <v>0</v>
      </c>
      <c r="T165" s="21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5" t="s">
        <v>129</v>
      </c>
      <c r="AT165" s="215" t="s">
        <v>125</v>
      </c>
      <c r="AU165" s="215" t="s">
        <v>132</v>
      </c>
      <c r="AY165" s="17" t="s">
        <v>120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7" t="s">
        <v>80</v>
      </c>
      <c r="BK165" s="216">
        <f>ROUND(I165*H165,2)</f>
        <v>0</v>
      </c>
      <c r="BL165" s="17" t="s">
        <v>129</v>
      </c>
      <c r="BM165" s="215" t="s">
        <v>369</v>
      </c>
    </row>
    <row r="166" s="2" customFormat="1" ht="16.5" customHeight="1">
      <c r="A166" s="38"/>
      <c r="B166" s="39"/>
      <c r="C166" s="204" t="s">
        <v>246</v>
      </c>
      <c r="D166" s="204" t="s">
        <v>125</v>
      </c>
      <c r="E166" s="205" t="s">
        <v>370</v>
      </c>
      <c r="F166" s="206" t="s">
        <v>371</v>
      </c>
      <c r="G166" s="207" t="s">
        <v>288</v>
      </c>
      <c r="H166" s="208">
        <v>3</v>
      </c>
      <c r="I166" s="209"/>
      <c r="J166" s="210">
        <f>ROUND(I166*H166,2)</f>
        <v>0</v>
      </c>
      <c r="K166" s="206" t="s">
        <v>19</v>
      </c>
      <c r="L166" s="44"/>
      <c r="M166" s="211" t="s">
        <v>19</v>
      </c>
      <c r="N166" s="212" t="s">
        <v>43</v>
      </c>
      <c r="O166" s="84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129</v>
      </c>
      <c r="AT166" s="215" t="s">
        <v>125</v>
      </c>
      <c r="AU166" s="215" t="s">
        <v>132</v>
      </c>
      <c r="AY166" s="17" t="s">
        <v>120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80</v>
      </c>
      <c r="BK166" s="216">
        <f>ROUND(I166*H166,2)</f>
        <v>0</v>
      </c>
      <c r="BL166" s="17" t="s">
        <v>129</v>
      </c>
      <c r="BM166" s="215" t="s">
        <v>372</v>
      </c>
    </row>
    <row r="167" s="2" customFormat="1" ht="16.5" customHeight="1">
      <c r="A167" s="38"/>
      <c r="B167" s="39"/>
      <c r="C167" s="204" t="s">
        <v>373</v>
      </c>
      <c r="D167" s="204" t="s">
        <v>125</v>
      </c>
      <c r="E167" s="205" t="s">
        <v>374</v>
      </c>
      <c r="F167" s="206" t="s">
        <v>295</v>
      </c>
      <c r="G167" s="207" t="s">
        <v>288</v>
      </c>
      <c r="H167" s="208">
        <v>2</v>
      </c>
      <c r="I167" s="209"/>
      <c r="J167" s="210">
        <f>ROUND(I167*H167,2)</f>
        <v>0</v>
      </c>
      <c r="K167" s="206" t="s">
        <v>19</v>
      </c>
      <c r="L167" s="44"/>
      <c r="M167" s="211" t="s">
        <v>19</v>
      </c>
      <c r="N167" s="212" t="s">
        <v>43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129</v>
      </c>
      <c r="AT167" s="215" t="s">
        <v>125</v>
      </c>
      <c r="AU167" s="215" t="s">
        <v>132</v>
      </c>
      <c r="AY167" s="17" t="s">
        <v>120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80</v>
      </c>
      <c r="BK167" s="216">
        <f>ROUND(I167*H167,2)</f>
        <v>0</v>
      </c>
      <c r="BL167" s="17" t="s">
        <v>129</v>
      </c>
      <c r="BM167" s="215" t="s">
        <v>375</v>
      </c>
    </row>
    <row r="168" s="2" customFormat="1" ht="16.5" customHeight="1">
      <c r="A168" s="38"/>
      <c r="B168" s="39"/>
      <c r="C168" s="204" t="s">
        <v>249</v>
      </c>
      <c r="D168" s="204" t="s">
        <v>125</v>
      </c>
      <c r="E168" s="205" t="s">
        <v>376</v>
      </c>
      <c r="F168" s="206" t="s">
        <v>299</v>
      </c>
      <c r="G168" s="207" t="s">
        <v>288</v>
      </c>
      <c r="H168" s="208">
        <v>6</v>
      </c>
      <c r="I168" s="209"/>
      <c r="J168" s="210">
        <f>ROUND(I168*H168,2)</f>
        <v>0</v>
      </c>
      <c r="K168" s="206" t="s">
        <v>19</v>
      </c>
      <c r="L168" s="44"/>
      <c r="M168" s="211" t="s">
        <v>19</v>
      </c>
      <c r="N168" s="212" t="s">
        <v>43</v>
      </c>
      <c r="O168" s="84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15" t="s">
        <v>129</v>
      </c>
      <c r="AT168" s="215" t="s">
        <v>125</v>
      </c>
      <c r="AU168" s="215" t="s">
        <v>132</v>
      </c>
      <c r="AY168" s="17" t="s">
        <v>120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80</v>
      </c>
      <c r="BK168" s="216">
        <f>ROUND(I168*H168,2)</f>
        <v>0</v>
      </c>
      <c r="BL168" s="17" t="s">
        <v>129</v>
      </c>
      <c r="BM168" s="215" t="s">
        <v>377</v>
      </c>
    </row>
    <row r="169" s="2" customFormat="1" ht="16.5" customHeight="1">
      <c r="A169" s="38"/>
      <c r="B169" s="39"/>
      <c r="C169" s="204" t="s">
        <v>378</v>
      </c>
      <c r="D169" s="204" t="s">
        <v>125</v>
      </c>
      <c r="E169" s="205" t="s">
        <v>379</v>
      </c>
      <c r="F169" s="206" t="s">
        <v>380</v>
      </c>
      <c r="G169" s="207" t="s">
        <v>288</v>
      </c>
      <c r="H169" s="208">
        <v>8</v>
      </c>
      <c r="I169" s="209"/>
      <c r="J169" s="210">
        <f>ROUND(I169*H169,2)</f>
        <v>0</v>
      </c>
      <c r="K169" s="206" t="s">
        <v>19</v>
      </c>
      <c r="L169" s="44"/>
      <c r="M169" s="211" t="s">
        <v>19</v>
      </c>
      <c r="N169" s="212" t="s">
        <v>43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129</v>
      </c>
      <c r="AT169" s="215" t="s">
        <v>125</v>
      </c>
      <c r="AU169" s="215" t="s">
        <v>132</v>
      </c>
      <c r="AY169" s="17" t="s">
        <v>120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80</v>
      </c>
      <c r="BK169" s="216">
        <f>ROUND(I169*H169,2)</f>
        <v>0</v>
      </c>
      <c r="BL169" s="17" t="s">
        <v>129</v>
      </c>
      <c r="BM169" s="215" t="s">
        <v>381</v>
      </c>
    </row>
    <row r="170" s="2" customFormat="1" ht="16.5" customHeight="1">
      <c r="A170" s="38"/>
      <c r="B170" s="39"/>
      <c r="C170" s="204" t="s">
        <v>253</v>
      </c>
      <c r="D170" s="204" t="s">
        <v>125</v>
      </c>
      <c r="E170" s="205" t="s">
        <v>382</v>
      </c>
      <c r="F170" s="206" t="s">
        <v>309</v>
      </c>
      <c r="G170" s="207" t="s">
        <v>288</v>
      </c>
      <c r="H170" s="208">
        <v>6</v>
      </c>
      <c r="I170" s="209"/>
      <c r="J170" s="210">
        <f>ROUND(I170*H170,2)</f>
        <v>0</v>
      </c>
      <c r="K170" s="206" t="s">
        <v>19</v>
      </c>
      <c r="L170" s="44"/>
      <c r="M170" s="211" t="s">
        <v>19</v>
      </c>
      <c r="N170" s="212" t="s">
        <v>43</v>
      </c>
      <c r="O170" s="84"/>
      <c r="P170" s="213">
        <f>O170*H170</f>
        <v>0</v>
      </c>
      <c r="Q170" s="213">
        <v>0</v>
      </c>
      <c r="R170" s="213">
        <f>Q170*H170</f>
        <v>0</v>
      </c>
      <c r="S170" s="213">
        <v>0</v>
      </c>
      <c r="T170" s="21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5" t="s">
        <v>129</v>
      </c>
      <c r="AT170" s="215" t="s">
        <v>125</v>
      </c>
      <c r="AU170" s="215" t="s">
        <v>132</v>
      </c>
      <c r="AY170" s="17" t="s">
        <v>120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80</v>
      </c>
      <c r="BK170" s="216">
        <f>ROUND(I170*H170,2)</f>
        <v>0</v>
      </c>
      <c r="BL170" s="17" t="s">
        <v>129</v>
      </c>
      <c r="BM170" s="215" t="s">
        <v>383</v>
      </c>
    </row>
    <row r="171" s="2" customFormat="1" ht="16.5" customHeight="1">
      <c r="A171" s="38"/>
      <c r="B171" s="39"/>
      <c r="C171" s="204" t="s">
        <v>384</v>
      </c>
      <c r="D171" s="204" t="s">
        <v>125</v>
      </c>
      <c r="E171" s="205" t="s">
        <v>385</v>
      </c>
      <c r="F171" s="206" t="s">
        <v>313</v>
      </c>
      <c r="G171" s="207" t="s">
        <v>288</v>
      </c>
      <c r="H171" s="208">
        <v>3</v>
      </c>
      <c r="I171" s="209"/>
      <c r="J171" s="210">
        <f>ROUND(I171*H171,2)</f>
        <v>0</v>
      </c>
      <c r="K171" s="206" t="s">
        <v>19</v>
      </c>
      <c r="L171" s="44"/>
      <c r="M171" s="211" t="s">
        <v>19</v>
      </c>
      <c r="N171" s="212" t="s">
        <v>43</v>
      </c>
      <c r="O171" s="84"/>
      <c r="P171" s="213">
        <f>O171*H171</f>
        <v>0</v>
      </c>
      <c r="Q171" s="213">
        <v>0</v>
      </c>
      <c r="R171" s="213">
        <f>Q171*H171</f>
        <v>0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129</v>
      </c>
      <c r="AT171" s="215" t="s">
        <v>125</v>
      </c>
      <c r="AU171" s="215" t="s">
        <v>132</v>
      </c>
      <c r="AY171" s="17" t="s">
        <v>120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80</v>
      </c>
      <c r="BK171" s="216">
        <f>ROUND(I171*H171,2)</f>
        <v>0</v>
      </c>
      <c r="BL171" s="17" t="s">
        <v>129</v>
      </c>
      <c r="BM171" s="215" t="s">
        <v>386</v>
      </c>
    </row>
    <row r="172" s="2" customFormat="1" ht="16.5" customHeight="1">
      <c r="A172" s="38"/>
      <c r="B172" s="39"/>
      <c r="C172" s="204" t="s">
        <v>256</v>
      </c>
      <c r="D172" s="204" t="s">
        <v>125</v>
      </c>
      <c r="E172" s="205" t="s">
        <v>387</v>
      </c>
      <c r="F172" s="206" t="s">
        <v>388</v>
      </c>
      <c r="G172" s="207" t="s">
        <v>288</v>
      </c>
      <c r="H172" s="208">
        <v>8</v>
      </c>
      <c r="I172" s="209"/>
      <c r="J172" s="210">
        <f>ROUND(I172*H172,2)</f>
        <v>0</v>
      </c>
      <c r="K172" s="206" t="s">
        <v>19</v>
      </c>
      <c r="L172" s="44"/>
      <c r="M172" s="211" t="s">
        <v>19</v>
      </c>
      <c r="N172" s="212" t="s">
        <v>43</v>
      </c>
      <c r="O172" s="84"/>
      <c r="P172" s="213">
        <f>O172*H172</f>
        <v>0</v>
      </c>
      <c r="Q172" s="213">
        <v>0</v>
      </c>
      <c r="R172" s="213">
        <f>Q172*H172</f>
        <v>0</v>
      </c>
      <c r="S172" s="213">
        <v>0</v>
      </c>
      <c r="T172" s="21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15" t="s">
        <v>129</v>
      </c>
      <c r="AT172" s="215" t="s">
        <v>125</v>
      </c>
      <c r="AU172" s="215" t="s">
        <v>132</v>
      </c>
      <c r="AY172" s="17" t="s">
        <v>120</v>
      </c>
      <c r="BE172" s="216">
        <f>IF(N172="základní",J172,0)</f>
        <v>0</v>
      </c>
      <c r="BF172" s="216">
        <f>IF(N172="snížená",J172,0)</f>
        <v>0</v>
      </c>
      <c r="BG172" s="216">
        <f>IF(N172="zákl. přenesená",J172,0)</f>
        <v>0</v>
      </c>
      <c r="BH172" s="216">
        <f>IF(N172="sníž. přenesená",J172,0)</f>
        <v>0</v>
      </c>
      <c r="BI172" s="216">
        <f>IF(N172="nulová",J172,0)</f>
        <v>0</v>
      </c>
      <c r="BJ172" s="17" t="s">
        <v>80</v>
      </c>
      <c r="BK172" s="216">
        <f>ROUND(I172*H172,2)</f>
        <v>0</v>
      </c>
      <c r="BL172" s="17" t="s">
        <v>129</v>
      </c>
      <c r="BM172" s="215" t="s">
        <v>389</v>
      </c>
    </row>
    <row r="173" s="2" customFormat="1" ht="16.5" customHeight="1">
      <c r="A173" s="38"/>
      <c r="B173" s="39"/>
      <c r="C173" s="204" t="s">
        <v>390</v>
      </c>
      <c r="D173" s="204" t="s">
        <v>125</v>
      </c>
      <c r="E173" s="205" t="s">
        <v>391</v>
      </c>
      <c r="F173" s="206" t="s">
        <v>392</v>
      </c>
      <c r="G173" s="207" t="s">
        <v>393</v>
      </c>
      <c r="H173" s="208">
        <v>1</v>
      </c>
      <c r="I173" s="209"/>
      <c r="J173" s="210">
        <f>ROUND(I173*H173,2)</f>
        <v>0</v>
      </c>
      <c r="K173" s="206" t="s">
        <v>19</v>
      </c>
      <c r="L173" s="44"/>
      <c r="M173" s="211" t="s">
        <v>19</v>
      </c>
      <c r="N173" s="212" t="s">
        <v>43</v>
      </c>
      <c r="O173" s="84"/>
      <c r="P173" s="213">
        <f>O173*H173</f>
        <v>0</v>
      </c>
      <c r="Q173" s="213">
        <v>0</v>
      </c>
      <c r="R173" s="213">
        <f>Q173*H173</f>
        <v>0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129</v>
      </c>
      <c r="AT173" s="215" t="s">
        <v>125</v>
      </c>
      <c r="AU173" s="215" t="s">
        <v>132</v>
      </c>
      <c r="AY173" s="17" t="s">
        <v>120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80</v>
      </c>
      <c r="BK173" s="216">
        <f>ROUND(I173*H173,2)</f>
        <v>0</v>
      </c>
      <c r="BL173" s="17" t="s">
        <v>129</v>
      </c>
      <c r="BM173" s="215" t="s">
        <v>394</v>
      </c>
    </row>
    <row r="174" s="2" customFormat="1" ht="16.5" customHeight="1">
      <c r="A174" s="38"/>
      <c r="B174" s="39"/>
      <c r="C174" s="204" t="s">
        <v>260</v>
      </c>
      <c r="D174" s="204" t="s">
        <v>125</v>
      </c>
      <c r="E174" s="205" t="s">
        <v>395</v>
      </c>
      <c r="F174" s="206" t="s">
        <v>396</v>
      </c>
      <c r="G174" s="207" t="s">
        <v>393</v>
      </c>
      <c r="H174" s="208">
        <v>1</v>
      </c>
      <c r="I174" s="209"/>
      <c r="J174" s="210">
        <f>ROUND(I174*H174,2)</f>
        <v>0</v>
      </c>
      <c r="K174" s="206" t="s">
        <v>19</v>
      </c>
      <c r="L174" s="44"/>
      <c r="M174" s="211" t="s">
        <v>19</v>
      </c>
      <c r="N174" s="212" t="s">
        <v>43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129</v>
      </c>
      <c r="AT174" s="215" t="s">
        <v>125</v>
      </c>
      <c r="AU174" s="215" t="s">
        <v>132</v>
      </c>
      <c r="AY174" s="17" t="s">
        <v>120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80</v>
      </c>
      <c r="BK174" s="216">
        <f>ROUND(I174*H174,2)</f>
        <v>0</v>
      </c>
      <c r="BL174" s="17" t="s">
        <v>129</v>
      </c>
      <c r="BM174" s="215" t="s">
        <v>397</v>
      </c>
    </row>
    <row r="175" s="2" customFormat="1" ht="16.5" customHeight="1">
      <c r="A175" s="38"/>
      <c r="B175" s="39"/>
      <c r="C175" s="204" t="s">
        <v>398</v>
      </c>
      <c r="D175" s="204" t="s">
        <v>125</v>
      </c>
      <c r="E175" s="205" t="s">
        <v>399</v>
      </c>
      <c r="F175" s="206" t="s">
        <v>400</v>
      </c>
      <c r="G175" s="207" t="s">
        <v>288</v>
      </c>
      <c r="H175" s="208">
        <v>3</v>
      </c>
      <c r="I175" s="209"/>
      <c r="J175" s="210">
        <f>ROUND(I175*H175,2)</f>
        <v>0</v>
      </c>
      <c r="K175" s="206" t="s">
        <v>19</v>
      </c>
      <c r="L175" s="44"/>
      <c r="M175" s="211" t="s">
        <v>19</v>
      </c>
      <c r="N175" s="212" t="s">
        <v>43</v>
      </c>
      <c r="O175" s="84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5" t="s">
        <v>129</v>
      </c>
      <c r="AT175" s="215" t="s">
        <v>125</v>
      </c>
      <c r="AU175" s="215" t="s">
        <v>132</v>
      </c>
      <c r="AY175" s="17" t="s">
        <v>120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80</v>
      </c>
      <c r="BK175" s="216">
        <f>ROUND(I175*H175,2)</f>
        <v>0</v>
      </c>
      <c r="BL175" s="17" t="s">
        <v>129</v>
      </c>
      <c r="BM175" s="215" t="s">
        <v>401</v>
      </c>
    </row>
    <row r="176" s="2" customFormat="1" ht="16.5" customHeight="1">
      <c r="A176" s="38"/>
      <c r="B176" s="39"/>
      <c r="C176" s="204" t="s">
        <v>263</v>
      </c>
      <c r="D176" s="204" t="s">
        <v>125</v>
      </c>
      <c r="E176" s="205" t="s">
        <v>402</v>
      </c>
      <c r="F176" s="206" t="s">
        <v>403</v>
      </c>
      <c r="G176" s="207" t="s">
        <v>288</v>
      </c>
      <c r="H176" s="208">
        <v>1</v>
      </c>
      <c r="I176" s="209"/>
      <c r="J176" s="210">
        <f>ROUND(I176*H176,2)</f>
        <v>0</v>
      </c>
      <c r="K176" s="206" t="s">
        <v>19</v>
      </c>
      <c r="L176" s="44"/>
      <c r="M176" s="211" t="s">
        <v>19</v>
      </c>
      <c r="N176" s="212" t="s">
        <v>43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129</v>
      </c>
      <c r="AT176" s="215" t="s">
        <v>125</v>
      </c>
      <c r="AU176" s="215" t="s">
        <v>132</v>
      </c>
      <c r="AY176" s="17" t="s">
        <v>120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80</v>
      </c>
      <c r="BK176" s="216">
        <f>ROUND(I176*H176,2)</f>
        <v>0</v>
      </c>
      <c r="BL176" s="17" t="s">
        <v>129</v>
      </c>
      <c r="BM176" s="215" t="s">
        <v>404</v>
      </c>
    </row>
    <row r="177" s="2" customFormat="1" ht="16.5" customHeight="1">
      <c r="A177" s="38"/>
      <c r="B177" s="39"/>
      <c r="C177" s="204" t="s">
        <v>405</v>
      </c>
      <c r="D177" s="204" t="s">
        <v>125</v>
      </c>
      <c r="E177" s="205" t="s">
        <v>406</v>
      </c>
      <c r="F177" s="206" t="s">
        <v>407</v>
      </c>
      <c r="G177" s="207" t="s">
        <v>117</v>
      </c>
      <c r="H177" s="208">
        <v>30</v>
      </c>
      <c r="I177" s="209"/>
      <c r="J177" s="210">
        <f>ROUND(I177*H177,2)</f>
        <v>0</v>
      </c>
      <c r="K177" s="206" t="s">
        <v>19</v>
      </c>
      <c r="L177" s="44"/>
      <c r="M177" s="211" t="s">
        <v>19</v>
      </c>
      <c r="N177" s="212" t="s">
        <v>43</v>
      </c>
      <c r="O177" s="84"/>
      <c r="P177" s="213">
        <f>O177*H177</f>
        <v>0</v>
      </c>
      <c r="Q177" s="213">
        <v>0</v>
      </c>
      <c r="R177" s="213">
        <f>Q177*H177</f>
        <v>0</v>
      </c>
      <c r="S177" s="213">
        <v>0</v>
      </c>
      <c r="T177" s="21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15" t="s">
        <v>129</v>
      </c>
      <c r="AT177" s="215" t="s">
        <v>125</v>
      </c>
      <c r="AU177" s="215" t="s">
        <v>132</v>
      </c>
      <c r="AY177" s="17" t="s">
        <v>120</v>
      </c>
      <c r="BE177" s="216">
        <f>IF(N177="základní",J177,0)</f>
        <v>0</v>
      </c>
      <c r="BF177" s="216">
        <f>IF(N177="snížená",J177,0)</f>
        <v>0</v>
      </c>
      <c r="BG177" s="216">
        <f>IF(N177="zákl. přenesená",J177,0)</f>
        <v>0</v>
      </c>
      <c r="BH177" s="216">
        <f>IF(N177="sníž. přenesená",J177,0)</f>
        <v>0</v>
      </c>
      <c r="BI177" s="216">
        <f>IF(N177="nulová",J177,0)</f>
        <v>0</v>
      </c>
      <c r="BJ177" s="17" t="s">
        <v>80</v>
      </c>
      <c r="BK177" s="216">
        <f>ROUND(I177*H177,2)</f>
        <v>0</v>
      </c>
      <c r="BL177" s="17" t="s">
        <v>129</v>
      </c>
      <c r="BM177" s="215" t="s">
        <v>408</v>
      </c>
    </row>
    <row r="178" s="2" customFormat="1" ht="16.5" customHeight="1">
      <c r="A178" s="38"/>
      <c r="B178" s="39"/>
      <c r="C178" s="204" t="s">
        <v>267</v>
      </c>
      <c r="D178" s="204" t="s">
        <v>125</v>
      </c>
      <c r="E178" s="205" t="s">
        <v>409</v>
      </c>
      <c r="F178" s="206" t="s">
        <v>410</v>
      </c>
      <c r="G178" s="207" t="s">
        <v>288</v>
      </c>
      <c r="H178" s="208">
        <v>1</v>
      </c>
      <c r="I178" s="209"/>
      <c r="J178" s="210">
        <f>ROUND(I178*H178,2)</f>
        <v>0</v>
      </c>
      <c r="K178" s="206" t="s">
        <v>19</v>
      </c>
      <c r="L178" s="44"/>
      <c r="M178" s="211" t="s">
        <v>19</v>
      </c>
      <c r="N178" s="212" t="s">
        <v>43</v>
      </c>
      <c r="O178" s="84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129</v>
      </c>
      <c r="AT178" s="215" t="s">
        <v>125</v>
      </c>
      <c r="AU178" s="215" t="s">
        <v>132</v>
      </c>
      <c r="AY178" s="17" t="s">
        <v>120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80</v>
      </c>
      <c r="BK178" s="216">
        <f>ROUND(I178*H178,2)</f>
        <v>0</v>
      </c>
      <c r="BL178" s="17" t="s">
        <v>129</v>
      </c>
      <c r="BM178" s="215" t="s">
        <v>411</v>
      </c>
    </row>
    <row r="179" s="2" customFormat="1" ht="16.5" customHeight="1">
      <c r="A179" s="38"/>
      <c r="B179" s="39"/>
      <c r="C179" s="204" t="s">
        <v>412</v>
      </c>
      <c r="D179" s="204" t="s">
        <v>125</v>
      </c>
      <c r="E179" s="205" t="s">
        <v>413</v>
      </c>
      <c r="F179" s="206" t="s">
        <v>414</v>
      </c>
      <c r="G179" s="207" t="s">
        <v>117</v>
      </c>
      <c r="H179" s="208">
        <v>30</v>
      </c>
      <c r="I179" s="209"/>
      <c r="J179" s="210">
        <f>ROUND(I179*H179,2)</f>
        <v>0</v>
      </c>
      <c r="K179" s="206" t="s">
        <v>19</v>
      </c>
      <c r="L179" s="44"/>
      <c r="M179" s="211" t="s">
        <v>19</v>
      </c>
      <c r="N179" s="212" t="s">
        <v>43</v>
      </c>
      <c r="O179" s="84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129</v>
      </c>
      <c r="AT179" s="215" t="s">
        <v>125</v>
      </c>
      <c r="AU179" s="215" t="s">
        <v>132</v>
      </c>
      <c r="AY179" s="17" t="s">
        <v>120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80</v>
      </c>
      <c r="BK179" s="216">
        <f>ROUND(I179*H179,2)</f>
        <v>0</v>
      </c>
      <c r="BL179" s="17" t="s">
        <v>129</v>
      </c>
      <c r="BM179" s="215" t="s">
        <v>415</v>
      </c>
    </row>
    <row r="180" s="2" customFormat="1" ht="16.5" customHeight="1">
      <c r="A180" s="38"/>
      <c r="B180" s="39"/>
      <c r="C180" s="204" t="s">
        <v>270</v>
      </c>
      <c r="D180" s="204" t="s">
        <v>125</v>
      </c>
      <c r="E180" s="205" t="s">
        <v>416</v>
      </c>
      <c r="F180" s="206" t="s">
        <v>417</v>
      </c>
      <c r="G180" s="207" t="s">
        <v>288</v>
      </c>
      <c r="H180" s="208">
        <v>2</v>
      </c>
      <c r="I180" s="209"/>
      <c r="J180" s="210">
        <f>ROUND(I180*H180,2)</f>
        <v>0</v>
      </c>
      <c r="K180" s="206" t="s">
        <v>19</v>
      </c>
      <c r="L180" s="44"/>
      <c r="M180" s="211" t="s">
        <v>19</v>
      </c>
      <c r="N180" s="212" t="s">
        <v>43</v>
      </c>
      <c r="O180" s="84"/>
      <c r="P180" s="213">
        <f>O180*H180</f>
        <v>0</v>
      </c>
      <c r="Q180" s="213">
        <v>0</v>
      </c>
      <c r="R180" s="213">
        <f>Q180*H180</f>
        <v>0</v>
      </c>
      <c r="S180" s="213">
        <v>0</v>
      </c>
      <c r="T180" s="21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129</v>
      </c>
      <c r="AT180" s="215" t="s">
        <v>125</v>
      </c>
      <c r="AU180" s="215" t="s">
        <v>132</v>
      </c>
      <c r="AY180" s="17" t="s">
        <v>120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80</v>
      </c>
      <c r="BK180" s="216">
        <f>ROUND(I180*H180,2)</f>
        <v>0</v>
      </c>
      <c r="BL180" s="17" t="s">
        <v>129</v>
      </c>
      <c r="BM180" s="215" t="s">
        <v>418</v>
      </c>
    </row>
    <row r="181" s="2" customFormat="1" ht="16.5" customHeight="1">
      <c r="A181" s="38"/>
      <c r="B181" s="39"/>
      <c r="C181" s="204" t="s">
        <v>419</v>
      </c>
      <c r="D181" s="204" t="s">
        <v>125</v>
      </c>
      <c r="E181" s="205" t="s">
        <v>420</v>
      </c>
      <c r="F181" s="206" t="s">
        <v>421</v>
      </c>
      <c r="G181" s="207" t="s">
        <v>288</v>
      </c>
      <c r="H181" s="208">
        <v>1</v>
      </c>
      <c r="I181" s="209"/>
      <c r="J181" s="210">
        <f>ROUND(I181*H181,2)</f>
        <v>0</v>
      </c>
      <c r="K181" s="206" t="s">
        <v>19</v>
      </c>
      <c r="L181" s="44"/>
      <c r="M181" s="211" t="s">
        <v>19</v>
      </c>
      <c r="N181" s="212" t="s">
        <v>43</v>
      </c>
      <c r="O181" s="84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15" t="s">
        <v>129</v>
      </c>
      <c r="AT181" s="215" t="s">
        <v>125</v>
      </c>
      <c r="AU181" s="215" t="s">
        <v>132</v>
      </c>
      <c r="AY181" s="17" t="s">
        <v>120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80</v>
      </c>
      <c r="BK181" s="216">
        <f>ROUND(I181*H181,2)</f>
        <v>0</v>
      </c>
      <c r="BL181" s="17" t="s">
        <v>129</v>
      </c>
      <c r="BM181" s="215" t="s">
        <v>422</v>
      </c>
    </row>
    <row r="182" s="2" customFormat="1" ht="16.5" customHeight="1">
      <c r="A182" s="38"/>
      <c r="B182" s="39"/>
      <c r="C182" s="204" t="s">
        <v>278</v>
      </c>
      <c r="D182" s="204" t="s">
        <v>125</v>
      </c>
      <c r="E182" s="205" t="s">
        <v>423</v>
      </c>
      <c r="F182" s="206" t="s">
        <v>424</v>
      </c>
      <c r="G182" s="207" t="s">
        <v>288</v>
      </c>
      <c r="H182" s="208">
        <v>2</v>
      </c>
      <c r="I182" s="209"/>
      <c r="J182" s="210">
        <f>ROUND(I182*H182,2)</f>
        <v>0</v>
      </c>
      <c r="K182" s="206" t="s">
        <v>19</v>
      </c>
      <c r="L182" s="44"/>
      <c r="M182" s="211" t="s">
        <v>19</v>
      </c>
      <c r="N182" s="212" t="s">
        <v>43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129</v>
      </c>
      <c r="AT182" s="215" t="s">
        <v>125</v>
      </c>
      <c r="AU182" s="215" t="s">
        <v>132</v>
      </c>
      <c r="AY182" s="17" t="s">
        <v>120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80</v>
      </c>
      <c r="BK182" s="216">
        <f>ROUND(I182*H182,2)</f>
        <v>0</v>
      </c>
      <c r="BL182" s="17" t="s">
        <v>129</v>
      </c>
      <c r="BM182" s="215" t="s">
        <v>425</v>
      </c>
    </row>
    <row r="183" s="2" customFormat="1" ht="16.5" customHeight="1">
      <c r="A183" s="38"/>
      <c r="B183" s="39"/>
      <c r="C183" s="204" t="s">
        <v>426</v>
      </c>
      <c r="D183" s="204" t="s">
        <v>125</v>
      </c>
      <c r="E183" s="205" t="s">
        <v>427</v>
      </c>
      <c r="F183" s="206" t="s">
        <v>428</v>
      </c>
      <c r="G183" s="207" t="s">
        <v>288</v>
      </c>
      <c r="H183" s="208">
        <v>1</v>
      </c>
      <c r="I183" s="209"/>
      <c r="J183" s="210">
        <f>ROUND(I183*H183,2)</f>
        <v>0</v>
      </c>
      <c r="K183" s="206" t="s">
        <v>19</v>
      </c>
      <c r="L183" s="44"/>
      <c r="M183" s="211" t="s">
        <v>19</v>
      </c>
      <c r="N183" s="212" t="s">
        <v>43</v>
      </c>
      <c r="O183" s="84"/>
      <c r="P183" s="213">
        <f>O183*H183</f>
        <v>0</v>
      </c>
      <c r="Q183" s="213">
        <v>0</v>
      </c>
      <c r="R183" s="213">
        <f>Q183*H183</f>
        <v>0</v>
      </c>
      <c r="S183" s="213">
        <v>0</v>
      </c>
      <c r="T183" s="21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5" t="s">
        <v>129</v>
      </c>
      <c r="AT183" s="215" t="s">
        <v>125</v>
      </c>
      <c r="AU183" s="215" t="s">
        <v>132</v>
      </c>
      <c r="AY183" s="17" t="s">
        <v>120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7" t="s">
        <v>80</v>
      </c>
      <c r="BK183" s="216">
        <f>ROUND(I183*H183,2)</f>
        <v>0</v>
      </c>
      <c r="BL183" s="17" t="s">
        <v>129</v>
      </c>
      <c r="BM183" s="215" t="s">
        <v>429</v>
      </c>
    </row>
    <row r="184" s="2" customFormat="1" ht="16.5" customHeight="1">
      <c r="A184" s="38"/>
      <c r="B184" s="39"/>
      <c r="C184" s="204" t="s">
        <v>281</v>
      </c>
      <c r="D184" s="204" t="s">
        <v>125</v>
      </c>
      <c r="E184" s="205" t="s">
        <v>430</v>
      </c>
      <c r="F184" s="206" t="s">
        <v>431</v>
      </c>
      <c r="G184" s="207" t="s">
        <v>288</v>
      </c>
      <c r="H184" s="208">
        <v>8</v>
      </c>
      <c r="I184" s="209"/>
      <c r="J184" s="210">
        <f>ROUND(I184*H184,2)</f>
        <v>0</v>
      </c>
      <c r="K184" s="206" t="s">
        <v>19</v>
      </c>
      <c r="L184" s="44"/>
      <c r="M184" s="211" t="s">
        <v>19</v>
      </c>
      <c r="N184" s="212" t="s">
        <v>43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129</v>
      </c>
      <c r="AT184" s="215" t="s">
        <v>125</v>
      </c>
      <c r="AU184" s="215" t="s">
        <v>132</v>
      </c>
      <c r="AY184" s="17" t="s">
        <v>120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80</v>
      </c>
      <c r="BK184" s="216">
        <f>ROUND(I184*H184,2)</f>
        <v>0</v>
      </c>
      <c r="BL184" s="17" t="s">
        <v>129</v>
      </c>
      <c r="BM184" s="215" t="s">
        <v>432</v>
      </c>
    </row>
    <row r="185" s="2" customFormat="1" ht="16.5" customHeight="1">
      <c r="A185" s="38"/>
      <c r="B185" s="39"/>
      <c r="C185" s="204" t="s">
        <v>433</v>
      </c>
      <c r="D185" s="204" t="s">
        <v>125</v>
      </c>
      <c r="E185" s="205" t="s">
        <v>434</v>
      </c>
      <c r="F185" s="206" t="s">
        <v>435</v>
      </c>
      <c r="G185" s="207" t="s">
        <v>436</v>
      </c>
      <c r="H185" s="208">
        <v>40</v>
      </c>
      <c r="I185" s="209"/>
      <c r="J185" s="210">
        <f>ROUND(I185*H185,2)</f>
        <v>0</v>
      </c>
      <c r="K185" s="206" t="s">
        <v>19</v>
      </c>
      <c r="L185" s="44"/>
      <c r="M185" s="211" t="s">
        <v>19</v>
      </c>
      <c r="N185" s="212" t="s">
        <v>43</v>
      </c>
      <c r="O185" s="84"/>
      <c r="P185" s="213">
        <f>O185*H185</f>
        <v>0</v>
      </c>
      <c r="Q185" s="213">
        <v>0</v>
      </c>
      <c r="R185" s="213">
        <f>Q185*H185</f>
        <v>0</v>
      </c>
      <c r="S185" s="213">
        <v>0</v>
      </c>
      <c r="T185" s="21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15" t="s">
        <v>129</v>
      </c>
      <c r="AT185" s="215" t="s">
        <v>125</v>
      </c>
      <c r="AU185" s="215" t="s">
        <v>132</v>
      </c>
      <c r="AY185" s="17" t="s">
        <v>120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17" t="s">
        <v>80</v>
      </c>
      <c r="BK185" s="216">
        <f>ROUND(I185*H185,2)</f>
        <v>0</v>
      </c>
      <c r="BL185" s="17" t="s">
        <v>129</v>
      </c>
      <c r="BM185" s="215" t="s">
        <v>437</v>
      </c>
    </row>
    <row r="186" s="2" customFormat="1" ht="16.5" customHeight="1">
      <c r="A186" s="38"/>
      <c r="B186" s="39"/>
      <c r="C186" s="204" t="s">
        <v>285</v>
      </c>
      <c r="D186" s="204" t="s">
        <v>125</v>
      </c>
      <c r="E186" s="205" t="s">
        <v>438</v>
      </c>
      <c r="F186" s="206" t="s">
        <v>439</v>
      </c>
      <c r="G186" s="207" t="s">
        <v>436</v>
      </c>
      <c r="H186" s="208">
        <v>24</v>
      </c>
      <c r="I186" s="209"/>
      <c r="J186" s="210">
        <f>ROUND(I186*H186,2)</f>
        <v>0</v>
      </c>
      <c r="K186" s="206" t="s">
        <v>19</v>
      </c>
      <c r="L186" s="44"/>
      <c r="M186" s="211" t="s">
        <v>19</v>
      </c>
      <c r="N186" s="212" t="s">
        <v>43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129</v>
      </c>
      <c r="AT186" s="215" t="s">
        <v>125</v>
      </c>
      <c r="AU186" s="215" t="s">
        <v>132</v>
      </c>
      <c r="AY186" s="17" t="s">
        <v>120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80</v>
      </c>
      <c r="BK186" s="216">
        <f>ROUND(I186*H186,2)</f>
        <v>0</v>
      </c>
      <c r="BL186" s="17" t="s">
        <v>129</v>
      </c>
      <c r="BM186" s="215" t="s">
        <v>440</v>
      </c>
    </row>
    <row r="187" s="12" customFormat="1" ht="22.8" customHeight="1">
      <c r="A187" s="12"/>
      <c r="B187" s="188"/>
      <c r="C187" s="189"/>
      <c r="D187" s="190" t="s">
        <v>71</v>
      </c>
      <c r="E187" s="202" t="s">
        <v>441</v>
      </c>
      <c r="F187" s="202" t="s">
        <v>442</v>
      </c>
      <c r="G187" s="189"/>
      <c r="H187" s="189"/>
      <c r="I187" s="192"/>
      <c r="J187" s="203">
        <f>BK187</f>
        <v>0</v>
      </c>
      <c r="K187" s="189"/>
      <c r="L187" s="194"/>
      <c r="M187" s="195"/>
      <c r="N187" s="196"/>
      <c r="O187" s="196"/>
      <c r="P187" s="197">
        <f>SUM(P188:P192)</f>
        <v>0</v>
      </c>
      <c r="Q187" s="196"/>
      <c r="R187" s="197">
        <f>SUM(R188:R192)</f>
        <v>0</v>
      </c>
      <c r="S187" s="196"/>
      <c r="T187" s="198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99" t="s">
        <v>119</v>
      </c>
      <c r="AT187" s="200" t="s">
        <v>71</v>
      </c>
      <c r="AU187" s="200" t="s">
        <v>80</v>
      </c>
      <c r="AY187" s="199" t="s">
        <v>120</v>
      </c>
      <c r="BK187" s="201">
        <f>SUM(BK188:BK192)</f>
        <v>0</v>
      </c>
    </row>
    <row r="188" s="2" customFormat="1" ht="16.5" customHeight="1">
      <c r="A188" s="38"/>
      <c r="B188" s="39"/>
      <c r="C188" s="204" t="s">
        <v>443</v>
      </c>
      <c r="D188" s="204" t="s">
        <v>125</v>
      </c>
      <c r="E188" s="205" t="s">
        <v>444</v>
      </c>
      <c r="F188" s="206" t="s">
        <v>445</v>
      </c>
      <c r="G188" s="207" t="s">
        <v>446</v>
      </c>
      <c r="H188" s="208">
        <v>1</v>
      </c>
      <c r="I188" s="209"/>
      <c r="J188" s="210">
        <f>ROUND(I188*H188,2)</f>
        <v>0</v>
      </c>
      <c r="K188" s="206" t="s">
        <v>19</v>
      </c>
      <c r="L188" s="44"/>
      <c r="M188" s="211" t="s">
        <v>19</v>
      </c>
      <c r="N188" s="212" t="s">
        <v>43</v>
      </c>
      <c r="O188" s="84"/>
      <c r="P188" s="213">
        <f>O188*H188</f>
        <v>0</v>
      </c>
      <c r="Q188" s="213">
        <v>0</v>
      </c>
      <c r="R188" s="213">
        <f>Q188*H188</f>
        <v>0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129</v>
      </c>
      <c r="AT188" s="215" t="s">
        <v>125</v>
      </c>
      <c r="AU188" s="215" t="s">
        <v>82</v>
      </c>
      <c r="AY188" s="17" t="s">
        <v>120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80</v>
      </c>
      <c r="BK188" s="216">
        <f>ROUND(I188*H188,2)</f>
        <v>0</v>
      </c>
      <c r="BL188" s="17" t="s">
        <v>129</v>
      </c>
      <c r="BM188" s="215" t="s">
        <v>447</v>
      </c>
    </row>
    <row r="189" s="2" customFormat="1" ht="16.5" customHeight="1">
      <c r="A189" s="38"/>
      <c r="B189" s="39"/>
      <c r="C189" s="204" t="s">
        <v>289</v>
      </c>
      <c r="D189" s="204" t="s">
        <v>125</v>
      </c>
      <c r="E189" s="205" t="s">
        <v>448</v>
      </c>
      <c r="F189" s="206" t="s">
        <v>449</v>
      </c>
      <c r="G189" s="207" t="s">
        <v>446</v>
      </c>
      <c r="H189" s="208">
        <v>1</v>
      </c>
      <c r="I189" s="209"/>
      <c r="J189" s="210">
        <f>ROUND(I189*H189,2)</f>
        <v>0</v>
      </c>
      <c r="K189" s="206" t="s">
        <v>19</v>
      </c>
      <c r="L189" s="44"/>
      <c r="M189" s="211" t="s">
        <v>19</v>
      </c>
      <c r="N189" s="212" t="s">
        <v>43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129</v>
      </c>
      <c r="AT189" s="215" t="s">
        <v>125</v>
      </c>
      <c r="AU189" s="215" t="s">
        <v>82</v>
      </c>
      <c r="AY189" s="17" t="s">
        <v>120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80</v>
      </c>
      <c r="BK189" s="216">
        <f>ROUND(I189*H189,2)</f>
        <v>0</v>
      </c>
      <c r="BL189" s="17" t="s">
        <v>129</v>
      </c>
      <c r="BM189" s="215" t="s">
        <v>450</v>
      </c>
    </row>
    <row r="190" s="2" customFormat="1" ht="16.5" customHeight="1">
      <c r="A190" s="38"/>
      <c r="B190" s="39"/>
      <c r="C190" s="204" t="s">
        <v>451</v>
      </c>
      <c r="D190" s="204" t="s">
        <v>125</v>
      </c>
      <c r="E190" s="205" t="s">
        <v>452</v>
      </c>
      <c r="F190" s="206" t="s">
        <v>453</v>
      </c>
      <c r="G190" s="207" t="s">
        <v>446</v>
      </c>
      <c r="H190" s="208">
        <v>1</v>
      </c>
      <c r="I190" s="209"/>
      <c r="J190" s="210">
        <f>ROUND(I190*H190,2)</f>
        <v>0</v>
      </c>
      <c r="K190" s="206" t="s">
        <v>19</v>
      </c>
      <c r="L190" s="44"/>
      <c r="M190" s="211" t="s">
        <v>19</v>
      </c>
      <c r="N190" s="212" t="s">
        <v>43</v>
      </c>
      <c r="O190" s="84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15" t="s">
        <v>129</v>
      </c>
      <c r="AT190" s="215" t="s">
        <v>125</v>
      </c>
      <c r="AU190" s="215" t="s">
        <v>82</v>
      </c>
      <c r="AY190" s="17" t="s">
        <v>120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80</v>
      </c>
      <c r="BK190" s="216">
        <f>ROUND(I190*H190,2)</f>
        <v>0</v>
      </c>
      <c r="BL190" s="17" t="s">
        <v>129</v>
      </c>
      <c r="BM190" s="215" t="s">
        <v>454</v>
      </c>
    </row>
    <row r="191" s="2" customFormat="1" ht="16.5" customHeight="1">
      <c r="A191" s="38"/>
      <c r="B191" s="39"/>
      <c r="C191" s="204" t="s">
        <v>293</v>
      </c>
      <c r="D191" s="204" t="s">
        <v>125</v>
      </c>
      <c r="E191" s="205" t="s">
        <v>455</v>
      </c>
      <c r="F191" s="206" t="s">
        <v>456</v>
      </c>
      <c r="G191" s="207" t="s">
        <v>446</v>
      </c>
      <c r="H191" s="208">
        <v>1</v>
      </c>
      <c r="I191" s="209"/>
      <c r="J191" s="210">
        <f>ROUND(I191*H191,2)</f>
        <v>0</v>
      </c>
      <c r="K191" s="206" t="s">
        <v>19</v>
      </c>
      <c r="L191" s="44"/>
      <c r="M191" s="211" t="s">
        <v>19</v>
      </c>
      <c r="N191" s="212" t="s">
        <v>43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</v>
      </c>
      <c r="T191" s="21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129</v>
      </c>
      <c r="AT191" s="215" t="s">
        <v>125</v>
      </c>
      <c r="AU191" s="215" t="s">
        <v>82</v>
      </c>
      <c r="AY191" s="17" t="s">
        <v>120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80</v>
      </c>
      <c r="BK191" s="216">
        <f>ROUND(I191*H191,2)</f>
        <v>0</v>
      </c>
      <c r="BL191" s="17" t="s">
        <v>129</v>
      </c>
      <c r="BM191" s="215" t="s">
        <v>457</v>
      </c>
    </row>
    <row r="192" s="2" customFormat="1" ht="16.5" customHeight="1">
      <c r="A192" s="38"/>
      <c r="B192" s="39"/>
      <c r="C192" s="204" t="s">
        <v>458</v>
      </c>
      <c r="D192" s="204" t="s">
        <v>125</v>
      </c>
      <c r="E192" s="205" t="s">
        <v>459</v>
      </c>
      <c r="F192" s="206" t="s">
        <v>460</v>
      </c>
      <c r="G192" s="207" t="s">
        <v>446</v>
      </c>
      <c r="H192" s="208">
        <v>1</v>
      </c>
      <c r="I192" s="209"/>
      <c r="J192" s="210">
        <f>ROUND(I192*H192,2)</f>
        <v>0</v>
      </c>
      <c r="K192" s="206" t="s">
        <v>19</v>
      </c>
      <c r="L192" s="44"/>
      <c r="M192" s="230" t="s">
        <v>19</v>
      </c>
      <c r="N192" s="231" t="s">
        <v>43</v>
      </c>
      <c r="O192" s="232"/>
      <c r="P192" s="233">
        <f>O192*H192</f>
        <v>0</v>
      </c>
      <c r="Q192" s="233">
        <v>0</v>
      </c>
      <c r="R192" s="233">
        <f>Q192*H192</f>
        <v>0</v>
      </c>
      <c r="S192" s="233">
        <v>0</v>
      </c>
      <c r="T192" s="23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15" t="s">
        <v>129</v>
      </c>
      <c r="AT192" s="215" t="s">
        <v>125</v>
      </c>
      <c r="AU192" s="215" t="s">
        <v>82</v>
      </c>
      <c r="AY192" s="17" t="s">
        <v>120</v>
      </c>
      <c r="BE192" s="216">
        <f>IF(N192="základní",J192,0)</f>
        <v>0</v>
      </c>
      <c r="BF192" s="216">
        <f>IF(N192="snížená",J192,0)</f>
        <v>0</v>
      </c>
      <c r="BG192" s="216">
        <f>IF(N192="zákl. přenesená",J192,0)</f>
        <v>0</v>
      </c>
      <c r="BH192" s="216">
        <f>IF(N192="sníž. přenesená",J192,0)</f>
        <v>0</v>
      </c>
      <c r="BI192" s="216">
        <f>IF(N192="nulová",J192,0)</f>
        <v>0</v>
      </c>
      <c r="BJ192" s="17" t="s">
        <v>80</v>
      </c>
      <c r="BK192" s="216">
        <f>ROUND(I192*H192,2)</f>
        <v>0</v>
      </c>
      <c r="BL192" s="17" t="s">
        <v>129</v>
      </c>
      <c r="BM192" s="215" t="s">
        <v>461</v>
      </c>
    </row>
    <row r="193" s="2" customFormat="1" ht="6.96" customHeight="1">
      <c r="A193" s="38"/>
      <c r="B193" s="59"/>
      <c r="C193" s="60"/>
      <c r="D193" s="60"/>
      <c r="E193" s="60"/>
      <c r="F193" s="60"/>
      <c r="G193" s="60"/>
      <c r="H193" s="60"/>
      <c r="I193" s="60"/>
      <c r="J193" s="60"/>
      <c r="K193" s="60"/>
      <c r="L193" s="44"/>
      <c r="M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</sheetData>
  <sheetProtection sheet="1" autoFilter="0" formatColumns="0" formatRows="0" objects="1" scenarios="1" spinCount="100000" saltValue="zh4aew6l+Px6jYsgKeQhXv0Ea/IY9Ch6IaDMxwrbBKsKxprtJYGbZBiXqtmKaadiqGvwIWobPleoZ5RpWjw7hQ==" hashValue="NxS8y5bWK2DTO76z0oqMgahrGih+UYDVh3sFLnf6KkvkYo9X/1ugXhqSkcUHdIRnA+zZE9NPc8dyZujcGCTA7A==" algorithmName="SHA-512" password="CEE1"/>
  <autoFilter ref="C87:K19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82</v>
      </c>
    </row>
    <row r="4" s="1" customFormat="1" ht="24.96" customHeight="1">
      <c r="B4" s="20"/>
      <c r="D4" s="130" t="s">
        <v>86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Smrčenská 80, Jihlava - oprava rozvodů elektroinstalace ve vrchním objektu Krematoria Jihlava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87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462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19. 12. 2025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32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34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35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36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38</v>
      </c>
      <c r="E30" s="38"/>
      <c r="F30" s="38"/>
      <c r="G30" s="38"/>
      <c r="H30" s="38"/>
      <c r="I30" s="38"/>
      <c r="J30" s="144">
        <f>ROUND(J80,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40</v>
      </c>
      <c r="G32" s="38"/>
      <c r="H32" s="38"/>
      <c r="I32" s="145" t="s">
        <v>39</v>
      </c>
      <c r="J32" s="145" t="s">
        <v>41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42</v>
      </c>
      <c r="E33" s="132" t="s">
        <v>43</v>
      </c>
      <c r="F33" s="147">
        <f>ROUND((SUM(BE80:BE86)),  2)</f>
        <v>0</v>
      </c>
      <c r="G33" s="38"/>
      <c r="H33" s="38"/>
      <c r="I33" s="148">
        <v>0.20999999999999999</v>
      </c>
      <c r="J33" s="147">
        <f>ROUND(((SUM(BE80:BE86))*I33),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44</v>
      </c>
      <c r="F34" s="147">
        <f>ROUND((SUM(BF80:BF86)),  2)</f>
        <v>0</v>
      </c>
      <c r="G34" s="38"/>
      <c r="H34" s="38"/>
      <c r="I34" s="148">
        <v>0.12</v>
      </c>
      <c r="J34" s="147">
        <f>ROUND(((SUM(BF80:BF86))*I34),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45</v>
      </c>
      <c r="F35" s="147">
        <f>ROUND((SUM(BG80:BG86)),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46</v>
      </c>
      <c r="F36" s="147">
        <f>ROUND((SUM(BH80:BH86)),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47</v>
      </c>
      <c r="F37" s="147">
        <f>ROUND((SUM(BI80:BI86)),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48</v>
      </c>
      <c r="E39" s="151"/>
      <c r="F39" s="151"/>
      <c r="G39" s="152" t="s">
        <v>49</v>
      </c>
      <c r="H39" s="153" t="s">
        <v>50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Smrčenská 80, Jihlava - oprava rozvodů elektroinstalace ve vrchním objektu Krematoria Jihlava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87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VON_1 - Vedlejší a ostatní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Jihlava</v>
      </c>
      <c r="G52" s="40"/>
      <c r="H52" s="40"/>
      <c r="I52" s="32" t="s">
        <v>23</v>
      </c>
      <c r="J52" s="72" t="str">
        <f>IF(J12="","",J12)</f>
        <v>19. 12. 2025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40.05" customHeight="1">
      <c r="A54" s="38"/>
      <c r="B54" s="39"/>
      <c r="C54" s="32" t="s">
        <v>25</v>
      </c>
      <c r="D54" s="40"/>
      <c r="E54" s="40"/>
      <c r="F54" s="27" t="str">
        <f>E15</f>
        <v>Statutární město Jihlava, Masarykovo náměstí 97/1</v>
      </c>
      <c r="G54" s="40"/>
      <c r="H54" s="40"/>
      <c r="I54" s="32" t="s">
        <v>31</v>
      </c>
      <c r="J54" s="36" t="str">
        <f>E21</f>
        <v>SPA spol.s r.o. Jihlava, Havlíčkova 46, 58601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34</v>
      </c>
      <c r="J55" s="36" t="str">
        <f>E24</f>
        <v>Fr.Neuwirth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92</v>
      </c>
      <c r="D57" s="162"/>
      <c r="E57" s="162"/>
      <c r="F57" s="162"/>
      <c r="G57" s="162"/>
      <c r="H57" s="162"/>
      <c r="I57" s="162"/>
      <c r="J57" s="163" t="s">
        <v>93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70</v>
      </c>
      <c r="D59" s="40"/>
      <c r="E59" s="40"/>
      <c r="F59" s="40"/>
      <c r="G59" s="40"/>
      <c r="H59" s="40"/>
      <c r="I59" s="40"/>
      <c r="J59" s="102">
        <f>J80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5"/>
      <c r="C60" s="166"/>
      <c r="D60" s="167" t="s">
        <v>463</v>
      </c>
      <c r="E60" s="168"/>
      <c r="F60" s="168"/>
      <c r="G60" s="168"/>
      <c r="H60" s="168"/>
      <c r="I60" s="168"/>
      <c r="J60" s="169">
        <f>J81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134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="2" customFormat="1" ht="6.96" customHeight="1">
      <c r="A62" s="38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34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6" s="2" customFormat="1" ht="6.96" customHeight="1">
      <c r="A66" s="38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4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24.96" customHeight="1">
      <c r="A67" s="38"/>
      <c r="B67" s="39"/>
      <c r="C67" s="23" t="s">
        <v>104</v>
      </c>
      <c r="D67" s="40"/>
      <c r="E67" s="40"/>
      <c r="F67" s="40"/>
      <c r="G67" s="40"/>
      <c r="H67" s="40"/>
      <c r="I67" s="40"/>
      <c r="J67" s="40"/>
      <c r="K67" s="40"/>
      <c r="L67" s="134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6.96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2" customHeight="1">
      <c r="A69" s="38"/>
      <c r="B69" s="39"/>
      <c r="C69" s="32" t="s">
        <v>16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6.5" customHeight="1">
      <c r="A70" s="38"/>
      <c r="B70" s="39"/>
      <c r="C70" s="40"/>
      <c r="D70" s="40"/>
      <c r="E70" s="160" t="str">
        <f>E7</f>
        <v>Smrčenská 80, Jihlava - oprava rozvodů elektroinstalace ve vrchním objektu Krematoria Jihlava</v>
      </c>
      <c r="F70" s="32"/>
      <c r="G70" s="32"/>
      <c r="H70" s="32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87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69" t="str">
        <f>E9</f>
        <v>VON_1 - Vedlejší a ostatní náklady</v>
      </c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21</v>
      </c>
      <c r="D74" s="40"/>
      <c r="E74" s="40"/>
      <c r="F74" s="27" t="str">
        <f>F12</f>
        <v>Jihlava</v>
      </c>
      <c r="G74" s="40"/>
      <c r="H74" s="40"/>
      <c r="I74" s="32" t="s">
        <v>23</v>
      </c>
      <c r="J74" s="72" t="str">
        <f>IF(J12="","",J12)</f>
        <v>19. 12. 2025</v>
      </c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40.05" customHeight="1">
      <c r="A76" s="38"/>
      <c r="B76" s="39"/>
      <c r="C76" s="32" t="s">
        <v>25</v>
      </c>
      <c r="D76" s="40"/>
      <c r="E76" s="40"/>
      <c r="F76" s="27" t="str">
        <f>E15</f>
        <v>Statutární město Jihlava, Masarykovo náměstí 97/1</v>
      </c>
      <c r="G76" s="40"/>
      <c r="H76" s="40"/>
      <c r="I76" s="32" t="s">
        <v>31</v>
      </c>
      <c r="J76" s="36" t="str">
        <f>E21</f>
        <v>SPA spol.s r.o. Jihlava, Havlíčkova 46, 58601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29</v>
      </c>
      <c r="D77" s="40"/>
      <c r="E77" s="40"/>
      <c r="F77" s="27" t="str">
        <f>IF(E18="","",E18)</f>
        <v>Vyplň údaj</v>
      </c>
      <c r="G77" s="40"/>
      <c r="H77" s="40"/>
      <c r="I77" s="32" t="s">
        <v>34</v>
      </c>
      <c r="J77" s="36" t="str">
        <f>E24</f>
        <v>Fr.Neuwirth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0.32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1" customFormat="1" ht="29.28" customHeight="1">
      <c r="A79" s="177"/>
      <c r="B79" s="178"/>
      <c r="C79" s="179" t="s">
        <v>105</v>
      </c>
      <c r="D79" s="180" t="s">
        <v>57</v>
      </c>
      <c r="E79" s="180" t="s">
        <v>53</v>
      </c>
      <c r="F79" s="180" t="s">
        <v>54</v>
      </c>
      <c r="G79" s="180" t="s">
        <v>106</v>
      </c>
      <c r="H79" s="180" t="s">
        <v>107</v>
      </c>
      <c r="I79" s="180" t="s">
        <v>108</v>
      </c>
      <c r="J79" s="180" t="s">
        <v>93</v>
      </c>
      <c r="K79" s="181" t="s">
        <v>109</v>
      </c>
      <c r="L79" s="182"/>
      <c r="M79" s="92" t="s">
        <v>19</v>
      </c>
      <c r="N79" s="93" t="s">
        <v>42</v>
      </c>
      <c r="O79" s="93" t="s">
        <v>110</v>
      </c>
      <c r="P79" s="93" t="s">
        <v>111</v>
      </c>
      <c r="Q79" s="93" t="s">
        <v>112</v>
      </c>
      <c r="R79" s="93" t="s">
        <v>113</v>
      </c>
      <c r="S79" s="93" t="s">
        <v>114</v>
      </c>
      <c r="T79" s="94" t="s">
        <v>115</v>
      </c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</row>
    <row r="80" s="2" customFormat="1" ht="22.8" customHeight="1">
      <c r="A80" s="38"/>
      <c r="B80" s="39"/>
      <c r="C80" s="99" t="s">
        <v>116</v>
      </c>
      <c r="D80" s="40"/>
      <c r="E80" s="40"/>
      <c r="F80" s="40"/>
      <c r="G80" s="40"/>
      <c r="H80" s="40"/>
      <c r="I80" s="40"/>
      <c r="J80" s="183">
        <f>BK80</f>
        <v>0</v>
      </c>
      <c r="K80" s="40"/>
      <c r="L80" s="44"/>
      <c r="M80" s="95"/>
      <c r="N80" s="184"/>
      <c r="O80" s="96"/>
      <c r="P80" s="185">
        <f>P81</f>
        <v>0</v>
      </c>
      <c r="Q80" s="96"/>
      <c r="R80" s="185">
        <f>R81</f>
        <v>0</v>
      </c>
      <c r="S80" s="96"/>
      <c r="T80" s="186">
        <f>T81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17" t="s">
        <v>71</v>
      </c>
      <c r="AU80" s="17" t="s">
        <v>94</v>
      </c>
      <c r="BK80" s="187">
        <f>BK81</f>
        <v>0</v>
      </c>
    </row>
    <row r="81" s="12" customFormat="1" ht="25.92" customHeight="1">
      <c r="A81" s="12"/>
      <c r="B81" s="188"/>
      <c r="C81" s="189"/>
      <c r="D81" s="190" t="s">
        <v>71</v>
      </c>
      <c r="E81" s="191" t="s">
        <v>121</v>
      </c>
      <c r="F81" s="191" t="s">
        <v>84</v>
      </c>
      <c r="G81" s="189"/>
      <c r="H81" s="189"/>
      <c r="I81" s="192"/>
      <c r="J81" s="193">
        <f>BK81</f>
        <v>0</v>
      </c>
      <c r="K81" s="189"/>
      <c r="L81" s="194"/>
      <c r="M81" s="195"/>
      <c r="N81" s="196"/>
      <c r="O81" s="196"/>
      <c r="P81" s="197">
        <f>SUM(P82:P86)</f>
        <v>0</v>
      </c>
      <c r="Q81" s="196"/>
      <c r="R81" s="197">
        <f>SUM(R82:R86)</f>
        <v>0</v>
      </c>
      <c r="S81" s="196"/>
      <c r="T81" s="198">
        <f>SUM(T82:T86)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99" t="s">
        <v>80</v>
      </c>
      <c r="AT81" s="200" t="s">
        <v>71</v>
      </c>
      <c r="AU81" s="200" t="s">
        <v>72</v>
      </c>
      <c r="AY81" s="199" t="s">
        <v>120</v>
      </c>
      <c r="BK81" s="201">
        <f>SUM(BK82:BK86)</f>
        <v>0</v>
      </c>
    </row>
    <row r="82" s="2" customFormat="1" ht="16.5" customHeight="1">
      <c r="A82" s="38"/>
      <c r="B82" s="39"/>
      <c r="C82" s="204" t="s">
        <v>80</v>
      </c>
      <c r="D82" s="204" t="s">
        <v>125</v>
      </c>
      <c r="E82" s="205" t="s">
        <v>464</v>
      </c>
      <c r="F82" s="206" t="s">
        <v>465</v>
      </c>
      <c r="G82" s="207" t="s">
        <v>446</v>
      </c>
      <c r="H82" s="208">
        <v>1</v>
      </c>
      <c r="I82" s="209"/>
      <c r="J82" s="210">
        <f>ROUND(I82*H82,2)</f>
        <v>0</v>
      </c>
      <c r="K82" s="206" t="s">
        <v>19</v>
      </c>
      <c r="L82" s="44"/>
      <c r="M82" s="211" t="s">
        <v>19</v>
      </c>
      <c r="N82" s="212" t="s">
        <v>43</v>
      </c>
      <c r="O82" s="84"/>
      <c r="P82" s="213">
        <f>O82*H82</f>
        <v>0</v>
      </c>
      <c r="Q82" s="213">
        <v>0</v>
      </c>
      <c r="R82" s="213">
        <f>Q82*H82</f>
        <v>0</v>
      </c>
      <c r="S82" s="213">
        <v>0</v>
      </c>
      <c r="T82" s="214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15" t="s">
        <v>466</v>
      </c>
      <c r="AT82" s="215" t="s">
        <v>125</v>
      </c>
      <c r="AU82" s="215" t="s">
        <v>80</v>
      </c>
      <c r="AY82" s="17" t="s">
        <v>120</v>
      </c>
      <c r="BE82" s="216">
        <f>IF(N82="základní",J82,0)</f>
        <v>0</v>
      </c>
      <c r="BF82" s="216">
        <f>IF(N82="snížená",J82,0)</f>
        <v>0</v>
      </c>
      <c r="BG82" s="216">
        <f>IF(N82="zákl. přenesená",J82,0)</f>
        <v>0</v>
      </c>
      <c r="BH82" s="216">
        <f>IF(N82="sníž. přenesená",J82,0)</f>
        <v>0</v>
      </c>
      <c r="BI82" s="216">
        <f>IF(N82="nulová",J82,0)</f>
        <v>0</v>
      </c>
      <c r="BJ82" s="17" t="s">
        <v>80</v>
      </c>
      <c r="BK82" s="216">
        <f>ROUND(I82*H82,2)</f>
        <v>0</v>
      </c>
      <c r="BL82" s="17" t="s">
        <v>466</v>
      </c>
      <c r="BM82" s="215" t="s">
        <v>467</v>
      </c>
    </row>
    <row r="83" s="2" customFormat="1" ht="16.5" customHeight="1">
      <c r="A83" s="38"/>
      <c r="B83" s="39"/>
      <c r="C83" s="204" t="s">
        <v>82</v>
      </c>
      <c r="D83" s="204" t="s">
        <v>125</v>
      </c>
      <c r="E83" s="205" t="s">
        <v>468</v>
      </c>
      <c r="F83" s="206" t="s">
        <v>469</v>
      </c>
      <c r="G83" s="207" t="s">
        <v>446</v>
      </c>
      <c r="H83" s="208">
        <v>1</v>
      </c>
      <c r="I83" s="209"/>
      <c r="J83" s="210">
        <f>ROUND(I83*H83,2)</f>
        <v>0</v>
      </c>
      <c r="K83" s="206" t="s">
        <v>19</v>
      </c>
      <c r="L83" s="44"/>
      <c r="M83" s="211" t="s">
        <v>19</v>
      </c>
      <c r="N83" s="212" t="s">
        <v>43</v>
      </c>
      <c r="O83" s="84"/>
      <c r="P83" s="213">
        <f>O83*H83</f>
        <v>0</v>
      </c>
      <c r="Q83" s="213">
        <v>0</v>
      </c>
      <c r="R83" s="213">
        <f>Q83*H83</f>
        <v>0</v>
      </c>
      <c r="S83" s="213">
        <v>0</v>
      </c>
      <c r="T83" s="214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215" t="s">
        <v>466</v>
      </c>
      <c r="AT83" s="215" t="s">
        <v>125</v>
      </c>
      <c r="AU83" s="215" t="s">
        <v>80</v>
      </c>
      <c r="AY83" s="17" t="s">
        <v>120</v>
      </c>
      <c r="BE83" s="216">
        <f>IF(N83="základní",J83,0)</f>
        <v>0</v>
      </c>
      <c r="BF83" s="216">
        <f>IF(N83="snížená",J83,0)</f>
        <v>0</v>
      </c>
      <c r="BG83" s="216">
        <f>IF(N83="zákl. přenesená",J83,0)</f>
        <v>0</v>
      </c>
      <c r="BH83" s="216">
        <f>IF(N83="sníž. přenesená",J83,0)</f>
        <v>0</v>
      </c>
      <c r="BI83" s="216">
        <f>IF(N83="nulová",J83,0)</f>
        <v>0</v>
      </c>
      <c r="BJ83" s="17" t="s">
        <v>80</v>
      </c>
      <c r="BK83" s="216">
        <f>ROUND(I83*H83,2)</f>
        <v>0</v>
      </c>
      <c r="BL83" s="17" t="s">
        <v>466</v>
      </c>
      <c r="BM83" s="215" t="s">
        <v>470</v>
      </c>
    </row>
    <row r="84" s="2" customFormat="1" ht="16.5" customHeight="1">
      <c r="A84" s="38"/>
      <c r="B84" s="39"/>
      <c r="C84" s="204" t="s">
        <v>119</v>
      </c>
      <c r="D84" s="204" t="s">
        <v>125</v>
      </c>
      <c r="E84" s="205" t="s">
        <v>471</v>
      </c>
      <c r="F84" s="206" t="s">
        <v>472</v>
      </c>
      <c r="G84" s="207" t="s">
        <v>446</v>
      </c>
      <c r="H84" s="208">
        <v>1</v>
      </c>
      <c r="I84" s="209"/>
      <c r="J84" s="210">
        <f>ROUND(I84*H84,2)</f>
        <v>0</v>
      </c>
      <c r="K84" s="206" t="s">
        <v>19</v>
      </c>
      <c r="L84" s="44"/>
      <c r="M84" s="211" t="s">
        <v>19</v>
      </c>
      <c r="N84" s="212" t="s">
        <v>43</v>
      </c>
      <c r="O84" s="84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4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15" t="s">
        <v>466</v>
      </c>
      <c r="AT84" s="215" t="s">
        <v>125</v>
      </c>
      <c r="AU84" s="215" t="s">
        <v>80</v>
      </c>
      <c r="AY84" s="17" t="s">
        <v>120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7" t="s">
        <v>80</v>
      </c>
      <c r="BK84" s="216">
        <f>ROUND(I84*H84,2)</f>
        <v>0</v>
      </c>
      <c r="BL84" s="17" t="s">
        <v>466</v>
      </c>
      <c r="BM84" s="215" t="s">
        <v>473</v>
      </c>
    </row>
    <row r="85" s="2" customFormat="1" ht="16.5" customHeight="1">
      <c r="A85" s="38"/>
      <c r="B85" s="39"/>
      <c r="C85" s="204" t="s">
        <v>132</v>
      </c>
      <c r="D85" s="204" t="s">
        <v>125</v>
      </c>
      <c r="E85" s="205" t="s">
        <v>474</v>
      </c>
      <c r="F85" s="206" t="s">
        <v>475</v>
      </c>
      <c r="G85" s="207" t="s">
        <v>446</v>
      </c>
      <c r="H85" s="208">
        <v>1</v>
      </c>
      <c r="I85" s="209"/>
      <c r="J85" s="210">
        <f>ROUND(I85*H85,2)</f>
        <v>0</v>
      </c>
      <c r="K85" s="206" t="s">
        <v>19</v>
      </c>
      <c r="L85" s="44"/>
      <c r="M85" s="211" t="s">
        <v>19</v>
      </c>
      <c r="N85" s="212" t="s">
        <v>43</v>
      </c>
      <c r="O85" s="84"/>
      <c r="P85" s="213">
        <f>O85*H85</f>
        <v>0</v>
      </c>
      <c r="Q85" s="213">
        <v>0</v>
      </c>
      <c r="R85" s="213">
        <f>Q85*H85</f>
        <v>0</v>
      </c>
      <c r="S85" s="213">
        <v>0</v>
      </c>
      <c r="T85" s="214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15" t="s">
        <v>466</v>
      </c>
      <c r="AT85" s="215" t="s">
        <v>125</v>
      </c>
      <c r="AU85" s="215" t="s">
        <v>80</v>
      </c>
      <c r="AY85" s="17" t="s">
        <v>120</v>
      </c>
      <c r="BE85" s="216">
        <f>IF(N85="základní",J85,0)</f>
        <v>0</v>
      </c>
      <c r="BF85" s="216">
        <f>IF(N85="snížená",J85,0)</f>
        <v>0</v>
      </c>
      <c r="BG85" s="216">
        <f>IF(N85="zákl. přenesená",J85,0)</f>
        <v>0</v>
      </c>
      <c r="BH85" s="216">
        <f>IF(N85="sníž. přenesená",J85,0)</f>
        <v>0</v>
      </c>
      <c r="BI85" s="216">
        <f>IF(N85="nulová",J85,0)</f>
        <v>0</v>
      </c>
      <c r="BJ85" s="17" t="s">
        <v>80</v>
      </c>
      <c r="BK85" s="216">
        <f>ROUND(I85*H85,2)</f>
        <v>0</v>
      </c>
      <c r="BL85" s="17" t="s">
        <v>466</v>
      </c>
      <c r="BM85" s="215" t="s">
        <v>476</v>
      </c>
    </row>
    <row r="86" s="2" customFormat="1" ht="16.5" customHeight="1">
      <c r="A86" s="38"/>
      <c r="B86" s="39"/>
      <c r="C86" s="204" t="s">
        <v>141</v>
      </c>
      <c r="D86" s="204" t="s">
        <v>125</v>
      </c>
      <c r="E86" s="205" t="s">
        <v>477</v>
      </c>
      <c r="F86" s="206" t="s">
        <v>478</v>
      </c>
      <c r="G86" s="207" t="s">
        <v>446</v>
      </c>
      <c r="H86" s="208">
        <v>1</v>
      </c>
      <c r="I86" s="209"/>
      <c r="J86" s="210">
        <f>ROUND(I86*H86,2)</f>
        <v>0</v>
      </c>
      <c r="K86" s="206" t="s">
        <v>19</v>
      </c>
      <c r="L86" s="44"/>
      <c r="M86" s="230" t="s">
        <v>19</v>
      </c>
      <c r="N86" s="231" t="s">
        <v>43</v>
      </c>
      <c r="O86" s="232"/>
      <c r="P86" s="233">
        <f>O86*H86</f>
        <v>0</v>
      </c>
      <c r="Q86" s="233">
        <v>0</v>
      </c>
      <c r="R86" s="233">
        <f>Q86*H86</f>
        <v>0</v>
      </c>
      <c r="S86" s="233">
        <v>0</v>
      </c>
      <c r="T86" s="234">
        <f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15" t="s">
        <v>466</v>
      </c>
      <c r="AT86" s="215" t="s">
        <v>125</v>
      </c>
      <c r="AU86" s="215" t="s">
        <v>80</v>
      </c>
      <c r="AY86" s="17" t="s">
        <v>120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17" t="s">
        <v>80</v>
      </c>
      <c r="BK86" s="216">
        <f>ROUND(I86*H86,2)</f>
        <v>0</v>
      </c>
      <c r="BL86" s="17" t="s">
        <v>466</v>
      </c>
      <c r="BM86" s="215" t="s">
        <v>479</v>
      </c>
    </row>
    <row r="87" s="2" customFormat="1" ht="6.96" customHeight="1">
      <c r="A87" s="38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44"/>
      <c r="M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</sheetData>
  <sheetProtection sheet="1" autoFilter="0" formatColumns="0" formatRows="0" objects="1" scenarios="1" spinCount="100000" saltValue="1cbr7z/YFHSuKi6hD7dztQns7VP5JqkB8qamaVaqf2w1UAETijryU7ygzY/AgvDT6ie+UUtyrT86/tCaTgXe9w==" hashValue="im3zrTBErmWutuFKN3SMS1JgyG4Gh45I2YhbxlgjqUSx2JQHzsu1tsz+wL6ESBejeZpPcNErmML9vp8mXhiNmw==" algorithmName="SHA-512" password="CEE1"/>
  <autoFilter ref="C79:K8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5" customWidth="1"/>
    <col min="2" max="2" width="1.667969" style="235" customWidth="1"/>
    <col min="3" max="4" width="5" style="235" customWidth="1"/>
    <col min="5" max="5" width="11.66016" style="235" customWidth="1"/>
    <col min="6" max="6" width="9.160156" style="235" customWidth="1"/>
    <col min="7" max="7" width="5" style="235" customWidth="1"/>
    <col min="8" max="8" width="77.83203" style="235" customWidth="1"/>
    <col min="9" max="10" width="20" style="235" customWidth="1"/>
    <col min="11" max="11" width="1.667969" style="235" customWidth="1"/>
  </cols>
  <sheetData>
    <row r="1" s="1" customFormat="1" ht="37.5" customHeight="1"/>
    <row r="2" s="1" customFormat="1" ht="7.5" customHeight="1">
      <c r="B2" s="236"/>
      <c r="C2" s="237"/>
      <c r="D2" s="237"/>
      <c r="E2" s="237"/>
      <c r="F2" s="237"/>
      <c r="G2" s="237"/>
      <c r="H2" s="237"/>
      <c r="I2" s="237"/>
      <c r="J2" s="237"/>
      <c r="K2" s="238"/>
    </row>
    <row r="3" s="14" customFormat="1" ht="45" customHeight="1">
      <c r="B3" s="239"/>
      <c r="C3" s="240" t="s">
        <v>480</v>
      </c>
      <c r="D3" s="240"/>
      <c r="E3" s="240"/>
      <c r="F3" s="240"/>
      <c r="G3" s="240"/>
      <c r="H3" s="240"/>
      <c r="I3" s="240"/>
      <c r="J3" s="240"/>
      <c r="K3" s="241"/>
    </row>
    <row r="4" s="1" customFormat="1" ht="25.5" customHeight="1">
      <c r="B4" s="242"/>
      <c r="C4" s="243" t="s">
        <v>481</v>
      </c>
      <c r="D4" s="243"/>
      <c r="E4" s="243"/>
      <c r="F4" s="243"/>
      <c r="G4" s="243"/>
      <c r="H4" s="243"/>
      <c r="I4" s="243"/>
      <c r="J4" s="243"/>
      <c r="K4" s="244"/>
    </row>
    <row r="5" s="1" customFormat="1" ht="5.25" customHeight="1">
      <c r="B5" s="242"/>
      <c r="C5" s="245"/>
      <c r="D5" s="245"/>
      <c r="E5" s="245"/>
      <c r="F5" s="245"/>
      <c r="G5" s="245"/>
      <c r="H5" s="245"/>
      <c r="I5" s="245"/>
      <c r="J5" s="245"/>
      <c r="K5" s="244"/>
    </row>
    <row r="6" s="1" customFormat="1" ht="15" customHeight="1">
      <c r="B6" s="242"/>
      <c r="C6" s="246" t="s">
        <v>482</v>
      </c>
      <c r="D6" s="246"/>
      <c r="E6" s="246"/>
      <c r="F6" s="246"/>
      <c r="G6" s="246"/>
      <c r="H6" s="246"/>
      <c r="I6" s="246"/>
      <c r="J6" s="246"/>
      <c r="K6" s="244"/>
    </row>
    <row r="7" s="1" customFormat="1" ht="15" customHeight="1">
      <c r="B7" s="247"/>
      <c r="C7" s="246" t="s">
        <v>483</v>
      </c>
      <c r="D7" s="246"/>
      <c r="E7" s="246"/>
      <c r="F7" s="246"/>
      <c r="G7" s="246"/>
      <c r="H7" s="246"/>
      <c r="I7" s="246"/>
      <c r="J7" s="246"/>
      <c r="K7" s="244"/>
    </row>
    <row r="8" s="1" customFormat="1" ht="12.75" customHeight="1">
      <c r="B8" s="247"/>
      <c r="C8" s="246"/>
      <c r="D8" s="246"/>
      <c r="E8" s="246"/>
      <c r="F8" s="246"/>
      <c r="G8" s="246"/>
      <c r="H8" s="246"/>
      <c r="I8" s="246"/>
      <c r="J8" s="246"/>
      <c r="K8" s="244"/>
    </row>
    <row r="9" s="1" customFormat="1" ht="15" customHeight="1">
      <c r="B9" s="247"/>
      <c r="C9" s="246" t="s">
        <v>484</v>
      </c>
      <c r="D9" s="246"/>
      <c r="E9" s="246"/>
      <c r="F9" s="246"/>
      <c r="G9" s="246"/>
      <c r="H9" s="246"/>
      <c r="I9" s="246"/>
      <c r="J9" s="246"/>
      <c r="K9" s="244"/>
    </row>
    <row r="10" s="1" customFormat="1" ht="15" customHeight="1">
      <c r="B10" s="247"/>
      <c r="C10" s="246"/>
      <c r="D10" s="246" t="s">
        <v>485</v>
      </c>
      <c r="E10" s="246"/>
      <c r="F10" s="246"/>
      <c r="G10" s="246"/>
      <c r="H10" s="246"/>
      <c r="I10" s="246"/>
      <c r="J10" s="246"/>
      <c r="K10" s="244"/>
    </row>
    <row r="11" s="1" customFormat="1" ht="15" customHeight="1">
      <c r="B11" s="247"/>
      <c r="C11" s="248"/>
      <c r="D11" s="246" t="s">
        <v>486</v>
      </c>
      <c r="E11" s="246"/>
      <c r="F11" s="246"/>
      <c r="G11" s="246"/>
      <c r="H11" s="246"/>
      <c r="I11" s="246"/>
      <c r="J11" s="246"/>
      <c r="K11" s="244"/>
    </row>
    <row r="12" s="1" customFormat="1" ht="15" customHeight="1">
      <c r="B12" s="247"/>
      <c r="C12" s="248"/>
      <c r="D12" s="246"/>
      <c r="E12" s="246"/>
      <c r="F12" s="246"/>
      <c r="G12" s="246"/>
      <c r="H12" s="246"/>
      <c r="I12" s="246"/>
      <c r="J12" s="246"/>
      <c r="K12" s="244"/>
    </row>
    <row r="13" s="1" customFormat="1" ht="15" customHeight="1">
      <c r="B13" s="247"/>
      <c r="C13" s="248"/>
      <c r="D13" s="249" t="s">
        <v>487</v>
      </c>
      <c r="E13" s="246"/>
      <c r="F13" s="246"/>
      <c r="G13" s="246"/>
      <c r="H13" s="246"/>
      <c r="I13" s="246"/>
      <c r="J13" s="246"/>
      <c r="K13" s="244"/>
    </row>
    <row r="14" s="1" customFormat="1" ht="12.75" customHeight="1">
      <c r="B14" s="247"/>
      <c r="C14" s="248"/>
      <c r="D14" s="248"/>
      <c r="E14" s="248"/>
      <c r="F14" s="248"/>
      <c r="G14" s="248"/>
      <c r="H14" s="248"/>
      <c r="I14" s="248"/>
      <c r="J14" s="248"/>
      <c r="K14" s="244"/>
    </row>
    <row r="15" s="1" customFormat="1" ht="15" customHeight="1">
      <c r="B15" s="247"/>
      <c r="C15" s="248"/>
      <c r="D15" s="246" t="s">
        <v>488</v>
      </c>
      <c r="E15" s="246"/>
      <c r="F15" s="246"/>
      <c r="G15" s="246"/>
      <c r="H15" s="246"/>
      <c r="I15" s="246"/>
      <c r="J15" s="246"/>
      <c r="K15" s="244"/>
    </row>
    <row r="16" s="1" customFormat="1" ht="15" customHeight="1">
      <c r="B16" s="247"/>
      <c r="C16" s="248"/>
      <c r="D16" s="246" t="s">
        <v>489</v>
      </c>
      <c r="E16" s="246"/>
      <c r="F16" s="246"/>
      <c r="G16" s="246"/>
      <c r="H16" s="246"/>
      <c r="I16" s="246"/>
      <c r="J16" s="246"/>
      <c r="K16" s="244"/>
    </row>
    <row r="17" s="1" customFormat="1" ht="15" customHeight="1">
      <c r="B17" s="247"/>
      <c r="C17" s="248"/>
      <c r="D17" s="246" t="s">
        <v>490</v>
      </c>
      <c r="E17" s="246"/>
      <c r="F17" s="246"/>
      <c r="G17" s="246"/>
      <c r="H17" s="246"/>
      <c r="I17" s="246"/>
      <c r="J17" s="246"/>
      <c r="K17" s="244"/>
    </row>
    <row r="18" s="1" customFormat="1" ht="15" customHeight="1">
      <c r="B18" s="247"/>
      <c r="C18" s="248"/>
      <c r="D18" s="248"/>
      <c r="E18" s="250" t="s">
        <v>79</v>
      </c>
      <c r="F18" s="246" t="s">
        <v>491</v>
      </c>
      <c r="G18" s="246"/>
      <c r="H18" s="246"/>
      <c r="I18" s="246"/>
      <c r="J18" s="246"/>
      <c r="K18" s="244"/>
    </row>
    <row r="19" s="1" customFormat="1" ht="15" customHeight="1">
      <c r="B19" s="247"/>
      <c r="C19" s="248"/>
      <c r="D19" s="248"/>
      <c r="E19" s="250" t="s">
        <v>492</v>
      </c>
      <c r="F19" s="246" t="s">
        <v>493</v>
      </c>
      <c r="G19" s="246"/>
      <c r="H19" s="246"/>
      <c r="I19" s="246"/>
      <c r="J19" s="246"/>
      <c r="K19" s="244"/>
    </row>
    <row r="20" s="1" customFormat="1" ht="15" customHeight="1">
      <c r="B20" s="247"/>
      <c r="C20" s="248"/>
      <c r="D20" s="248"/>
      <c r="E20" s="250" t="s">
        <v>494</v>
      </c>
      <c r="F20" s="246" t="s">
        <v>495</v>
      </c>
      <c r="G20" s="246"/>
      <c r="H20" s="246"/>
      <c r="I20" s="246"/>
      <c r="J20" s="246"/>
      <c r="K20" s="244"/>
    </row>
    <row r="21" s="1" customFormat="1" ht="15" customHeight="1">
      <c r="B21" s="247"/>
      <c r="C21" s="248"/>
      <c r="D21" s="248"/>
      <c r="E21" s="250" t="s">
        <v>496</v>
      </c>
      <c r="F21" s="246" t="s">
        <v>84</v>
      </c>
      <c r="G21" s="246"/>
      <c r="H21" s="246"/>
      <c r="I21" s="246"/>
      <c r="J21" s="246"/>
      <c r="K21" s="244"/>
    </row>
    <row r="22" s="1" customFormat="1" ht="15" customHeight="1">
      <c r="B22" s="247"/>
      <c r="C22" s="248"/>
      <c r="D22" s="248"/>
      <c r="E22" s="250" t="s">
        <v>497</v>
      </c>
      <c r="F22" s="246" t="s">
        <v>498</v>
      </c>
      <c r="G22" s="246"/>
      <c r="H22" s="246"/>
      <c r="I22" s="246"/>
      <c r="J22" s="246"/>
      <c r="K22" s="244"/>
    </row>
    <row r="23" s="1" customFormat="1" ht="15" customHeight="1">
      <c r="B23" s="247"/>
      <c r="C23" s="248"/>
      <c r="D23" s="248"/>
      <c r="E23" s="250" t="s">
        <v>499</v>
      </c>
      <c r="F23" s="246" t="s">
        <v>500</v>
      </c>
      <c r="G23" s="246"/>
      <c r="H23" s="246"/>
      <c r="I23" s="246"/>
      <c r="J23" s="246"/>
      <c r="K23" s="244"/>
    </row>
    <row r="24" s="1" customFormat="1" ht="12.75" customHeight="1">
      <c r="B24" s="247"/>
      <c r="C24" s="248"/>
      <c r="D24" s="248"/>
      <c r="E24" s="248"/>
      <c r="F24" s="248"/>
      <c r="G24" s="248"/>
      <c r="H24" s="248"/>
      <c r="I24" s="248"/>
      <c r="J24" s="248"/>
      <c r="K24" s="244"/>
    </row>
    <row r="25" s="1" customFormat="1" ht="15" customHeight="1">
      <c r="B25" s="247"/>
      <c r="C25" s="246" t="s">
        <v>501</v>
      </c>
      <c r="D25" s="246"/>
      <c r="E25" s="246"/>
      <c r="F25" s="246"/>
      <c r="G25" s="246"/>
      <c r="H25" s="246"/>
      <c r="I25" s="246"/>
      <c r="J25" s="246"/>
      <c r="K25" s="244"/>
    </row>
    <row r="26" s="1" customFormat="1" ht="15" customHeight="1">
      <c r="B26" s="247"/>
      <c r="C26" s="246" t="s">
        <v>502</v>
      </c>
      <c r="D26" s="246"/>
      <c r="E26" s="246"/>
      <c r="F26" s="246"/>
      <c r="G26" s="246"/>
      <c r="H26" s="246"/>
      <c r="I26" s="246"/>
      <c r="J26" s="246"/>
      <c r="K26" s="244"/>
    </row>
    <row r="27" s="1" customFormat="1" ht="15" customHeight="1">
      <c r="B27" s="247"/>
      <c r="C27" s="246"/>
      <c r="D27" s="246" t="s">
        <v>503</v>
      </c>
      <c r="E27" s="246"/>
      <c r="F27" s="246"/>
      <c r="G27" s="246"/>
      <c r="H27" s="246"/>
      <c r="I27" s="246"/>
      <c r="J27" s="246"/>
      <c r="K27" s="244"/>
    </row>
    <row r="28" s="1" customFormat="1" ht="15" customHeight="1">
      <c r="B28" s="247"/>
      <c r="C28" s="248"/>
      <c r="D28" s="246" t="s">
        <v>504</v>
      </c>
      <c r="E28" s="246"/>
      <c r="F28" s="246"/>
      <c r="G28" s="246"/>
      <c r="H28" s="246"/>
      <c r="I28" s="246"/>
      <c r="J28" s="246"/>
      <c r="K28" s="244"/>
    </row>
    <row r="29" s="1" customFormat="1" ht="12.75" customHeight="1">
      <c r="B29" s="247"/>
      <c r="C29" s="248"/>
      <c r="D29" s="248"/>
      <c r="E29" s="248"/>
      <c r="F29" s="248"/>
      <c r="G29" s="248"/>
      <c r="H29" s="248"/>
      <c r="I29" s="248"/>
      <c r="J29" s="248"/>
      <c r="K29" s="244"/>
    </row>
    <row r="30" s="1" customFormat="1" ht="15" customHeight="1">
      <c r="B30" s="247"/>
      <c r="C30" s="248"/>
      <c r="D30" s="246" t="s">
        <v>505</v>
      </c>
      <c r="E30" s="246"/>
      <c r="F30" s="246"/>
      <c r="G30" s="246"/>
      <c r="H30" s="246"/>
      <c r="I30" s="246"/>
      <c r="J30" s="246"/>
      <c r="K30" s="244"/>
    </row>
    <row r="31" s="1" customFormat="1" ht="15" customHeight="1">
      <c r="B31" s="247"/>
      <c r="C31" s="248"/>
      <c r="D31" s="246" t="s">
        <v>506</v>
      </c>
      <c r="E31" s="246"/>
      <c r="F31" s="246"/>
      <c r="G31" s="246"/>
      <c r="H31" s="246"/>
      <c r="I31" s="246"/>
      <c r="J31" s="246"/>
      <c r="K31" s="244"/>
    </row>
    <row r="32" s="1" customFormat="1" ht="12.75" customHeight="1">
      <c r="B32" s="247"/>
      <c r="C32" s="248"/>
      <c r="D32" s="248"/>
      <c r="E32" s="248"/>
      <c r="F32" s="248"/>
      <c r="G32" s="248"/>
      <c r="H32" s="248"/>
      <c r="I32" s="248"/>
      <c r="J32" s="248"/>
      <c r="K32" s="244"/>
    </row>
    <row r="33" s="1" customFormat="1" ht="15" customHeight="1">
      <c r="B33" s="247"/>
      <c r="C33" s="248"/>
      <c r="D33" s="246" t="s">
        <v>507</v>
      </c>
      <c r="E33" s="246"/>
      <c r="F33" s="246"/>
      <c r="G33" s="246"/>
      <c r="H33" s="246"/>
      <c r="I33" s="246"/>
      <c r="J33" s="246"/>
      <c r="K33" s="244"/>
    </row>
    <row r="34" s="1" customFormat="1" ht="15" customHeight="1">
      <c r="B34" s="247"/>
      <c r="C34" s="248"/>
      <c r="D34" s="246" t="s">
        <v>508</v>
      </c>
      <c r="E34" s="246"/>
      <c r="F34" s="246"/>
      <c r="G34" s="246"/>
      <c r="H34" s="246"/>
      <c r="I34" s="246"/>
      <c r="J34" s="246"/>
      <c r="K34" s="244"/>
    </row>
    <row r="35" s="1" customFormat="1" ht="15" customHeight="1">
      <c r="B35" s="247"/>
      <c r="C35" s="248"/>
      <c r="D35" s="246" t="s">
        <v>509</v>
      </c>
      <c r="E35" s="246"/>
      <c r="F35" s="246"/>
      <c r="G35" s="246"/>
      <c r="H35" s="246"/>
      <c r="I35" s="246"/>
      <c r="J35" s="246"/>
      <c r="K35" s="244"/>
    </row>
    <row r="36" s="1" customFormat="1" ht="15" customHeight="1">
      <c r="B36" s="247"/>
      <c r="C36" s="248"/>
      <c r="D36" s="246"/>
      <c r="E36" s="249" t="s">
        <v>105</v>
      </c>
      <c r="F36" s="246"/>
      <c r="G36" s="246" t="s">
        <v>510</v>
      </c>
      <c r="H36" s="246"/>
      <c r="I36" s="246"/>
      <c r="J36" s="246"/>
      <c r="K36" s="244"/>
    </row>
    <row r="37" s="1" customFormat="1" ht="30.75" customHeight="1">
      <c r="B37" s="247"/>
      <c r="C37" s="248"/>
      <c r="D37" s="246"/>
      <c r="E37" s="249" t="s">
        <v>511</v>
      </c>
      <c r="F37" s="246"/>
      <c r="G37" s="246" t="s">
        <v>512</v>
      </c>
      <c r="H37" s="246"/>
      <c r="I37" s="246"/>
      <c r="J37" s="246"/>
      <c r="K37" s="244"/>
    </row>
    <row r="38" s="1" customFormat="1" ht="15" customHeight="1">
      <c r="B38" s="247"/>
      <c r="C38" s="248"/>
      <c r="D38" s="246"/>
      <c r="E38" s="249" t="s">
        <v>53</v>
      </c>
      <c r="F38" s="246"/>
      <c r="G38" s="246" t="s">
        <v>513</v>
      </c>
      <c r="H38" s="246"/>
      <c r="I38" s="246"/>
      <c r="J38" s="246"/>
      <c r="K38" s="244"/>
    </row>
    <row r="39" s="1" customFormat="1" ht="15" customHeight="1">
      <c r="B39" s="247"/>
      <c r="C39" s="248"/>
      <c r="D39" s="246"/>
      <c r="E39" s="249" t="s">
        <v>54</v>
      </c>
      <c r="F39" s="246"/>
      <c r="G39" s="246" t="s">
        <v>514</v>
      </c>
      <c r="H39" s="246"/>
      <c r="I39" s="246"/>
      <c r="J39" s="246"/>
      <c r="K39" s="244"/>
    </row>
    <row r="40" s="1" customFormat="1" ht="15" customHeight="1">
      <c r="B40" s="247"/>
      <c r="C40" s="248"/>
      <c r="D40" s="246"/>
      <c r="E40" s="249" t="s">
        <v>106</v>
      </c>
      <c r="F40" s="246"/>
      <c r="G40" s="246" t="s">
        <v>515</v>
      </c>
      <c r="H40" s="246"/>
      <c r="I40" s="246"/>
      <c r="J40" s="246"/>
      <c r="K40" s="244"/>
    </row>
    <row r="41" s="1" customFormat="1" ht="15" customHeight="1">
      <c r="B41" s="247"/>
      <c r="C41" s="248"/>
      <c r="D41" s="246"/>
      <c r="E41" s="249" t="s">
        <v>107</v>
      </c>
      <c r="F41" s="246"/>
      <c r="G41" s="246" t="s">
        <v>516</v>
      </c>
      <c r="H41" s="246"/>
      <c r="I41" s="246"/>
      <c r="J41" s="246"/>
      <c r="K41" s="244"/>
    </row>
    <row r="42" s="1" customFormat="1" ht="15" customHeight="1">
      <c r="B42" s="247"/>
      <c r="C42" s="248"/>
      <c r="D42" s="246"/>
      <c r="E42" s="249" t="s">
        <v>517</v>
      </c>
      <c r="F42" s="246"/>
      <c r="G42" s="246" t="s">
        <v>518</v>
      </c>
      <c r="H42" s="246"/>
      <c r="I42" s="246"/>
      <c r="J42" s="246"/>
      <c r="K42" s="244"/>
    </row>
    <row r="43" s="1" customFormat="1" ht="15" customHeight="1">
      <c r="B43" s="247"/>
      <c r="C43" s="248"/>
      <c r="D43" s="246"/>
      <c r="E43" s="249"/>
      <c r="F43" s="246"/>
      <c r="G43" s="246" t="s">
        <v>519</v>
      </c>
      <c r="H43" s="246"/>
      <c r="I43" s="246"/>
      <c r="J43" s="246"/>
      <c r="K43" s="244"/>
    </row>
    <row r="44" s="1" customFormat="1" ht="15" customHeight="1">
      <c r="B44" s="247"/>
      <c r="C44" s="248"/>
      <c r="D44" s="246"/>
      <c r="E44" s="249" t="s">
        <v>520</v>
      </c>
      <c r="F44" s="246"/>
      <c r="G44" s="246" t="s">
        <v>521</v>
      </c>
      <c r="H44" s="246"/>
      <c r="I44" s="246"/>
      <c r="J44" s="246"/>
      <c r="K44" s="244"/>
    </row>
    <row r="45" s="1" customFormat="1" ht="15" customHeight="1">
      <c r="B45" s="247"/>
      <c r="C45" s="248"/>
      <c r="D45" s="246"/>
      <c r="E45" s="249" t="s">
        <v>109</v>
      </c>
      <c r="F45" s="246"/>
      <c r="G45" s="246" t="s">
        <v>522</v>
      </c>
      <c r="H45" s="246"/>
      <c r="I45" s="246"/>
      <c r="J45" s="246"/>
      <c r="K45" s="244"/>
    </row>
    <row r="46" s="1" customFormat="1" ht="12.75" customHeight="1">
      <c r="B46" s="247"/>
      <c r="C46" s="248"/>
      <c r="D46" s="246"/>
      <c r="E46" s="246"/>
      <c r="F46" s="246"/>
      <c r="G46" s="246"/>
      <c r="H46" s="246"/>
      <c r="I46" s="246"/>
      <c r="J46" s="246"/>
      <c r="K46" s="244"/>
    </row>
    <row r="47" s="1" customFormat="1" ht="15" customHeight="1">
      <c r="B47" s="247"/>
      <c r="C47" s="248"/>
      <c r="D47" s="246" t="s">
        <v>523</v>
      </c>
      <c r="E47" s="246"/>
      <c r="F47" s="246"/>
      <c r="G47" s="246"/>
      <c r="H47" s="246"/>
      <c r="I47" s="246"/>
      <c r="J47" s="246"/>
      <c r="K47" s="244"/>
    </row>
    <row r="48" s="1" customFormat="1" ht="15" customHeight="1">
      <c r="B48" s="247"/>
      <c r="C48" s="248"/>
      <c r="D48" s="248"/>
      <c r="E48" s="246" t="s">
        <v>524</v>
      </c>
      <c r="F48" s="246"/>
      <c r="G48" s="246"/>
      <c r="H48" s="246"/>
      <c r="I48" s="246"/>
      <c r="J48" s="246"/>
      <c r="K48" s="244"/>
    </row>
    <row r="49" s="1" customFormat="1" ht="15" customHeight="1">
      <c r="B49" s="247"/>
      <c r="C49" s="248"/>
      <c r="D49" s="248"/>
      <c r="E49" s="246" t="s">
        <v>525</v>
      </c>
      <c r="F49" s="246"/>
      <c r="G49" s="246"/>
      <c r="H49" s="246"/>
      <c r="I49" s="246"/>
      <c r="J49" s="246"/>
      <c r="K49" s="244"/>
    </row>
    <row r="50" s="1" customFormat="1" ht="15" customHeight="1">
      <c r="B50" s="247"/>
      <c r="C50" s="248"/>
      <c r="D50" s="248"/>
      <c r="E50" s="246" t="s">
        <v>526</v>
      </c>
      <c r="F50" s="246"/>
      <c r="G50" s="246"/>
      <c r="H50" s="246"/>
      <c r="I50" s="246"/>
      <c r="J50" s="246"/>
      <c r="K50" s="244"/>
    </row>
    <row r="51" s="1" customFormat="1" ht="15" customHeight="1">
      <c r="B51" s="247"/>
      <c r="C51" s="248"/>
      <c r="D51" s="246" t="s">
        <v>527</v>
      </c>
      <c r="E51" s="246"/>
      <c r="F51" s="246"/>
      <c r="G51" s="246"/>
      <c r="H51" s="246"/>
      <c r="I51" s="246"/>
      <c r="J51" s="246"/>
      <c r="K51" s="244"/>
    </row>
    <row r="52" s="1" customFormat="1" ht="25.5" customHeight="1">
      <c r="B52" s="242"/>
      <c r="C52" s="243" t="s">
        <v>528</v>
      </c>
      <c r="D52" s="243"/>
      <c r="E52" s="243"/>
      <c r="F52" s="243"/>
      <c r="G52" s="243"/>
      <c r="H52" s="243"/>
      <c r="I52" s="243"/>
      <c r="J52" s="243"/>
      <c r="K52" s="244"/>
    </row>
    <row r="53" s="1" customFormat="1" ht="5.25" customHeight="1">
      <c r="B53" s="242"/>
      <c r="C53" s="245"/>
      <c r="D53" s="245"/>
      <c r="E53" s="245"/>
      <c r="F53" s="245"/>
      <c r="G53" s="245"/>
      <c r="H53" s="245"/>
      <c r="I53" s="245"/>
      <c r="J53" s="245"/>
      <c r="K53" s="244"/>
    </row>
    <row r="54" s="1" customFormat="1" ht="15" customHeight="1">
      <c r="B54" s="242"/>
      <c r="C54" s="246" t="s">
        <v>529</v>
      </c>
      <c r="D54" s="246"/>
      <c r="E54" s="246"/>
      <c r="F54" s="246"/>
      <c r="G54" s="246"/>
      <c r="H54" s="246"/>
      <c r="I54" s="246"/>
      <c r="J54" s="246"/>
      <c r="K54" s="244"/>
    </row>
    <row r="55" s="1" customFormat="1" ht="15" customHeight="1">
      <c r="B55" s="242"/>
      <c r="C55" s="246" t="s">
        <v>530</v>
      </c>
      <c r="D55" s="246"/>
      <c r="E55" s="246"/>
      <c r="F55" s="246"/>
      <c r="G55" s="246"/>
      <c r="H55" s="246"/>
      <c r="I55" s="246"/>
      <c r="J55" s="246"/>
      <c r="K55" s="244"/>
    </row>
    <row r="56" s="1" customFormat="1" ht="12.75" customHeight="1">
      <c r="B56" s="242"/>
      <c r="C56" s="246"/>
      <c r="D56" s="246"/>
      <c r="E56" s="246"/>
      <c r="F56" s="246"/>
      <c r="G56" s="246"/>
      <c r="H56" s="246"/>
      <c r="I56" s="246"/>
      <c r="J56" s="246"/>
      <c r="K56" s="244"/>
    </row>
    <row r="57" s="1" customFormat="1" ht="15" customHeight="1">
      <c r="B57" s="242"/>
      <c r="C57" s="246" t="s">
        <v>531</v>
      </c>
      <c r="D57" s="246"/>
      <c r="E57" s="246"/>
      <c r="F57" s="246"/>
      <c r="G57" s="246"/>
      <c r="H57" s="246"/>
      <c r="I57" s="246"/>
      <c r="J57" s="246"/>
      <c r="K57" s="244"/>
    </row>
    <row r="58" s="1" customFormat="1" ht="15" customHeight="1">
      <c r="B58" s="242"/>
      <c r="C58" s="248"/>
      <c r="D58" s="246" t="s">
        <v>532</v>
      </c>
      <c r="E58" s="246"/>
      <c r="F58" s="246"/>
      <c r="G58" s="246"/>
      <c r="H58" s="246"/>
      <c r="I58" s="246"/>
      <c r="J58" s="246"/>
      <c r="K58" s="244"/>
    </row>
    <row r="59" s="1" customFormat="1" ht="15" customHeight="1">
      <c r="B59" s="242"/>
      <c r="C59" s="248"/>
      <c r="D59" s="246" t="s">
        <v>533</v>
      </c>
      <c r="E59" s="246"/>
      <c r="F59" s="246"/>
      <c r="G59" s="246"/>
      <c r="H59" s="246"/>
      <c r="I59" s="246"/>
      <c r="J59" s="246"/>
      <c r="K59" s="244"/>
    </row>
    <row r="60" s="1" customFormat="1" ht="15" customHeight="1">
      <c r="B60" s="242"/>
      <c r="C60" s="248"/>
      <c r="D60" s="246" t="s">
        <v>534</v>
      </c>
      <c r="E60" s="246"/>
      <c r="F60" s="246"/>
      <c r="G60" s="246"/>
      <c r="H60" s="246"/>
      <c r="I60" s="246"/>
      <c r="J60" s="246"/>
      <c r="K60" s="244"/>
    </row>
    <row r="61" s="1" customFormat="1" ht="15" customHeight="1">
      <c r="B61" s="242"/>
      <c r="C61" s="248"/>
      <c r="D61" s="246" t="s">
        <v>535</v>
      </c>
      <c r="E61" s="246"/>
      <c r="F61" s="246"/>
      <c r="G61" s="246"/>
      <c r="H61" s="246"/>
      <c r="I61" s="246"/>
      <c r="J61" s="246"/>
      <c r="K61" s="244"/>
    </row>
    <row r="62" s="1" customFormat="1" ht="15" customHeight="1">
      <c r="B62" s="242"/>
      <c r="C62" s="248"/>
      <c r="D62" s="251" t="s">
        <v>536</v>
      </c>
      <c r="E62" s="251"/>
      <c r="F62" s="251"/>
      <c r="G62" s="251"/>
      <c r="H62" s="251"/>
      <c r="I62" s="251"/>
      <c r="J62" s="251"/>
      <c r="K62" s="244"/>
    </row>
    <row r="63" s="1" customFormat="1" ht="15" customHeight="1">
      <c r="B63" s="242"/>
      <c r="C63" s="248"/>
      <c r="D63" s="246" t="s">
        <v>537</v>
      </c>
      <c r="E63" s="246"/>
      <c r="F63" s="246"/>
      <c r="G63" s="246"/>
      <c r="H63" s="246"/>
      <c r="I63" s="246"/>
      <c r="J63" s="246"/>
      <c r="K63" s="244"/>
    </row>
    <row r="64" s="1" customFormat="1" ht="12.75" customHeight="1">
      <c r="B64" s="242"/>
      <c r="C64" s="248"/>
      <c r="D64" s="248"/>
      <c r="E64" s="252"/>
      <c r="F64" s="248"/>
      <c r="G64" s="248"/>
      <c r="H64" s="248"/>
      <c r="I64" s="248"/>
      <c r="J64" s="248"/>
      <c r="K64" s="244"/>
    </row>
    <row r="65" s="1" customFormat="1" ht="15" customHeight="1">
      <c r="B65" s="242"/>
      <c r="C65" s="248"/>
      <c r="D65" s="246" t="s">
        <v>538</v>
      </c>
      <c r="E65" s="246"/>
      <c r="F65" s="246"/>
      <c r="G65" s="246"/>
      <c r="H65" s="246"/>
      <c r="I65" s="246"/>
      <c r="J65" s="246"/>
      <c r="K65" s="244"/>
    </row>
    <row r="66" s="1" customFormat="1" ht="15" customHeight="1">
      <c r="B66" s="242"/>
      <c r="C66" s="248"/>
      <c r="D66" s="251" t="s">
        <v>539</v>
      </c>
      <c r="E66" s="251"/>
      <c r="F66" s="251"/>
      <c r="G66" s="251"/>
      <c r="H66" s="251"/>
      <c r="I66" s="251"/>
      <c r="J66" s="251"/>
      <c r="K66" s="244"/>
    </row>
    <row r="67" s="1" customFormat="1" ht="15" customHeight="1">
      <c r="B67" s="242"/>
      <c r="C67" s="248"/>
      <c r="D67" s="246" t="s">
        <v>540</v>
      </c>
      <c r="E67" s="246"/>
      <c r="F67" s="246"/>
      <c r="G67" s="246"/>
      <c r="H67" s="246"/>
      <c r="I67" s="246"/>
      <c r="J67" s="246"/>
      <c r="K67" s="244"/>
    </row>
    <row r="68" s="1" customFormat="1" ht="15" customHeight="1">
      <c r="B68" s="242"/>
      <c r="C68" s="248"/>
      <c r="D68" s="246" t="s">
        <v>541</v>
      </c>
      <c r="E68" s="246"/>
      <c r="F68" s="246"/>
      <c r="G68" s="246"/>
      <c r="H68" s="246"/>
      <c r="I68" s="246"/>
      <c r="J68" s="246"/>
      <c r="K68" s="244"/>
    </row>
    <row r="69" s="1" customFormat="1" ht="15" customHeight="1">
      <c r="B69" s="242"/>
      <c r="C69" s="248"/>
      <c r="D69" s="246" t="s">
        <v>542</v>
      </c>
      <c r="E69" s="246"/>
      <c r="F69" s="246"/>
      <c r="G69" s="246"/>
      <c r="H69" s="246"/>
      <c r="I69" s="246"/>
      <c r="J69" s="246"/>
      <c r="K69" s="244"/>
    </row>
    <row r="70" s="1" customFormat="1" ht="15" customHeight="1">
      <c r="B70" s="242"/>
      <c r="C70" s="248"/>
      <c r="D70" s="246" t="s">
        <v>543</v>
      </c>
      <c r="E70" s="246"/>
      <c r="F70" s="246"/>
      <c r="G70" s="246"/>
      <c r="H70" s="246"/>
      <c r="I70" s="246"/>
      <c r="J70" s="246"/>
      <c r="K70" s="244"/>
    </row>
    <row r="71" s="1" customFormat="1" ht="12.75" customHeight="1">
      <c r="B71" s="253"/>
      <c r="C71" s="254"/>
      <c r="D71" s="254"/>
      <c r="E71" s="254"/>
      <c r="F71" s="254"/>
      <c r="G71" s="254"/>
      <c r="H71" s="254"/>
      <c r="I71" s="254"/>
      <c r="J71" s="254"/>
      <c r="K71" s="255"/>
    </row>
    <row r="72" s="1" customFormat="1" ht="18.75" customHeight="1">
      <c r="B72" s="256"/>
      <c r="C72" s="256"/>
      <c r="D72" s="256"/>
      <c r="E72" s="256"/>
      <c r="F72" s="256"/>
      <c r="G72" s="256"/>
      <c r="H72" s="256"/>
      <c r="I72" s="256"/>
      <c r="J72" s="256"/>
      <c r="K72" s="257"/>
    </row>
    <row r="73" s="1" customFormat="1" ht="18.75" customHeight="1">
      <c r="B73" s="257"/>
      <c r="C73" s="257"/>
      <c r="D73" s="257"/>
      <c r="E73" s="257"/>
      <c r="F73" s="257"/>
      <c r="G73" s="257"/>
      <c r="H73" s="257"/>
      <c r="I73" s="257"/>
      <c r="J73" s="257"/>
      <c r="K73" s="257"/>
    </row>
    <row r="74" s="1" customFormat="1" ht="7.5" customHeight="1">
      <c r="B74" s="258"/>
      <c r="C74" s="259"/>
      <c r="D74" s="259"/>
      <c r="E74" s="259"/>
      <c r="F74" s="259"/>
      <c r="G74" s="259"/>
      <c r="H74" s="259"/>
      <c r="I74" s="259"/>
      <c r="J74" s="259"/>
      <c r="K74" s="260"/>
    </row>
    <row r="75" s="1" customFormat="1" ht="45" customHeight="1">
      <c r="B75" s="261"/>
      <c r="C75" s="262" t="s">
        <v>544</v>
      </c>
      <c r="D75" s="262"/>
      <c r="E75" s="262"/>
      <c r="F75" s="262"/>
      <c r="G75" s="262"/>
      <c r="H75" s="262"/>
      <c r="I75" s="262"/>
      <c r="J75" s="262"/>
      <c r="K75" s="263"/>
    </row>
    <row r="76" s="1" customFormat="1" ht="17.25" customHeight="1">
      <c r="B76" s="261"/>
      <c r="C76" s="264" t="s">
        <v>545</v>
      </c>
      <c r="D76" s="264"/>
      <c r="E76" s="264"/>
      <c r="F76" s="264" t="s">
        <v>546</v>
      </c>
      <c r="G76" s="265"/>
      <c r="H76" s="264" t="s">
        <v>54</v>
      </c>
      <c r="I76" s="264" t="s">
        <v>57</v>
      </c>
      <c r="J76" s="264" t="s">
        <v>547</v>
      </c>
      <c r="K76" s="263"/>
    </row>
    <row r="77" s="1" customFormat="1" ht="17.25" customHeight="1">
      <c r="B77" s="261"/>
      <c r="C77" s="266" t="s">
        <v>548</v>
      </c>
      <c r="D77" s="266"/>
      <c r="E77" s="266"/>
      <c r="F77" s="267" t="s">
        <v>549</v>
      </c>
      <c r="G77" s="268"/>
      <c r="H77" s="266"/>
      <c r="I77" s="266"/>
      <c r="J77" s="266" t="s">
        <v>550</v>
      </c>
      <c r="K77" s="263"/>
    </row>
    <row r="78" s="1" customFormat="1" ht="5.25" customHeight="1">
      <c r="B78" s="261"/>
      <c r="C78" s="269"/>
      <c r="D78" s="269"/>
      <c r="E78" s="269"/>
      <c r="F78" s="269"/>
      <c r="G78" s="270"/>
      <c r="H78" s="269"/>
      <c r="I78" s="269"/>
      <c r="J78" s="269"/>
      <c r="K78" s="263"/>
    </row>
    <row r="79" s="1" customFormat="1" ht="15" customHeight="1">
      <c r="B79" s="261"/>
      <c r="C79" s="249" t="s">
        <v>53</v>
      </c>
      <c r="D79" s="271"/>
      <c r="E79" s="271"/>
      <c r="F79" s="272" t="s">
        <v>551</v>
      </c>
      <c r="G79" s="273"/>
      <c r="H79" s="249" t="s">
        <v>552</v>
      </c>
      <c r="I79" s="249" t="s">
        <v>553</v>
      </c>
      <c r="J79" s="249">
        <v>20</v>
      </c>
      <c r="K79" s="263"/>
    </row>
    <row r="80" s="1" customFormat="1" ht="15" customHeight="1">
      <c r="B80" s="261"/>
      <c r="C80" s="249" t="s">
        <v>554</v>
      </c>
      <c r="D80" s="249"/>
      <c r="E80" s="249"/>
      <c r="F80" s="272" t="s">
        <v>551</v>
      </c>
      <c r="G80" s="273"/>
      <c r="H80" s="249" t="s">
        <v>555</v>
      </c>
      <c r="I80" s="249" t="s">
        <v>553</v>
      </c>
      <c r="J80" s="249">
        <v>120</v>
      </c>
      <c r="K80" s="263"/>
    </row>
    <row r="81" s="1" customFormat="1" ht="15" customHeight="1">
      <c r="B81" s="274"/>
      <c r="C81" s="249" t="s">
        <v>556</v>
      </c>
      <c r="D81" s="249"/>
      <c r="E81" s="249"/>
      <c r="F81" s="272" t="s">
        <v>557</v>
      </c>
      <c r="G81" s="273"/>
      <c r="H81" s="249" t="s">
        <v>558</v>
      </c>
      <c r="I81" s="249" t="s">
        <v>553</v>
      </c>
      <c r="J81" s="249">
        <v>50</v>
      </c>
      <c r="K81" s="263"/>
    </row>
    <row r="82" s="1" customFormat="1" ht="15" customHeight="1">
      <c r="B82" s="274"/>
      <c r="C82" s="249" t="s">
        <v>559</v>
      </c>
      <c r="D82" s="249"/>
      <c r="E82" s="249"/>
      <c r="F82" s="272" t="s">
        <v>551</v>
      </c>
      <c r="G82" s="273"/>
      <c r="H82" s="249" t="s">
        <v>560</v>
      </c>
      <c r="I82" s="249" t="s">
        <v>561</v>
      </c>
      <c r="J82" s="249"/>
      <c r="K82" s="263"/>
    </row>
    <row r="83" s="1" customFormat="1" ht="15" customHeight="1">
      <c r="B83" s="274"/>
      <c r="C83" s="275" t="s">
        <v>562</v>
      </c>
      <c r="D83" s="275"/>
      <c r="E83" s="275"/>
      <c r="F83" s="276" t="s">
        <v>557</v>
      </c>
      <c r="G83" s="275"/>
      <c r="H83" s="275" t="s">
        <v>563</v>
      </c>
      <c r="I83" s="275" t="s">
        <v>553</v>
      </c>
      <c r="J83" s="275">
        <v>15</v>
      </c>
      <c r="K83" s="263"/>
    </row>
    <row r="84" s="1" customFormat="1" ht="15" customHeight="1">
      <c r="B84" s="274"/>
      <c r="C84" s="275" t="s">
        <v>564</v>
      </c>
      <c r="D84" s="275"/>
      <c r="E84" s="275"/>
      <c r="F84" s="276" t="s">
        <v>557</v>
      </c>
      <c r="G84" s="275"/>
      <c r="H84" s="275" t="s">
        <v>565</v>
      </c>
      <c r="I84" s="275" t="s">
        <v>553</v>
      </c>
      <c r="J84" s="275">
        <v>15</v>
      </c>
      <c r="K84" s="263"/>
    </row>
    <row r="85" s="1" customFormat="1" ht="15" customHeight="1">
      <c r="B85" s="274"/>
      <c r="C85" s="275" t="s">
        <v>566</v>
      </c>
      <c r="D85" s="275"/>
      <c r="E85" s="275"/>
      <c r="F85" s="276" t="s">
        <v>557</v>
      </c>
      <c r="G85" s="275"/>
      <c r="H85" s="275" t="s">
        <v>567</v>
      </c>
      <c r="I85" s="275" t="s">
        <v>553</v>
      </c>
      <c r="J85" s="275">
        <v>20</v>
      </c>
      <c r="K85" s="263"/>
    </row>
    <row r="86" s="1" customFormat="1" ht="15" customHeight="1">
      <c r="B86" s="274"/>
      <c r="C86" s="275" t="s">
        <v>568</v>
      </c>
      <c r="D86" s="275"/>
      <c r="E86" s="275"/>
      <c r="F86" s="276" t="s">
        <v>557</v>
      </c>
      <c r="G86" s="275"/>
      <c r="H86" s="275" t="s">
        <v>569</v>
      </c>
      <c r="I86" s="275" t="s">
        <v>553</v>
      </c>
      <c r="J86" s="275">
        <v>20</v>
      </c>
      <c r="K86" s="263"/>
    </row>
    <row r="87" s="1" customFormat="1" ht="15" customHeight="1">
      <c r="B87" s="274"/>
      <c r="C87" s="249" t="s">
        <v>570</v>
      </c>
      <c r="D87" s="249"/>
      <c r="E87" s="249"/>
      <c r="F87" s="272" t="s">
        <v>557</v>
      </c>
      <c r="G87" s="273"/>
      <c r="H87" s="249" t="s">
        <v>571</v>
      </c>
      <c r="I87" s="249" t="s">
        <v>553</v>
      </c>
      <c r="J87" s="249">
        <v>50</v>
      </c>
      <c r="K87" s="263"/>
    </row>
    <row r="88" s="1" customFormat="1" ht="15" customHeight="1">
      <c r="B88" s="274"/>
      <c r="C88" s="249" t="s">
        <v>572</v>
      </c>
      <c r="D88" s="249"/>
      <c r="E88" s="249"/>
      <c r="F88" s="272" t="s">
        <v>557</v>
      </c>
      <c r="G88" s="273"/>
      <c r="H88" s="249" t="s">
        <v>573</v>
      </c>
      <c r="I88" s="249" t="s">
        <v>553</v>
      </c>
      <c r="J88" s="249">
        <v>20</v>
      </c>
      <c r="K88" s="263"/>
    </row>
    <row r="89" s="1" customFormat="1" ht="15" customHeight="1">
      <c r="B89" s="274"/>
      <c r="C89" s="249" t="s">
        <v>574</v>
      </c>
      <c r="D89" s="249"/>
      <c r="E89" s="249"/>
      <c r="F89" s="272" t="s">
        <v>557</v>
      </c>
      <c r="G89" s="273"/>
      <c r="H89" s="249" t="s">
        <v>575</v>
      </c>
      <c r="I89" s="249" t="s">
        <v>553</v>
      </c>
      <c r="J89" s="249">
        <v>20</v>
      </c>
      <c r="K89" s="263"/>
    </row>
    <row r="90" s="1" customFormat="1" ht="15" customHeight="1">
      <c r="B90" s="274"/>
      <c r="C90" s="249" t="s">
        <v>576</v>
      </c>
      <c r="D90" s="249"/>
      <c r="E90" s="249"/>
      <c r="F90" s="272" t="s">
        <v>557</v>
      </c>
      <c r="G90" s="273"/>
      <c r="H90" s="249" t="s">
        <v>577</v>
      </c>
      <c r="I90" s="249" t="s">
        <v>553</v>
      </c>
      <c r="J90" s="249">
        <v>50</v>
      </c>
      <c r="K90" s="263"/>
    </row>
    <row r="91" s="1" customFormat="1" ht="15" customHeight="1">
      <c r="B91" s="274"/>
      <c r="C91" s="249" t="s">
        <v>578</v>
      </c>
      <c r="D91" s="249"/>
      <c r="E91" s="249"/>
      <c r="F91" s="272" t="s">
        <v>557</v>
      </c>
      <c r="G91" s="273"/>
      <c r="H91" s="249" t="s">
        <v>578</v>
      </c>
      <c r="I91" s="249" t="s">
        <v>553</v>
      </c>
      <c r="J91" s="249">
        <v>50</v>
      </c>
      <c r="K91" s="263"/>
    </row>
    <row r="92" s="1" customFormat="1" ht="15" customHeight="1">
      <c r="B92" s="274"/>
      <c r="C92" s="249" t="s">
        <v>579</v>
      </c>
      <c r="D92" s="249"/>
      <c r="E92" s="249"/>
      <c r="F92" s="272" t="s">
        <v>557</v>
      </c>
      <c r="G92" s="273"/>
      <c r="H92" s="249" t="s">
        <v>580</v>
      </c>
      <c r="I92" s="249" t="s">
        <v>553</v>
      </c>
      <c r="J92" s="249">
        <v>255</v>
      </c>
      <c r="K92" s="263"/>
    </row>
    <row r="93" s="1" customFormat="1" ht="15" customHeight="1">
      <c r="B93" s="274"/>
      <c r="C93" s="249" t="s">
        <v>581</v>
      </c>
      <c r="D93" s="249"/>
      <c r="E93" s="249"/>
      <c r="F93" s="272" t="s">
        <v>551</v>
      </c>
      <c r="G93" s="273"/>
      <c r="H93" s="249" t="s">
        <v>582</v>
      </c>
      <c r="I93" s="249" t="s">
        <v>583</v>
      </c>
      <c r="J93" s="249"/>
      <c r="K93" s="263"/>
    </row>
    <row r="94" s="1" customFormat="1" ht="15" customHeight="1">
      <c r="B94" s="274"/>
      <c r="C94" s="249" t="s">
        <v>584</v>
      </c>
      <c r="D94" s="249"/>
      <c r="E94" s="249"/>
      <c r="F94" s="272" t="s">
        <v>551</v>
      </c>
      <c r="G94" s="273"/>
      <c r="H94" s="249" t="s">
        <v>585</v>
      </c>
      <c r="I94" s="249" t="s">
        <v>586</v>
      </c>
      <c r="J94" s="249"/>
      <c r="K94" s="263"/>
    </row>
    <row r="95" s="1" customFormat="1" ht="15" customHeight="1">
      <c r="B95" s="274"/>
      <c r="C95" s="249" t="s">
        <v>587</v>
      </c>
      <c r="D95" s="249"/>
      <c r="E95" s="249"/>
      <c r="F95" s="272" t="s">
        <v>551</v>
      </c>
      <c r="G95" s="273"/>
      <c r="H95" s="249" t="s">
        <v>587</v>
      </c>
      <c r="I95" s="249" t="s">
        <v>586</v>
      </c>
      <c r="J95" s="249"/>
      <c r="K95" s="263"/>
    </row>
    <row r="96" s="1" customFormat="1" ht="15" customHeight="1">
      <c r="B96" s="274"/>
      <c r="C96" s="249" t="s">
        <v>38</v>
      </c>
      <c r="D96" s="249"/>
      <c r="E96" s="249"/>
      <c r="F96" s="272" t="s">
        <v>551</v>
      </c>
      <c r="G96" s="273"/>
      <c r="H96" s="249" t="s">
        <v>588</v>
      </c>
      <c r="I96" s="249" t="s">
        <v>586</v>
      </c>
      <c r="J96" s="249"/>
      <c r="K96" s="263"/>
    </row>
    <row r="97" s="1" customFormat="1" ht="15" customHeight="1">
      <c r="B97" s="274"/>
      <c r="C97" s="249" t="s">
        <v>48</v>
      </c>
      <c r="D97" s="249"/>
      <c r="E97" s="249"/>
      <c r="F97" s="272" t="s">
        <v>551</v>
      </c>
      <c r="G97" s="273"/>
      <c r="H97" s="249" t="s">
        <v>589</v>
      </c>
      <c r="I97" s="249" t="s">
        <v>586</v>
      </c>
      <c r="J97" s="249"/>
      <c r="K97" s="263"/>
    </row>
    <row r="98" s="1" customFormat="1" ht="15" customHeight="1">
      <c r="B98" s="277"/>
      <c r="C98" s="278"/>
      <c r="D98" s="278"/>
      <c r="E98" s="278"/>
      <c r="F98" s="278"/>
      <c r="G98" s="278"/>
      <c r="H98" s="278"/>
      <c r="I98" s="278"/>
      <c r="J98" s="278"/>
      <c r="K98" s="279"/>
    </row>
    <row r="99" s="1" customFormat="1" ht="18.75" customHeight="1">
      <c r="B99" s="280"/>
      <c r="C99" s="281"/>
      <c r="D99" s="281"/>
      <c r="E99" s="281"/>
      <c r="F99" s="281"/>
      <c r="G99" s="281"/>
      <c r="H99" s="281"/>
      <c r="I99" s="281"/>
      <c r="J99" s="281"/>
      <c r="K99" s="280"/>
    </row>
    <row r="100" s="1" customFormat="1" ht="18.75" customHeight="1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</row>
    <row r="101" s="1" customFormat="1" ht="7.5" customHeight="1">
      <c r="B101" s="258"/>
      <c r="C101" s="259"/>
      <c r="D101" s="259"/>
      <c r="E101" s="259"/>
      <c r="F101" s="259"/>
      <c r="G101" s="259"/>
      <c r="H101" s="259"/>
      <c r="I101" s="259"/>
      <c r="J101" s="259"/>
      <c r="K101" s="260"/>
    </row>
    <row r="102" s="1" customFormat="1" ht="45" customHeight="1">
      <c r="B102" s="261"/>
      <c r="C102" s="262" t="s">
        <v>590</v>
      </c>
      <c r="D102" s="262"/>
      <c r="E102" s="262"/>
      <c r="F102" s="262"/>
      <c r="G102" s="262"/>
      <c r="H102" s="262"/>
      <c r="I102" s="262"/>
      <c r="J102" s="262"/>
      <c r="K102" s="263"/>
    </row>
    <row r="103" s="1" customFormat="1" ht="17.25" customHeight="1">
      <c r="B103" s="261"/>
      <c r="C103" s="264" t="s">
        <v>545</v>
      </c>
      <c r="D103" s="264"/>
      <c r="E103" s="264"/>
      <c r="F103" s="264" t="s">
        <v>546</v>
      </c>
      <c r="G103" s="265"/>
      <c r="H103" s="264" t="s">
        <v>54</v>
      </c>
      <c r="I103" s="264" t="s">
        <v>57</v>
      </c>
      <c r="J103" s="264" t="s">
        <v>547</v>
      </c>
      <c r="K103" s="263"/>
    </row>
    <row r="104" s="1" customFormat="1" ht="17.25" customHeight="1">
      <c r="B104" s="261"/>
      <c r="C104" s="266" t="s">
        <v>548</v>
      </c>
      <c r="D104" s="266"/>
      <c r="E104" s="266"/>
      <c r="F104" s="267" t="s">
        <v>549</v>
      </c>
      <c r="G104" s="268"/>
      <c r="H104" s="266"/>
      <c r="I104" s="266"/>
      <c r="J104" s="266" t="s">
        <v>550</v>
      </c>
      <c r="K104" s="263"/>
    </row>
    <row r="105" s="1" customFormat="1" ht="5.25" customHeight="1">
      <c r="B105" s="261"/>
      <c r="C105" s="264"/>
      <c r="D105" s="264"/>
      <c r="E105" s="264"/>
      <c r="F105" s="264"/>
      <c r="G105" s="282"/>
      <c r="H105" s="264"/>
      <c r="I105" s="264"/>
      <c r="J105" s="264"/>
      <c r="K105" s="263"/>
    </row>
    <row r="106" s="1" customFormat="1" ht="15" customHeight="1">
      <c r="B106" s="261"/>
      <c r="C106" s="249" t="s">
        <v>53</v>
      </c>
      <c r="D106" s="271"/>
      <c r="E106" s="271"/>
      <c r="F106" s="272" t="s">
        <v>551</v>
      </c>
      <c r="G106" s="249"/>
      <c r="H106" s="249" t="s">
        <v>591</v>
      </c>
      <c r="I106" s="249" t="s">
        <v>553</v>
      </c>
      <c r="J106" s="249">
        <v>20</v>
      </c>
      <c r="K106" s="263"/>
    </row>
    <row r="107" s="1" customFormat="1" ht="15" customHeight="1">
      <c r="B107" s="261"/>
      <c r="C107" s="249" t="s">
        <v>554</v>
      </c>
      <c r="D107" s="249"/>
      <c r="E107" s="249"/>
      <c r="F107" s="272" t="s">
        <v>551</v>
      </c>
      <c r="G107" s="249"/>
      <c r="H107" s="249" t="s">
        <v>591</v>
      </c>
      <c r="I107" s="249" t="s">
        <v>553</v>
      </c>
      <c r="J107" s="249">
        <v>120</v>
      </c>
      <c r="K107" s="263"/>
    </row>
    <row r="108" s="1" customFormat="1" ht="15" customHeight="1">
      <c r="B108" s="274"/>
      <c r="C108" s="249" t="s">
        <v>556</v>
      </c>
      <c r="D108" s="249"/>
      <c r="E108" s="249"/>
      <c r="F108" s="272" t="s">
        <v>557</v>
      </c>
      <c r="G108" s="249"/>
      <c r="H108" s="249" t="s">
        <v>591</v>
      </c>
      <c r="I108" s="249" t="s">
        <v>553</v>
      </c>
      <c r="J108" s="249">
        <v>50</v>
      </c>
      <c r="K108" s="263"/>
    </row>
    <row r="109" s="1" customFormat="1" ht="15" customHeight="1">
      <c r="B109" s="274"/>
      <c r="C109" s="249" t="s">
        <v>559</v>
      </c>
      <c r="D109" s="249"/>
      <c r="E109" s="249"/>
      <c r="F109" s="272" t="s">
        <v>551</v>
      </c>
      <c r="G109" s="249"/>
      <c r="H109" s="249" t="s">
        <v>591</v>
      </c>
      <c r="I109" s="249" t="s">
        <v>561</v>
      </c>
      <c r="J109" s="249"/>
      <c r="K109" s="263"/>
    </row>
    <row r="110" s="1" customFormat="1" ht="15" customHeight="1">
      <c r="B110" s="274"/>
      <c r="C110" s="249" t="s">
        <v>570</v>
      </c>
      <c r="D110" s="249"/>
      <c r="E110" s="249"/>
      <c r="F110" s="272" t="s">
        <v>557</v>
      </c>
      <c r="G110" s="249"/>
      <c r="H110" s="249" t="s">
        <v>591</v>
      </c>
      <c r="I110" s="249" t="s">
        <v>553</v>
      </c>
      <c r="J110" s="249">
        <v>50</v>
      </c>
      <c r="K110" s="263"/>
    </row>
    <row r="111" s="1" customFormat="1" ht="15" customHeight="1">
      <c r="B111" s="274"/>
      <c r="C111" s="249" t="s">
        <v>578</v>
      </c>
      <c r="D111" s="249"/>
      <c r="E111" s="249"/>
      <c r="F111" s="272" t="s">
        <v>557</v>
      </c>
      <c r="G111" s="249"/>
      <c r="H111" s="249" t="s">
        <v>591</v>
      </c>
      <c r="I111" s="249" t="s">
        <v>553</v>
      </c>
      <c r="J111" s="249">
        <v>50</v>
      </c>
      <c r="K111" s="263"/>
    </row>
    <row r="112" s="1" customFormat="1" ht="15" customHeight="1">
      <c r="B112" s="274"/>
      <c r="C112" s="249" t="s">
        <v>576</v>
      </c>
      <c r="D112" s="249"/>
      <c r="E112" s="249"/>
      <c r="F112" s="272" t="s">
        <v>557</v>
      </c>
      <c r="G112" s="249"/>
      <c r="H112" s="249" t="s">
        <v>591</v>
      </c>
      <c r="I112" s="249" t="s">
        <v>553</v>
      </c>
      <c r="J112" s="249">
        <v>50</v>
      </c>
      <c r="K112" s="263"/>
    </row>
    <row r="113" s="1" customFormat="1" ht="15" customHeight="1">
      <c r="B113" s="274"/>
      <c r="C113" s="249" t="s">
        <v>53</v>
      </c>
      <c r="D113" s="249"/>
      <c r="E113" s="249"/>
      <c r="F113" s="272" t="s">
        <v>551</v>
      </c>
      <c r="G113" s="249"/>
      <c r="H113" s="249" t="s">
        <v>592</v>
      </c>
      <c r="I113" s="249" t="s">
        <v>553</v>
      </c>
      <c r="J113" s="249">
        <v>20</v>
      </c>
      <c r="K113" s="263"/>
    </row>
    <row r="114" s="1" customFormat="1" ht="15" customHeight="1">
      <c r="B114" s="274"/>
      <c r="C114" s="249" t="s">
        <v>593</v>
      </c>
      <c r="D114" s="249"/>
      <c r="E114" s="249"/>
      <c r="F114" s="272" t="s">
        <v>551</v>
      </c>
      <c r="G114" s="249"/>
      <c r="H114" s="249" t="s">
        <v>594</v>
      </c>
      <c r="I114" s="249" t="s">
        <v>553</v>
      </c>
      <c r="J114" s="249">
        <v>120</v>
      </c>
      <c r="K114" s="263"/>
    </row>
    <row r="115" s="1" customFormat="1" ht="15" customHeight="1">
      <c r="B115" s="274"/>
      <c r="C115" s="249" t="s">
        <v>38</v>
      </c>
      <c r="D115" s="249"/>
      <c r="E115" s="249"/>
      <c r="F115" s="272" t="s">
        <v>551</v>
      </c>
      <c r="G115" s="249"/>
      <c r="H115" s="249" t="s">
        <v>595</v>
      </c>
      <c r="I115" s="249" t="s">
        <v>586</v>
      </c>
      <c r="J115" s="249"/>
      <c r="K115" s="263"/>
    </row>
    <row r="116" s="1" customFormat="1" ht="15" customHeight="1">
      <c r="B116" s="274"/>
      <c r="C116" s="249" t="s">
        <v>48</v>
      </c>
      <c r="D116" s="249"/>
      <c r="E116" s="249"/>
      <c r="F116" s="272" t="s">
        <v>551</v>
      </c>
      <c r="G116" s="249"/>
      <c r="H116" s="249" t="s">
        <v>596</v>
      </c>
      <c r="I116" s="249" t="s">
        <v>586</v>
      </c>
      <c r="J116" s="249"/>
      <c r="K116" s="263"/>
    </row>
    <row r="117" s="1" customFormat="1" ht="15" customHeight="1">
      <c r="B117" s="274"/>
      <c r="C117" s="249" t="s">
        <v>57</v>
      </c>
      <c r="D117" s="249"/>
      <c r="E117" s="249"/>
      <c r="F117" s="272" t="s">
        <v>551</v>
      </c>
      <c r="G117" s="249"/>
      <c r="H117" s="249" t="s">
        <v>597</v>
      </c>
      <c r="I117" s="249" t="s">
        <v>598</v>
      </c>
      <c r="J117" s="249"/>
      <c r="K117" s="263"/>
    </row>
    <row r="118" s="1" customFormat="1" ht="15" customHeight="1">
      <c r="B118" s="277"/>
      <c r="C118" s="283"/>
      <c r="D118" s="283"/>
      <c r="E118" s="283"/>
      <c r="F118" s="283"/>
      <c r="G118" s="283"/>
      <c r="H118" s="283"/>
      <c r="I118" s="283"/>
      <c r="J118" s="283"/>
      <c r="K118" s="279"/>
    </row>
    <row r="119" s="1" customFormat="1" ht="18.75" customHeight="1">
      <c r="B119" s="284"/>
      <c r="C119" s="285"/>
      <c r="D119" s="285"/>
      <c r="E119" s="285"/>
      <c r="F119" s="286"/>
      <c r="G119" s="285"/>
      <c r="H119" s="285"/>
      <c r="I119" s="285"/>
      <c r="J119" s="285"/>
      <c r="K119" s="284"/>
    </row>
    <row r="120" s="1" customFormat="1" ht="18.75" customHeight="1"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</row>
    <row r="121" s="1" customFormat="1" ht="7.5" customHeight="1">
      <c r="B121" s="287"/>
      <c r="C121" s="288"/>
      <c r="D121" s="288"/>
      <c r="E121" s="288"/>
      <c r="F121" s="288"/>
      <c r="G121" s="288"/>
      <c r="H121" s="288"/>
      <c r="I121" s="288"/>
      <c r="J121" s="288"/>
      <c r="K121" s="289"/>
    </row>
    <row r="122" s="1" customFormat="1" ht="45" customHeight="1">
      <c r="B122" s="290"/>
      <c r="C122" s="240" t="s">
        <v>599</v>
      </c>
      <c r="D122" s="240"/>
      <c r="E122" s="240"/>
      <c r="F122" s="240"/>
      <c r="G122" s="240"/>
      <c r="H122" s="240"/>
      <c r="I122" s="240"/>
      <c r="J122" s="240"/>
      <c r="K122" s="291"/>
    </row>
    <row r="123" s="1" customFormat="1" ht="17.25" customHeight="1">
      <c r="B123" s="292"/>
      <c r="C123" s="264" t="s">
        <v>545</v>
      </c>
      <c r="D123" s="264"/>
      <c r="E123" s="264"/>
      <c r="F123" s="264" t="s">
        <v>546</v>
      </c>
      <c r="G123" s="265"/>
      <c r="H123" s="264" t="s">
        <v>54</v>
      </c>
      <c r="I123" s="264" t="s">
        <v>57</v>
      </c>
      <c r="J123" s="264" t="s">
        <v>547</v>
      </c>
      <c r="K123" s="293"/>
    </row>
    <row r="124" s="1" customFormat="1" ht="17.25" customHeight="1">
      <c r="B124" s="292"/>
      <c r="C124" s="266" t="s">
        <v>548</v>
      </c>
      <c r="D124" s="266"/>
      <c r="E124" s="266"/>
      <c r="F124" s="267" t="s">
        <v>549</v>
      </c>
      <c r="G124" s="268"/>
      <c r="H124" s="266"/>
      <c r="I124" s="266"/>
      <c r="J124" s="266" t="s">
        <v>550</v>
      </c>
      <c r="K124" s="293"/>
    </row>
    <row r="125" s="1" customFormat="1" ht="5.25" customHeight="1">
      <c r="B125" s="294"/>
      <c r="C125" s="269"/>
      <c r="D125" s="269"/>
      <c r="E125" s="269"/>
      <c r="F125" s="269"/>
      <c r="G125" s="295"/>
      <c r="H125" s="269"/>
      <c r="I125" s="269"/>
      <c r="J125" s="269"/>
      <c r="K125" s="296"/>
    </row>
    <row r="126" s="1" customFormat="1" ht="15" customHeight="1">
      <c r="B126" s="294"/>
      <c r="C126" s="249" t="s">
        <v>554</v>
      </c>
      <c r="D126" s="271"/>
      <c r="E126" s="271"/>
      <c r="F126" s="272" t="s">
        <v>551</v>
      </c>
      <c r="G126" s="249"/>
      <c r="H126" s="249" t="s">
        <v>591</v>
      </c>
      <c r="I126" s="249" t="s">
        <v>553</v>
      </c>
      <c r="J126" s="249">
        <v>120</v>
      </c>
      <c r="K126" s="297"/>
    </row>
    <row r="127" s="1" customFormat="1" ht="15" customHeight="1">
      <c r="B127" s="294"/>
      <c r="C127" s="249" t="s">
        <v>600</v>
      </c>
      <c r="D127" s="249"/>
      <c r="E127" s="249"/>
      <c r="F127" s="272" t="s">
        <v>551</v>
      </c>
      <c r="G127" s="249"/>
      <c r="H127" s="249" t="s">
        <v>601</v>
      </c>
      <c r="I127" s="249" t="s">
        <v>553</v>
      </c>
      <c r="J127" s="249" t="s">
        <v>602</v>
      </c>
      <c r="K127" s="297"/>
    </row>
    <row r="128" s="1" customFormat="1" ht="15" customHeight="1">
      <c r="B128" s="294"/>
      <c r="C128" s="249" t="s">
        <v>499</v>
      </c>
      <c r="D128" s="249"/>
      <c r="E128" s="249"/>
      <c r="F128" s="272" t="s">
        <v>551</v>
      </c>
      <c r="G128" s="249"/>
      <c r="H128" s="249" t="s">
        <v>603</v>
      </c>
      <c r="I128" s="249" t="s">
        <v>553</v>
      </c>
      <c r="J128" s="249" t="s">
        <v>602</v>
      </c>
      <c r="K128" s="297"/>
    </row>
    <row r="129" s="1" customFormat="1" ht="15" customHeight="1">
      <c r="B129" s="294"/>
      <c r="C129" s="249" t="s">
        <v>562</v>
      </c>
      <c r="D129" s="249"/>
      <c r="E129" s="249"/>
      <c r="F129" s="272" t="s">
        <v>557</v>
      </c>
      <c r="G129" s="249"/>
      <c r="H129" s="249" t="s">
        <v>563</v>
      </c>
      <c r="I129" s="249" t="s">
        <v>553</v>
      </c>
      <c r="J129" s="249">
        <v>15</v>
      </c>
      <c r="K129" s="297"/>
    </row>
    <row r="130" s="1" customFormat="1" ht="15" customHeight="1">
      <c r="B130" s="294"/>
      <c r="C130" s="275" t="s">
        <v>564</v>
      </c>
      <c r="D130" s="275"/>
      <c r="E130" s="275"/>
      <c r="F130" s="276" t="s">
        <v>557</v>
      </c>
      <c r="G130" s="275"/>
      <c r="H130" s="275" t="s">
        <v>565</v>
      </c>
      <c r="I130" s="275" t="s">
        <v>553</v>
      </c>
      <c r="J130" s="275">
        <v>15</v>
      </c>
      <c r="K130" s="297"/>
    </row>
    <row r="131" s="1" customFormat="1" ht="15" customHeight="1">
      <c r="B131" s="294"/>
      <c r="C131" s="275" t="s">
        <v>566</v>
      </c>
      <c r="D131" s="275"/>
      <c r="E131" s="275"/>
      <c r="F131" s="276" t="s">
        <v>557</v>
      </c>
      <c r="G131" s="275"/>
      <c r="H131" s="275" t="s">
        <v>567</v>
      </c>
      <c r="I131" s="275" t="s">
        <v>553</v>
      </c>
      <c r="J131" s="275">
        <v>20</v>
      </c>
      <c r="K131" s="297"/>
    </row>
    <row r="132" s="1" customFormat="1" ht="15" customHeight="1">
      <c r="B132" s="294"/>
      <c r="C132" s="275" t="s">
        <v>568</v>
      </c>
      <c r="D132" s="275"/>
      <c r="E132" s="275"/>
      <c r="F132" s="276" t="s">
        <v>557</v>
      </c>
      <c r="G132" s="275"/>
      <c r="H132" s="275" t="s">
        <v>569</v>
      </c>
      <c r="I132" s="275" t="s">
        <v>553</v>
      </c>
      <c r="J132" s="275">
        <v>20</v>
      </c>
      <c r="K132" s="297"/>
    </row>
    <row r="133" s="1" customFormat="1" ht="15" customHeight="1">
      <c r="B133" s="294"/>
      <c r="C133" s="249" t="s">
        <v>556</v>
      </c>
      <c r="D133" s="249"/>
      <c r="E133" s="249"/>
      <c r="F133" s="272" t="s">
        <v>557</v>
      </c>
      <c r="G133" s="249"/>
      <c r="H133" s="249" t="s">
        <v>591</v>
      </c>
      <c r="I133" s="249" t="s">
        <v>553</v>
      </c>
      <c r="J133" s="249">
        <v>50</v>
      </c>
      <c r="K133" s="297"/>
    </row>
    <row r="134" s="1" customFormat="1" ht="15" customHeight="1">
      <c r="B134" s="294"/>
      <c r="C134" s="249" t="s">
        <v>570</v>
      </c>
      <c r="D134" s="249"/>
      <c r="E134" s="249"/>
      <c r="F134" s="272" t="s">
        <v>557</v>
      </c>
      <c r="G134" s="249"/>
      <c r="H134" s="249" t="s">
        <v>591</v>
      </c>
      <c r="I134" s="249" t="s">
        <v>553</v>
      </c>
      <c r="J134" s="249">
        <v>50</v>
      </c>
      <c r="K134" s="297"/>
    </row>
    <row r="135" s="1" customFormat="1" ht="15" customHeight="1">
      <c r="B135" s="294"/>
      <c r="C135" s="249" t="s">
        <v>576</v>
      </c>
      <c r="D135" s="249"/>
      <c r="E135" s="249"/>
      <c r="F135" s="272" t="s">
        <v>557</v>
      </c>
      <c r="G135" s="249"/>
      <c r="H135" s="249" t="s">
        <v>591</v>
      </c>
      <c r="I135" s="249" t="s">
        <v>553</v>
      </c>
      <c r="J135" s="249">
        <v>50</v>
      </c>
      <c r="K135" s="297"/>
    </row>
    <row r="136" s="1" customFormat="1" ht="15" customHeight="1">
      <c r="B136" s="294"/>
      <c r="C136" s="249" t="s">
        <v>578</v>
      </c>
      <c r="D136" s="249"/>
      <c r="E136" s="249"/>
      <c r="F136" s="272" t="s">
        <v>557</v>
      </c>
      <c r="G136" s="249"/>
      <c r="H136" s="249" t="s">
        <v>591</v>
      </c>
      <c r="I136" s="249" t="s">
        <v>553</v>
      </c>
      <c r="J136" s="249">
        <v>50</v>
      </c>
      <c r="K136" s="297"/>
    </row>
    <row r="137" s="1" customFormat="1" ht="15" customHeight="1">
      <c r="B137" s="294"/>
      <c r="C137" s="249" t="s">
        <v>579</v>
      </c>
      <c r="D137" s="249"/>
      <c r="E137" s="249"/>
      <c r="F137" s="272" t="s">
        <v>557</v>
      </c>
      <c r="G137" s="249"/>
      <c r="H137" s="249" t="s">
        <v>604</v>
      </c>
      <c r="I137" s="249" t="s">
        <v>553</v>
      </c>
      <c r="J137" s="249">
        <v>255</v>
      </c>
      <c r="K137" s="297"/>
    </row>
    <row r="138" s="1" customFormat="1" ht="15" customHeight="1">
      <c r="B138" s="294"/>
      <c r="C138" s="249" t="s">
        <v>581</v>
      </c>
      <c r="D138" s="249"/>
      <c r="E138" s="249"/>
      <c r="F138" s="272" t="s">
        <v>551</v>
      </c>
      <c r="G138" s="249"/>
      <c r="H138" s="249" t="s">
        <v>605</v>
      </c>
      <c r="I138" s="249" t="s">
        <v>583</v>
      </c>
      <c r="J138" s="249"/>
      <c r="K138" s="297"/>
    </row>
    <row r="139" s="1" customFormat="1" ht="15" customHeight="1">
      <c r="B139" s="294"/>
      <c r="C139" s="249" t="s">
        <v>584</v>
      </c>
      <c r="D139" s="249"/>
      <c r="E139" s="249"/>
      <c r="F139" s="272" t="s">
        <v>551</v>
      </c>
      <c r="G139" s="249"/>
      <c r="H139" s="249" t="s">
        <v>606</v>
      </c>
      <c r="I139" s="249" t="s">
        <v>586</v>
      </c>
      <c r="J139" s="249"/>
      <c r="K139" s="297"/>
    </row>
    <row r="140" s="1" customFormat="1" ht="15" customHeight="1">
      <c r="B140" s="294"/>
      <c r="C140" s="249" t="s">
        <v>587</v>
      </c>
      <c r="D140" s="249"/>
      <c r="E140" s="249"/>
      <c r="F140" s="272" t="s">
        <v>551</v>
      </c>
      <c r="G140" s="249"/>
      <c r="H140" s="249" t="s">
        <v>587</v>
      </c>
      <c r="I140" s="249" t="s">
        <v>586</v>
      </c>
      <c r="J140" s="249"/>
      <c r="K140" s="297"/>
    </row>
    <row r="141" s="1" customFormat="1" ht="15" customHeight="1">
      <c r="B141" s="294"/>
      <c r="C141" s="249" t="s">
        <v>38</v>
      </c>
      <c r="D141" s="249"/>
      <c r="E141" s="249"/>
      <c r="F141" s="272" t="s">
        <v>551</v>
      </c>
      <c r="G141" s="249"/>
      <c r="H141" s="249" t="s">
        <v>607</v>
      </c>
      <c r="I141" s="249" t="s">
        <v>586</v>
      </c>
      <c r="J141" s="249"/>
      <c r="K141" s="297"/>
    </row>
    <row r="142" s="1" customFormat="1" ht="15" customHeight="1">
      <c r="B142" s="294"/>
      <c r="C142" s="249" t="s">
        <v>608</v>
      </c>
      <c r="D142" s="249"/>
      <c r="E142" s="249"/>
      <c r="F142" s="272" t="s">
        <v>551</v>
      </c>
      <c r="G142" s="249"/>
      <c r="H142" s="249" t="s">
        <v>609</v>
      </c>
      <c r="I142" s="249" t="s">
        <v>586</v>
      </c>
      <c r="J142" s="249"/>
      <c r="K142" s="297"/>
    </row>
    <row r="143" s="1" customFormat="1" ht="15" customHeight="1">
      <c r="B143" s="298"/>
      <c r="C143" s="299"/>
      <c r="D143" s="299"/>
      <c r="E143" s="299"/>
      <c r="F143" s="299"/>
      <c r="G143" s="299"/>
      <c r="H143" s="299"/>
      <c r="I143" s="299"/>
      <c r="J143" s="299"/>
      <c r="K143" s="300"/>
    </row>
    <row r="144" s="1" customFormat="1" ht="18.75" customHeight="1">
      <c r="B144" s="285"/>
      <c r="C144" s="285"/>
      <c r="D144" s="285"/>
      <c r="E144" s="285"/>
      <c r="F144" s="286"/>
      <c r="G144" s="285"/>
      <c r="H144" s="285"/>
      <c r="I144" s="285"/>
      <c r="J144" s="285"/>
      <c r="K144" s="285"/>
    </row>
    <row r="145" s="1" customFormat="1" ht="18.75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</row>
    <row r="146" s="1" customFormat="1" ht="7.5" customHeight="1">
      <c r="B146" s="258"/>
      <c r="C146" s="259"/>
      <c r="D146" s="259"/>
      <c r="E146" s="259"/>
      <c r="F146" s="259"/>
      <c r="G146" s="259"/>
      <c r="H146" s="259"/>
      <c r="I146" s="259"/>
      <c r="J146" s="259"/>
      <c r="K146" s="260"/>
    </row>
    <row r="147" s="1" customFormat="1" ht="45" customHeight="1">
      <c r="B147" s="261"/>
      <c r="C147" s="262" t="s">
        <v>610</v>
      </c>
      <c r="D147" s="262"/>
      <c r="E147" s="262"/>
      <c r="F147" s="262"/>
      <c r="G147" s="262"/>
      <c r="H147" s="262"/>
      <c r="I147" s="262"/>
      <c r="J147" s="262"/>
      <c r="K147" s="263"/>
    </row>
    <row r="148" s="1" customFormat="1" ht="17.25" customHeight="1">
      <c r="B148" s="261"/>
      <c r="C148" s="264" t="s">
        <v>545</v>
      </c>
      <c r="D148" s="264"/>
      <c r="E148" s="264"/>
      <c r="F148" s="264" t="s">
        <v>546</v>
      </c>
      <c r="G148" s="265"/>
      <c r="H148" s="264" t="s">
        <v>54</v>
      </c>
      <c r="I148" s="264" t="s">
        <v>57</v>
      </c>
      <c r="J148" s="264" t="s">
        <v>547</v>
      </c>
      <c r="K148" s="263"/>
    </row>
    <row r="149" s="1" customFormat="1" ht="17.25" customHeight="1">
      <c r="B149" s="261"/>
      <c r="C149" s="266" t="s">
        <v>548</v>
      </c>
      <c r="D149" s="266"/>
      <c r="E149" s="266"/>
      <c r="F149" s="267" t="s">
        <v>549</v>
      </c>
      <c r="G149" s="268"/>
      <c r="H149" s="266"/>
      <c r="I149" s="266"/>
      <c r="J149" s="266" t="s">
        <v>550</v>
      </c>
      <c r="K149" s="263"/>
    </row>
    <row r="150" s="1" customFormat="1" ht="5.25" customHeight="1">
      <c r="B150" s="274"/>
      <c r="C150" s="269"/>
      <c r="D150" s="269"/>
      <c r="E150" s="269"/>
      <c r="F150" s="269"/>
      <c r="G150" s="270"/>
      <c r="H150" s="269"/>
      <c r="I150" s="269"/>
      <c r="J150" s="269"/>
      <c r="K150" s="297"/>
    </row>
    <row r="151" s="1" customFormat="1" ht="15" customHeight="1">
      <c r="B151" s="274"/>
      <c r="C151" s="301" t="s">
        <v>554</v>
      </c>
      <c r="D151" s="249"/>
      <c r="E151" s="249"/>
      <c r="F151" s="302" t="s">
        <v>551</v>
      </c>
      <c r="G151" s="249"/>
      <c r="H151" s="301" t="s">
        <v>591</v>
      </c>
      <c r="I151" s="301" t="s">
        <v>553</v>
      </c>
      <c r="J151" s="301">
        <v>120</v>
      </c>
      <c r="K151" s="297"/>
    </row>
    <row r="152" s="1" customFormat="1" ht="15" customHeight="1">
      <c r="B152" s="274"/>
      <c r="C152" s="301" t="s">
        <v>600</v>
      </c>
      <c r="D152" s="249"/>
      <c r="E152" s="249"/>
      <c r="F152" s="302" t="s">
        <v>551</v>
      </c>
      <c r="G152" s="249"/>
      <c r="H152" s="301" t="s">
        <v>611</v>
      </c>
      <c r="I152" s="301" t="s">
        <v>553</v>
      </c>
      <c r="J152" s="301" t="s">
        <v>602</v>
      </c>
      <c r="K152" s="297"/>
    </row>
    <row r="153" s="1" customFormat="1" ht="15" customHeight="1">
      <c r="B153" s="274"/>
      <c r="C153" s="301" t="s">
        <v>499</v>
      </c>
      <c r="D153" s="249"/>
      <c r="E153" s="249"/>
      <c r="F153" s="302" t="s">
        <v>551</v>
      </c>
      <c r="G153" s="249"/>
      <c r="H153" s="301" t="s">
        <v>612</v>
      </c>
      <c r="I153" s="301" t="s">
        <v>553</v>
      </c>
      <c r="J153" s="301" t="s">
        <v>602</v>
      </c>
      <c r="K153" s="297"/>
    </row>
    <row r="154" s="1" customFormat="1" ht="15" customHeight="1">
      <c r="B154" s="274"/>
      <c r="C154" s="301" t="s">
        <v>556</v>
      </c>
      <c r="D154" s="249"/>
      <c r="E154" s="249"/>
      <c r="F154" s="302" t="s">
        <v>557</v>
      </c>
      <c r="G154" s="249"/>
      <c r="H154" s="301" t="s">
        <v>591</v>
      </c>
      <c r="I154" s="301" t="s">
        <v>553</v>
      </c>
      <c r="J154" s="301">
        <v>50</v>
      </c>
      <c r="K154" s="297"/>
    </row>
    <row r="155" s="1" customFormat="1" ht="15" customHeight="1">
      <c r="B155" s="274"/>
      <c r="C155" s="301" t="s">
        <v>559</v>
      </c>
      <c r="D155" s="249"/>
      <c r="E155" s="249"/>
      <c r="F155" s="302" t="s">
        <v>551</v>
      </c>
      <c r="G155" s="249"/>
      <c r="H155" s="301" t="s">
        <v>591</v>
      </c>
      <c r="I155" s="301" t="s">
        <v>561</v>
      </c>
      <c r="J155" s="301"/>
      <c r="K155" s="297"/>
    </row>
    <row r="156" s="1" customFormat="1" ht="15" customHeight="1">
      <c r="B156" s="274"/>
      <c r="C156" s="301" t="s">
        <v>570</v>
      </c>
      <c r="D156" s="249"/>
      <c r="E156" s="249"/>
      <c r="F156" s="302" t="s">
        <v>557</v>
      </c>
      <c r="G156" s="249"/>
      <c r="H156" s="301" t="s">
        <v>591</v>
      </c>
      <c r="I156" s="301" t="s">
        <v>553</v>
      </c>
      <c r="J156" s="301">
        <v>50</v>
      </c>
      <c r="K156" s="297"/>
    </row>
    <row r="157" s="1" customFormat="1" ht="15" customHeight="1">
      <c r="B157" s="274"/>
      <c r="C157" s="301" t="s">
        <v>578</v>
      </c>
      <c r="D157" s="249"/>
      <c r="E157" s="249"/>
      <c r="F157" s="302" t="s">
        <v>557</v>
      </c>
      <c r="G157" s="249"/>
      <c r="H157" s="301" t="s">
        <v>591</v>
      </c>
      <c r="I157" s="301" t="s">
        <v>553</v>
      </c>
      <c r="J157" s="301">
        <v>50</v>
      </c>
      <c r="K157" s="297"/>
    </row>
    <row r="158" s="1" customFormat="1" ht="15" customHeight="1">
      <c r="B158" s="274"/>
      <c r="C158" s="301" t="s">
        <v>576</v>
      </c>
      <c r="D158" s="249"/>
      <c r="E158" s="249"/>
      <c r="F158" s="302" t="s">
        <v>557</v>
      </c>
      <c r="G158" s="249"/>
      <c r="H158" s="301" t="s">
        <v>591</v>
      </c>
      <c r="I158" s="301" t="s">
        <v>553</v>
      </c>
      <c r="J158" s="301">
        <v>50</v>
      </c>
      <c r="K158" s="297"/>
    </row>
    <row r="159" s="1" customFormat="1" ht="15" customHeight="1">
      <c r="B159" s="274"/>
      <c r="C159" s="301" t="s">
        <v>92</v>
      </c>
      <c r="D159" s="249"/>
      <c r="E159" s="249"/>
      <c r="F159" s="302" t="s">
        <v>551</v>
      </c>
      <c r="G159" s="249"/>
      <c r="H159" s="301" t="s">
        <v>613</v>
      </c>
      <c r="I159" s="301" t="s">
        <v>553</v>
      </c>
      <c r="J159" s="301" t="s">
        <v>614</v>
      </c>
      <c r="K159" s="297"/>
    </row>
    <row r="160" s="1" customFormat="1" ht="15" customHeight="1">
      <c r="B160" s="274"/>
      <c r="C160" s="301" t="s">
        <v>615</v>
      </c>
      <c r="D160" s="249"/>
      <c r="E160" s="249"/>
      <c r="F160" s="302" t="s">
        <v>551</v>
      </c>
      <c r="G160" s="249"/>
      <c r="H160" s="301" t="s">
        <v>616</v>
      </c>
      <c r="I160" s="301" t="s">
        <v>586</v>
      </c>
      <c r="J160" s="301"/>
      <c r="K160" s="297"/>
    </row>
    <row r="161" s="1" customFormat="1" ht="15" customHeight="1">
      <c r="B161" s="303"/>
      <c r="C161" s="283"/>
      <c r="D161" s="283"/>
      <c r="E161" s="283"/>
      <c r="F161" s="283"/>
      <c r="G161" s="283"/>
      <c r="H161" s="283"/>
      <c r="I161" s="283"/>
      <c r="J161" s="283"/>
      <c r="K161" s="304"/>
    </row>
    <row r="162" s="1" customFormat="1" ht="18.75" customHeight="1">
      <c r="B162" s="285"/>
      <c r="C162" s="295"/>
      <c r="D162" s="295"/>
      <c r="E162" s="295"/>
      <c r="F162" s="305"/>
      <c r="G162" s="295"/>
      <c r="H162" s="295"/>
      <c r="I162" s="295"/>
      <c r="J162" s="295"/>
      <c r="K162" s="285"/>
    </row>
    <row r="163" s="1" customFormat="1" ht="18.75" customHeight="1"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</row>
    <row r="164" s="1" customFormat="1" ht="7.5" customHeight="1">
      <c r="B164" s="236"/>
      <c r="C164" s="237"/>
      <c r="D164" s="237"/>
      <c r="E164" s="237"/>
      <c r="F164" s="237"/>
      <c r="G164" s="237"/>
      <c r="H164" s="237"/>
      <c r="I164" s="237"/>
      <c r="J164" s="237"/>
      <c r="K164" s="238"/>
    </row>
    <row r="165" s="1" customFormat="1" ht="45" customHeight="1">
      <c r="B165" s="239"/>
      <c r="C165" s="240" t="s">
        <v>617</v>
      </c>
      <c r="D165" s="240"/>
      <c r="E165" s="240"/>
      <c r="F165" s="240"/>
      <c r="G165" s="240"/>
      <c r="H165" s="240"/>
      <c r="I165" s="240"/>
      <c r="J165" s="240"/>
      <c r="K165" s="241"/>
    </row>
    <row r="166" s="1" customFormat="1" ht="17.25" customHeight="1">
      <c r="B166" s="239"/>
      <c r="C166" s="264" t="s">
        <v>545</v>
      </c>
      <c r="D166" s="264"/>
      <c r="E166" s="264"/>
      <c r="F166" s="264" t="s">
        <v>546</v>
      </c>
      <c r="G166" s="306"/>
      <c r="H166" s="307" t="s">
        <v>54</v>
      </c>
      <c r="I166" s="307" t="s">
        <v>57</v>
      </c>
      <c r="J166" s="264" t="s">
        <v>547</v>
      </c>
      <c r="K166" s="241"/>
    </row>
    <row r="167" s="1" customFormat="1" ht="17.25" customHeight="1">
      <c r="B167" s="242"/>
      <c r="C167" s="266" t="s">
        <v>548</v>
      </c>
      <c r="D167" s="266"/>
      <c r="E167" s="266"/>
      <c r="F167" s="267" t="s">
        <v>549</v>
      </c>
      <c r="G167" s="308"/>
      <c r="H167" s="309"/>
      <c r="I167" s="309"/>
      <c r="J167" s="266" t="s">
        <v>550</v>
      </c>
      <c r="K167" s="244"/>
    </row>
    <row r="168" s="1" customFormat="1" ht="5.25" customHeight="1">
      <c r="B168" s="274"/>
      <c r="C168" s="269"/>
      <c r="D168" s="269"/>
      <c r="E168" s="269"/>
      <c r="F168" s="269"/>
      <c r="G168" s="270"/>
      <c r="H168" s="269"/>
      <c r="I168" s="269"/>
      <c r="J168" s="269"/>
      <c r="K168" s="297"/>
    </row>
    <row r="169" s="1" customFormat="1" ht="15" customHeight="1">
      <c r="B169" s="274"/>
      <c r="C169" s="249" t="s">
        <v>554</v>
      </c>
      <c r="D169" s="249"/>
      <c r="E169" s="249"/>
      <c r="F169" s="272" t="s">
        <v>551</v>
      </c>
      <c r="G169" s="249"/>
      <c r="H169" s="249" t="s">
        <v>591</v>
      </c>
      <c r="I169" s="249" t="s">
        <v>553</v>
      </c>
      <c r="J169" s="249">
        <v>120</v>
      </c>
      <c r="K169" s="297"/>
    </row>
    <row r="170" s="1" customFormat="1" ht="15" customHeight="1">
      <c r="B170" s="274"/>
      <c r="C170" s="249" t="s">
        <v>600</v>
      </c>
      <c r="D170" s="249"/>
      <c r="E170" s="249"/>
      <c r="F170" s="272" t="s">
        <v>551</v>
      </c>
      <c r="G170" s="249"/>
      <c r="H170" s="249" t="s">
        <v>601</v>
      </c>
      <c r="I170" s="249" t="s">
        <v>553</v>
      </c>
      <c r="J170" s="249" t="s">
        <v>602</v>
      </c>
      <c r="K170" s="297"/>
    </row>
    <row r="171" s="1" customFormat="1" ht="15" customHeight="1">
      <c r="B171" s="274"/>
      <c r="C171" s="249" t="s">
        <v>499</v>
      </c>
      <c r="D171" s="249"/>
      <c r="E171" s="249"/>
      <c r="F171" s="272" t="s">
        <v>551</v>
      </c>
      <c r="G171" s="249"/>
      <c r="H171" s="249" t="s">
        <v>618</v>
      </c>
      <c r="I171" s="249" t="s">
        <v>553</v>
      </c>
      <c r="J171" s="249" t="s">
        <v>602</v>
      </c>
      <c r="K171" s="297"/>
    </row>
    <row r="172" s="1" customFormat="1" ht="15" customHeight="1">
      <c r="B172" s="274"/>
      <c r="C172" s="249" t="s">
        <v>556</v>
      </c>
      <c r="D172" s="249"/>
      <c r="E172" s="249"/>
      <c r="F172" s="272" t="s">
        <v>557</v>
      </c>
      <c r="G172" s="249"/>
      <c r="H172" s="249" t="s">
        <v>618</v>
      </c>
      <c r="I172" s="249" t="s">
        <v>553</v>
      </c>
      <c r="J172" s="249">
        <v>50</v>
      </c>
      <c r="K172" s="297"/>
    </row>
    <row r="173" s="1" customFormat="1" ht="15" customHeight="1">
      <c r="B173" s="274"/>
      <c r="C173" s="249" t="s">
        <v>559</v>
      </c>
      <c r="D173" s="249"/>
      <c r="E173" s="249"/>
      <c r="F173" s="272" t="s">
        <v>551</v>
      </c>
      <c r="G173" s="249"/>
      <c r="H173" s="249" t="s">
        <v>618</v>
      </c>
      <c r="I173" s="249" t="s">
        <v>561</v>
      </c>
      <c r="J173" s="249"/>
      <c r="K173" s="297"/>
    </row>
    <row r="174" s="1" customFormat="1" ht="15" customHeight="1">
      <c r="B174" s="274"/>
      <c r="C174" s="249" t="s">
        <v>570</v>
      </c>
      <c r="D174" s="249"/>
      <c r="E174" s="249"/>
      <c r="F174" s="272" t="s">
        <v>557</v>
      </c>
      <c r="G174" s="249"/>
      <c r="H174" s="249" t="s">
        <v>618</v>
      </c>
      <c r="I174" s="249" t="s">
        <v>553</v>
      </c>
      <c r="J174" s="249">
        <v>50</v>
      </c>
      <c r="K174" s="297"/>
    </row>
    <row r="175" s="1" customFormat="1" ht="15" customHeight="1">
      <c r="B175" s="274"/>
      <c r="C175" s="249" t="s">
        <v>578</v>
      </c>
      <c r="D175" s="249"/>
      <c r="E175" s="249"/>
      <c r="F175" s="272" t="s">
        <v>557</v>
      </c>
      <c r="G175" s="249"/>
      <c r="H175" s="249" t="s">
        <v>618</v>
      </c>
      <c r="I175" s="249" t="s">
        <v>553</v>
      </c>
      <c r="J175" s="249">
        <v>50</v>
      </c>
      <c r="K175" s="297"/>
    </row>
    <row r="176" s="1" customFormat="1" ht="15" customHeight="1">
      <c r="B176" s="274"/>
      <c r="C176" s="249" t="s">
        <v>576</v>
      </c>
      <c r="D176" s="249"/>
      <c r="E176" s="249"/>
      <c r="F176" s="272" t="s">
        <v>557</v>
      </c>
      <c r="G176" s="249"/>
      <c r="H176" s="249" t="s">
        <v>618</v>
      </c>
      <c r="I176" s="249" t="s">
        <v>553</v>
      </c>
      <c r="J176" s="249">
        <v>50</v>
      </c>
      <c r="K176" s="297"/>
    </row>
    <row r="177" s="1" customFormat="1" ht="15" customHeight="1">
      <c r="B177" s="274"/>
      <c r="C177" s="249" t="s">
        <v>105</v>
      </c>
      <c r="D177" s="249"/>
      <c r="E177" s="249"/>
      <c r="F177" s="272" t="s">
        <v>551</v>
      </c>
      <c r="G177" s="249"/>
      <c r="H177" s="249" t="s">
        <v>619</v>
      </c>
      <c r="I177" s="249" t="s">
        <v>620</v>
      </c>
      <c r="J177" s="249"/>
      <c r="K177" s="297"/>
    </row>
    <row r="178" s="1" customFormat="1" ht="15" customHeight="1">
      <c r="B178" s="274"/>
      <c r="C178" s="249" t="s">
        <v>57</v>
      </c>
      <c r="D178" s="249"/>
      <c r="E178" s="249"/>
      <c r="F178" s="272" t="s">
        <v>551</v>
      </c>
      <c r="G178" s="249"/>
      <c r="H178" s="249" t="s">
        <v>621</v>
      </c>
      <c r="I178" s="249" t="s">
        <v>622</v>
      </c>
      <c r="J178" s="249">
        <v>1</v>
      </c>
      <c r="K178" s="297"/>
    </row>
    <row r="179" s="1" customFormat="1" ht="15" customHeight="1">
      <c r="B179" s="274"/>
      <c r="C179" s="249" t="s">
        <v>53</v>
      </c>
      <c r="D179" s="249"/>
      <c r="E179" s="249"/>
      <c r="F179" s="272" t="s">
        <v>551</v>
      </c>
      <c r="G179" s="249"/>
      <c r="H179" s="249" t="s">
        <v>623</v>
      </c>
      <c r="I179" s="249" t="s">
        <v>553</v>
      </c>
      <c r="J179" s="249">
        <v>20</v>
      </c>
      <c r="K179" s="297"/>
    </row>
    <row r="180" s="1" customFormat="1" ht="15" customHeight="1">
      <c r="B180" s="274"/>
      <c r="C180" s="249" t="s">
        <v>54</v>
      </c>
      <c r="D180" s="249"/>
      <c r="E180" s="249"/>
      <c r="F180" s="272" t="s">
        <v>551</v>
      </c>
      <c r="G180" s="249"/>
      <c r="H180" s="249" t="s">
        <v>624</v>
      </c>
      <c r="I180" s="249" t="s">
        <v>553</v>
      </c>
      <c r="J180" s="249">
        <v>255</v>
      </c>
      <c r="K180" s="297"/>
    </row>
    <row r="181" s="1" customFormat="1" ht="15" customHeight="1">
      <c r="B181" s="274"/>
      <c r="C181" s="249" t="s">
        <v>106</v>
      </c>
      <c r="D181" s="249"/>
      <c r="E181" s="249"/>
      <c r="F181" s="272" t="s">
        <v>551</v>
      </c>
      <c r="G181" s="249"/>
      <c r="H181" s="249" t="s">
        <v>515</v>
      </c>
      <c r="I181" s="249" t="s">
        <v>553</v>
      </c>
      <c r="J181" s="249">
        <v>10</v>
      </c>
      <c r="K181" s="297"/>
    </row>
    <row r="182" s="1" customFormat="1" ht="15" customHeight="1">
      <c r="B182" s="274"/>
      <c r="C182" s="249" t="s">
        <v>107</v>
      </c>
      <c r="D182" s="249"/>
      <c r="E182" s="249"/>
      <c r="F182" s="272" t="s">
        <v>551</v>
      </c>
      <c r="G182" s="249"/>
      <c r="H182" s="249" t="s">
        <v>625</v>
      </c>
      <c r="I182" s="249" t="s">
        <v>586</v>
      </c>
      <c r="J182" s="249"/>
      <c r="K182" s="297"/>
    </row>
    <row r="183" s="1" customFormat="1" ht="15" customHeight="1">
      <c r="B183" s="274"/>
      <c r="C183" s="249" t="s">
        <v>626</v>
      </c>
      <c r="D183" s="249"/>
      <c r="E183" s="249"/>
      <c r="F183" s="272" t="s">
        <v>551</v>
      </c>
      <c r="G183" s="249"/>
      <c r="H183" s="249" t="s">
        <v>627</v>
      </c>
      <c r="I183" s="249" t="s">
        <v>586</v>
      </c>
      <c r="J183" s="249"/>
      <c r="K183" s="297"/>
    </row>
    <row r="184" s="1" customFormat="1" ht="15" customHeight="1">
      <c r="B184" s="274"/>
      <c r="C184" s="249" t="s">
        <v>615</v>
      </c>
      <c r="D184" s="249"/>
      <c r="E184" s="249"/>
      <c r="F184" s="272" t="s">
        <v>551</v>
      </c>
      <c r="G184" s="249"/>
      <c r="H184" s="249" t="s">
        <v>628</v>
      </c>
      <c r="I184" s="249" t="s">
        <v>586</v>
      </c>
      <c r="J184" s="249"/>
      <c r="K184" s="297"/>
    </row>
    <row r="185" s="1" customFormat="1" ht="15" customHeight="1">
      <c r="B185" s="274"/>
      <c r="C185" s="249" t="s">
        <v>109</v>
      </c>
      <c r="D185" s="249"/>
      <c r="E185" s="249"/>
      <c r="F185" s="272" t="s">
        <v>557</v>
      </c>
      <c r="G185" s="249"/>
      <c r="H185" s="249" t="s">
        <v>629</v>
      </c>
      <c r="I185" s="249" t="s">
        <v>553</v>
      </c>
      <c r="J185" s="249">
        <v>50</v>
      </c>
      <c r="K185" s="297"/>
    </row>
    <row r="186" s="1" customFormat="1" ht="15" customHeight="1">
      <c r="B186" s="274"/>
      <c r="C186" s="249" t="s">
        <v>630</v>
      </c>
      <c r="D186" s="249"/>
      <c r="E186" s="249"/>
      <c r="F186" s="272" t="s">
        <v>557</v>
      </c>
      <c r="G186" s="249"/>
      <c r="H186" s="249" t="s">
        <v>631</v>
      </c>
      <c r="I186" s="249" t="s">
        <v>632</v>
      </c>
      <c r="J186" s="249"/>
      <c r="K186" s="297"/>
    </row>
    <row r="187" s="1" customFormat="1" ht="15" customHeight="1">
      <c r="B187" s="274"/>
      <c r="C187" s="249" t="s">
        <v>633</v>
      </c>
      <c r="D187" s="249"/>
      <c r="E187" s="249"/>
      <c r="F187" s="272" t="s">
        <v>557</v>
      </c>
      <c r="G187" s="249"/>
      <c r="H187" s="249" t="s">
        <v>634</v>
      </c>
      <c r="I187" s="249" t="s">
        <v>632</v>
      </c>
      <c r="J187" s="249"/>
      <c r="K187" s="297"/>
    </row>
    <row r="188" s="1" customFormat="1" ht="15" customHeight="1">
      <c r="B188" s="274"/>
      <c r="C188" s="249" t="s">
        <v>635</v>
      </c>
      <c r="D188" s="249"/>
      <c r="E188" s="249"/>
      <c r="F188" s="272" t="s">
        <v>557</v>
      </c>
      <c r="G188" s="249"/>
      <c r="H188" s="249" t="s">
        <v>636</v>
      </c>
      <c r="I188" s="249" t="s">
        <v>632</v>
      </c>
      <c r="J188" s="249"/>
      <c r="K188" s="297"/>
    </row>
    <row r="189" s="1" customFormat="1" ht="15" customHeight="1">
      <c r="B189" s="274"/>
      <c r="C189" s="310" t="s">
        <v>637</v>
      </c>
      <c r="D189" s="249"/>
      <c r="E189" s="249"/>
      <c r="F189" s="272" t="s">
        <v>557</v>
      </c>
      <c r="G189" s="249"/>
      <c r="H189" s="249" t="s">
        <v>638</v>
      </c>
      <c r="I189" s="249" t="s">
        <v>639</v>
      </c>
      <c r="J189" s="311" t="s">
        <v>640</v>
      </c>
      <c r="K189" s="297"/>
    </row>
    <row r="190" s="15" customFormat="1" ht="15" customHeight="1">
      <c r="B190" s="312"/>
      <c r="C190" s="313" t="s">
        <v>641</v>
      </c>
      <c r="D190" s="314"/>
      <c r="E190" s="314"/>
      <c r="F190" s="315" t="s">
        <v>557</v>
      </c>
      <c r="G190" s="314"/>
      <c r="H190" s="314" t="s">
        <v>642</v>
      </c>
      <c r="I190" s="314" t="s">
        <v>639</v>
      </c>
      <c r="J190" s="316" t="s">
        <v>640</v>
      </c>
      <c r="K190" s="317"/>
    </row>
    <row r="191" s="1" customFormat="1" ht="15" customHeight="1">
      <c r="B191" s="274"/>
      <c r="C191" s="310" t="s">
        <v>42</v>
      </c>
      <c r="D191" s="249"/>
      <c r="E191" s="249"/>
      <c r="F191" s="272" t="s">
        <v>551</v>
      </c>
      <c r="G191" s="249"/>
      <c r="H191" s="246" t="s">
        <v>643</v>
      </c>
      <c r="I191" s="249" t="s">
        <v>644</v>
      </c>
      <c r="J191" s="249"/>
      <c r="K191" s="297"/>
    </row>
    <row r="192" s="1" customFormat="1" ht="15" customHeight="1">
      <c r="B192" s="274"/>
      <c r="C192" s="310" t="s">
        <v>645</v>
      </c>
      <c r="D192" s="249"/>
      <c r="E192" s="249"/>
      <c r="F192" s="272" t="s">
        <v>551</v>
      </c>
      <c r="G192" s="249"/>
      <c r="H192" s="249" t="s">
        <v>646</v>
      </c>
      <c r="I192" s="249" t="s">
        <v>586</v>
      </c>
      <c r="J192" s="249"/>
      <c r="K192" s="297"/>
    </row>
    <row r="193" s="1" customFormat="1" ht="15" customHeight="1">
      <c r="B193" s="274"/>
      <c r="C193" s="310" t="s">
        <v>647</v>
      </c>
      <c r="D193" s="249"/>
      <c r="E193" s="249"/>
      <c r="F193" s="272" t="s">
        <v>551</v>
      </c>
      <c r="G193" s="249"/>
      <c r="H193" s="249" t="s">
        <v>648</v>
      </c>
      <c r="I193" s="249" t="s">
        <v>586</v>
      </c>
      <c r="J193" s="249"/>
      <c r="K193" s="297"/>
    </row>
    <row r="194" s="1" customFormat="1" ht="15" customHeight="1">
      <c r="B194" s="274"/>
      <c r="C194" s="310" t="s">
        <v>649</v>
      </c>
      <c r="D194" s="249"/>
      <c r="E194" s="249"/>
      <c r="F194" s="272" t="s">
        <v>557</v>
      </c>
      <c r="G194" s="249"/>
      <c r="H194" s="249" t="s">
        <v>650</v>
      </c>
      <c r="I194" s="249" t="s">
        <v>586</v>
      </c>
      <c r="J194" s="249"/>
      <c r="K194" s="297"/>
    </row>
    <row r="195" s="1" customFormat="1" ht="15" customHeight="1">
      <c r="B195" s="303"/>
      <c r="C195" s="318"/>
      <c r="D195" s="283"/>
      <c r="E195" s="283"/>
      <c r="F195" s="283"/>
      <c r="G195" s="283"/>
      <c r="H195" s="283"/>
      <c r="I195" s="283"/>
      <c r="J195" s="283"/>
      <c r="K195" s="304"/>
    </row>
    <row r="196" s="1" customFormat="1" ht="18.75" customHeight="1">
      <c r="B196" s="285"/>
      <c r="C196" s="295"/>
      <c r="D196" s="295"/>
      <c r="E196" s="295"/>
      <c r="F196" s="305"/>
      <c r="G196" s="295"/>
      <c r="H196" s="295"/>
      <c r="I196" s="295"/>
      <c r="J196" s="295"/>
      <c r="K196" s="285"/>
    </row>
    <row r="197" s="1" customFormat="1" ht="18.75" customHeight="1">
      <c r="B197" s="285"/>
      <c r="C197" s="295"/>
      <c r="D197" s="295"/>
      <c r="E197" s="295"/>
      <c r="F197" s="305"/>
      <c r="G197" s="295"/>
      <c r="H197" s="295"/>
      <c r="I197" s="295"/>
      <c r="J197" s="295"/>
      <c r="K197" s="285"/>
    </row>
    <row r="198" s="1" customFormat="1" ht="18.75" customHeight="1">
      <c r="B198" s="257"/>
      <c r="C198" s="257"/>
      <c r="D198" s="257"/>
      <c r="E198" s="257"/>
      <c r="F198" s="257"/>
      <c r="G198" s="257"/>
      <c r="H198" s="257"/>
      <c r="I198" s="257"/>
      <c r="J198" s="257"/>
      <c r="K198" s="257"/>
    </row>
    <row r="199" s="1" customFormat="1" ht="13.5">
      <c r="B199" s="236"/>
      <c r="C199" s="237"/>
      <c r="D199" s="237"/>
      <c r="E199" s="237"/>
      <c r="F199" s="237"/>
      <c r="G199" s="237"/>
      <c r="H199" s="237"/>
      <c r="I199" s="237"/>
      <c r="J199" s="237"/>
      <c r="K199" s="238"/>
    </row>
    <row r="200" s="1" customFormat="1" ht="21">
      <c r="B200" s="239"/>
      <c r="C200" s="240" t="s">
        <v>651</v>
      </c>
      <c r="D200" s="240"/>
      <c r="E200" s="240"/>
      <c r="F200" s="240"/>
      <c r="G200" s="240"/>
      <c r="H200" s="240"/>
      <c r="I200" s="240"/>
      <c r="J200" s="240"/>
      <c r="K200" s="241"/>
    </row>
    <row r="201" s="1" customFormat="1" ht="25.5" customHeight="1">
      <c r="B201" s="239"/>
      <c r="C201" s="319" t="s">
        <v>652</v>
      </c>
      <c r="D201" s="319"/>
      <c r="E201" s="319"/>
      <c r="F201" s="319" t="s">
        <v>653</v>
      </c>
      <c r="G201" s="320"/>
      <c r="H201" s="319" t="s">
        <v>654</v>
      </c>
      <c r="I201" s="319"/>
      <c r="J201" s="319"/>
      <c r="K201" s="241"/>
    </row>
    <row r="202" s="1" customFormat="1" ht="5.25" customHeight="1">
      <c r="B202" s="274"/>
      <c r="C202" s="269"/>
      <c r="D202" s="269"/>
      <c r="E202" s="269"/>
      <c r="F202" s="269"/>
      <c r="G202" s="295"/>
      <c r="H202" s="269"/>
      <c r="I202" s="269"/>
      <c r="J202" s="269"/>
      <c r="K202" s="297"/>
    </row>
    <row r="203" s="1" customFormat="1" ht="15" customHeight="1">
      <c r="B203" s="274"/>
      <c r="C203" s="249" t="s">
        <v>644</v>
      </c>
      <c r="D203" s="249"/>
      <c r="E203" s="249"/>
      <c r="F203" s="272" t="s">
        <v>43</v>
      </c>
      <c r="G203" s="249"/>
      <c r="H203" s="249" t="s">
        <v>655</v>
      </c>
      <c r="I203" s="249"/>
      <c r="J203" s="249"/>
      <c r="K203" s="297"/>
    </row>
    <row r="204" s="1" customFormat="1" ht="15" customHeight="1">
      <c r="B204" s="274"/>
      <c r="C204" s="249"/>
      <c r="D204" s="249"/>
      <c r="E204" s="249"/>
      <c r="F204" s="272" t="s">
        <v>44</v>
      </c>
      <c r="G204" s="249"/>
      <c r="H204" s="249" t="s">
        <v>656</v>
      </c>
      <c r="I204" s="249"/>
      <c r="J204" s="249"/>
      <c r="K204" s="297"/>
    </row>
    <row r="205" s="1" customFormat="1" ht="15" customHeight="1">
      <c r="B205" s="274"/>
      <c r="C205" s="249"/>
      <c r="D205" s="249"/>
      <c r="E205" s="249"/>
      <c r="F205" s="272" t="s">
        <v>47</v>
      </c>
      <c r="G205" s="249"/>
      <c r="H205" s="249" t="s">
        <v>657</v>
      </c>
      <c r="I205" s="249"/>
      <c r="J205" s="249"/>
      <c r="K205" s="297"/>
    </row>
    <row r="206" s="1" customFormat="1" ht="15" customHeight="1">
      <c r="B206" s="274"/>
      <c r="C206" s="249"/>
      <c r="D206" s="249"/>
      <c r="E206" s="249"/>
      <c r="F206" s="272" t="s">
        <v>45</v>
      </c>
      <c r="G206" s="249"/>
      <c r="H206" s="249" t="s">
        <v>658</v>
      </c>
      <c r="I206" s="249"/>
      <c r="J206" s="249"/>
      <c r="K206" s="297"/>
    </row>
    <row r="207" s="1" customFormat="1" ht="15" customHeight="1">
      <c r="B207" s="274"/>
      <c r="C207" s="249"/>
      <c r="D207" s="249"/>
      <c r="E207" s="249"/>
      <c r="F207" s="272" t="s">
        <v>46</v>
      </c>
      <c r="G207" s="249"/>
      <c r="H207" s="249" t="s">
        <v>659</v>
      </c>
      <c r="I207" s="249"/>
      <c r="J207" s="249"/>
      <c r="K207" s="297"/>
    </row>
    <row r="208" s="1" customFormat="1" ht="15" customHeight="1">
      <c r="B208" s="274"/>
      <c r="C208" s="249"/>
      <c r="D208" s="249"/>
      <c r="E208" s="249"/>
      <c r="F208" s="272"/>
      <c r="G208" s="249"/>
      <c r="H208" s="249"/>
      <c r="I208" s="249"/>
      <c r="J208" s="249"/>
      <c r="K208" s="297"/>
    </row>
    <row r="209" s="1" customFormat="1" ht="15" customHeight="1">
      <c r="B209" s="274"/>
      <c r="C209" s="249" t="s">
        <v>598</v>
      </c>
      <c r="D209" s="249"/>
      <c r="E209" s="249"/>
      <c r="F209" s="272" t="s">
        <v>79</v>
      </c>
      <c r="G209" s="249"/>
      <c r="H209" s="249" t="s">
        <v>660</v>
      </c>
      <c r="I209" s="249"/>
      <c r="J209" s="249"/>
      <c r="K209" s="297"/>
    </row>
    <row r="210" s="1" customFormat="1" ht="15" customHeight="1">
      <c r="B210" s="274"/>
      <c r="C210" s="249"/>
      <c r="D210" s="249"/>
      <c r="E210" s="249"/>
      <c r="F210" s="272" t="s">
        <v>494</v>
      </c>
      <c r="G210" s="249"/>
      <c r="H210" s="249" t="s">
        <v>495</v>
      </c>
      <c r="I210" s="249"/>
      <c r="J210" s="249"/>
      <c r="K210" s="297"/>
    </row>
    <row r="211" s="1" customFormat="1" ht="15" customHeight="1">
      <c r="B211" s="274"/>
      <c r="C211" s="249"/>
      <c r="D211" s="249"/>
      <c r="E211" s="249"/>
      <c r="F211" s="272" t="s">
        <v>492</v>
      </c>
      <c r="G211" s="249"/>
      <c r="H211" s="249" t="s">
        <v>661</v>
      </c>
      <c r="I211" s="249"/>
      <c r="J211" s="249"/>
      <c r="K211" s="297"/>
    </row>
    <row r="212" s="1" customFormat="1" ht="15" customHeight="1">
      <c r="B212" s="321"/>
      <c r="C212" s="249"/>
      <c r="D212" s="249"/>
      <c r="E212" s="249"/>
      <c r="F212" s="272" t="s">
        <v>496</v>
      </c>
      <c r="G212" s="310"/>
      <c r="H212" s="301" t="s">
        <v>84</v>
      </c>
      <c r="I212" s="301"/>
      <c r="J212" s="301"/>
      <c r="K212" s="322"/>
    </row>
    <row r="213" s="1" customFormat="1" ht="15" customHeight="1">
      <c r="B213" s="321"/>
      <c r="C213" s="249"/>
      <c r="D213" s="249"/>
      <c r="E213" s="249"/>
      <c r="F213" s="272" t="s">
        <v>497</v>
      </c>
      <c r="G213" s="310"/>
      <c r="H213" s="301" t="s">
        <v>442</v>
      </c>
      <c r="I213" s="301"/>
      <c r="J213" s="301"/>
      <c r="K213" s="322"/>
    </row>
    <row r="214" s="1" customFormat="1" ht="15" customHeight="1">
      <c r="B214" s="321"/>
      <c r="C214" s="249"/>
      <c r="D214" s="249"/>
      <c r="E214" s="249"/>
      <c r="F214" s="272"/>
      <c r="G214" s="310"/>
      <c r="H214" s="301"/>
      <c r="I214" s="301"/>
      <c r="J214" s="301"/>
      <c r="K214" s="322"/>
    </row>
    <row r="215" s="1" customFormat="1" ht="15" customHeight="1">
      <c r="B215" s="321"/>
      <c r="C215" s="249" t="s">
        <v>622</v>
      </c>
      <c r="D215" s="249"/>
      <c r="E215" s="249"/>
      <c r="F215" s="272">
        <v>1</v>
      </c>
      <c r="G215" s="310"/>
      <c r="H215" s="301" t="s">
        <v>662</v>
      </c>
      <c r="I215" s="301"/>
      <c r="J215" s="301"/>
      <c r="K215" s="322"/>
    </row>
    <row r="216" s="1" customFormat="1" ht="15" customHeight="1">
      <c r="B216" s="321"/>
      <c r="C216" s="249"/>
      <c r="D216" s="249"/>
      <c r="E216" s="249"/>
      <c r="F216" s="272">
        <v>2</v>
      </c>
      <c r="G216" s="310"/>
      <c r="H216" s="301" t="s">
        <v>663</v>
      </c>
      <c r="I216" s="301"/>
      <c r="J216" s="301"/>
      <c r="K216" s="322"/>
    </row>
    <row r="217" s="1" customFormat="1" ht="15" customHeight="1">
      <c r="B217" s="321"/>
      <c r="C217" s="249"/>
      <c r="D217" s="249"/>
      <c r="E217" s="249"/>
      <c r="F217" s="272">
        <v>3</v>
      </c>
      <c r="G217" s="310"/>
      <c r="H217" s="301" t="s">
        <v>664</v>
      </c>
      <c r="I217" s="301"/>
      <c r="J217" s="301"/>
      <c r="K217" s="322"/>
    </row>
    <row r="218" s="1" customFormat="1" ht="15" customHeight="1">
      <c r="B218" s="321"/>
      <c r="C218" s="249"/>
      <c r="D218" s="249"/>
      <c r="E218" s="249"/>
      <c r="F218" s="272">
        <v>4</v>
      </c>
      <c r="G218" s="310"/>
      <c r="H218" s="301" t="s">
        <v>665</v>
      </c>
      <c r="I218" s="301"/>
      <c r="J218" s="301"/>
      <c r="K218" s="322"/>
    </row>
    <row r="219" s="1" customFormat="1" ht="12.75" customHeight="1">
      <c r="B219" s="323"/>
      <c r="C219" s="324"/>
      <c r="D219" s="324"/>
      <c r="E219" s="324"/>
      <c r="F219" s="324"/>
      <c r="G219" s="324"/>
      <c r="H219" s="324"/>
      <c r="I219" s="324"/>
      <c r="J219" s="324"/>
      <c r="K219" s="32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DESKTOP-272HBHE\Uzivatel</dc:creator>
  <cp:lastModifiedBy>DESKTOP-272HBHE\Uzivatel</cp:lastModifiedBy>
  <dcterms:created xsi:type="dcterms:W3CDTF">2026-03-02T10:24:00Z</dcterms:created>
  <dcterms:modified xsi:type="dcterms:W3CDTF">2026-03-02T10:24:01Z</dcterms:modified>
</cp:coreProperties>
</file>