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Work\2025\JIKO - kotelna MN26\dokumentace DPS-tisk\"/>
    </mc:Choice>
  </mc:AlternateContent>
  <bookViews>
    <workbookView xWindow="0" yWindow="0" windowWidth="0" windowHeight="0"/>
  </bookViews>
  <sheets>
    <sheet name="Rekapitulace stavby" sheetId="1" r:id="rId1"/>
    <sheet name="D1_01_4a - Vytápění" sheetId="2" r:id="rId2"/>
    <sheet name="D1_01_4b - Zdravotně tech..." sheetId="3" r:id="rId3"/>
    <sheet name="D1_01_4c - Plynová odběrn..." sheetId="4" r:id="rId4"/>
    <sheet name="D1_01_4e - Stavební část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'D1_01_4a - Vytápění'!$C$126:$K$324</definedName>
    <definedName name="_xlnm.Print_Area" localSheetId="1">'D1_01_4a - Vytápění'!$C$4:$J$76,'D1_01_4a - Vytápění'!$C$82:$J$108,'D1_01_4a - Vytápění'!$C$114:$J$324</definedName>
    <definedName name="_xlnm.Print_Titles" localSheetId="1">'D1_01_4a - Vytápění'!$126:$126</definedName>
    <definedName name="_xlnm._FilterDatabase" localSheetId="2" hidden="1">'D1_01_4b - Zdravotně tech...'!$C$121:$K$262</definedName>
    <definedName name="_xlnm.Print_Area" localSheetId="2">'D1_01_4b - Zdravotně tech...'!$C$4:$J$76,'D1_01_4b - Zdravotně tech...'!$C$82:$J$103,'D1_01_4b - Zdravotně tech...'!$C$109:$J$262</definedName>
    <definedName name="_xlnm.Print_Titles" localSheetId="2">'D1_01_4b - Zdravotně tech...'!$121:$121</definedName>
    <definedName name="_xlnm._FilterDatabase" localSheetId="3" hidden="1">'D1_01_4c - Plynová odběrn...'!$C$119:$K$183</definedName>
    <definedName name="_xlnm.Print_Area" localSheetId="3">'D1_01_4c - Plynová odběrn...'!$C$4:$J$76,'D1_01_4c - Plynová odběrn...'!$C$82:$J$101,'D1_01_4c - Plynová odběrn...'!$C$107:$J$183</definedName>
    <definedName name="_xlnm.Print_Titles" localSheetId="3">'D1_01_4c - Plynová odběrn...'!$119:$119</definedName>
    <definedName name="_xlnm._FilterDatabase" localSheetId="4" hidden="1">'D1_01_4e - Stavební část'!$C$133:$K$305</definedName>
    <definedName name="_xlnm.Print_Area" localSheetId="4">'D1_01_4e - Stavební část'!$C$4:$J$76,'D1_01_4e - Stavební část'!$C$82:$J$115,'D1_01_4e - Stavební část'!$C$121:$J$305</definedName>
    <definedName name="_xlnm.Print_Titles" localSheetId="4">'D1_01_4e - Stavební část'!$133:$133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1"/>
  <c r="BH271"/>
  <c r="BG271"/>
  <c r="BF271"/>
  <c r="T271"/>
  <c r="R271"/>
  <c r="P271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T177"/>
  <c r="R178"/>
  <c r="R177"/>
  <c r="P178"/>
  <c r="P177"/>
  <c r="BI170"/>
  <c r="BH170"/>
  <c r="BG170"/>
  <c r="BF170"/>
  <c r="T170"/>
  <c r="R170"/>
  <c r="P170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7"/>
  <c r="BH137"/>
  <c r="BG137"/>
  <c r="BF137"/>
  <c r="T137"/>
  <c r="T136"/>
  <c r="R137"/>
  <c r="R136"/>
  <c r="P137"/>
  <c r="P136"/>
  <c r="J131"/>
  <c r="J130"/>
  <c r="F130"/>
  <c r="F128"/>
  <c r="E126"/>
  <c r="J92"/>
  <c r="J91"/>
  <c r="F91"/>
  <c r="F89"/>
  <c r="E87"/>
  <c r="J18"/>
  <c r="E18"/>
  <c r="F92"/>
  <c r="J17"/>
  <c r="J12"/>
  <c r="J128"/>
  <c r="E7"/>
  <c r="E124"/>
  <c i="4" r="J37"/>
  <c r="J36"/>
  <c i="1" r="AY97"/>
  <c i="4" r="J35"/>
  <c i="1" r="AX97"/>
  <c i="4"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116"/>
  <c r="J14"/>
  <c r="J12"/>
  <c r="J89"/>
  <c r="E7"/>
  <c r="E85"/>
  <c i="3" r="J37"/>
  <c r="J36"/>
  <c i="1" r="AY96"/>
  <c i="3" r="J35"/>
  <c i="1" r="AX96"/>
  <c i="3"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118"/>
  <c r="J14"/>
  <c r="J12"/>
  <c r="J89"/>
  <c r="E7"/>
  <c r="E112"/>
  <c i="2" r="J37"/>
  <c r="J36"/>
  <c i="1" r="AY95"/>
  <c i="2" r="J35"/>
  <c i="1" r="AX95"/>
  <c i="2"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T295"/>
  <c r="R296"/>
  <c r="R295"/>
  <c r="P296"/>
  <c r="P295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91"/>
  <c r="J14"/>
  <c r="J12"/>
  <c r="J121"/>
  <c r="E7"/>
  <c r="E117"/>
  <c i="1" r="L90"/>
  <c r="AM90"/>
  <c r="AM89"/>
  <c r="L89"/>
  <c r="AM87"/>
  <c r="L87"/>
  <c r="L85"/>
  <c r="L84"/>
  <c i="2" r="J199"/>
  <c r="BK159"/>
  <c r="J181"/>
  <c r="J315"/>
  <c r="BK179"/>
  <c r="J155"/>
  <c r="BK132"/>
  <c r="J284"/>
  <c r="BK264"/>
  <c r="J246"/>
  <c r="J228"/>
  <c r="J211"/>
  <c r="BK183"/>
  <c r="J159"/>
  <c r="J145"/>
  <c i="3" r="J261"/>
  <c r="J187"/>
  <c r="J253"/>
  <c r="BK151"/>
  <c r="J235"/>
  <c r="BK185"/>
  <c r="BK221"/>
  <c r="BK237"/>
  <c r="J149"/>
  <c r="J229"/>
  <c r="J211"/>
  <c r="BK215"/>
  <c r="BK169"/>
  <c r="J155"/>
  <c r="BK243"/>
  <c r="J207"/>
  <c i="4" r="J174"/>
  <c r="J178"/>
  <c r="J169"/>
  <c r="BK176"/>
  <c r="J155"/>
  <c r="J163"/>
  <c i="5" r="BK256"/>
  <c r="J271"/>
  <c r="J252"/>
  <c r="BK283"/>
  <c r="BK170"/>
  <c r="BK150"/>
  <c r="J289"/>
  <c r="J235"/>
  <c r="BK302"/>
  <c r="J147"/>
  <c r="J194"/>
  <c r="J155"/>
  <c i="2" r="BK309"/>
  <c r="BK177"/>
  <c r="J134"/>
  <c r="J305"/>
  <c r="BK290"/>
  <c r="J276"/>
  <c r="BK234"/>
  <c r="BK207"/>
  <c r="J167"/>
  <c r="J34"/>
  <c i="3" r="J215"/>
  <c r="J159"/>
  <c r="J191"/>
  <c r="J233"/>
  <c r="BK213"/>
  <c r="J217"/>
  <c r="J171"/>
  <c r="BK231"/>
  <c r="BK167"/>
  <c r="BK165"/>
  <c i="4" r="J143"/>
  <c r="J165"/>
  <c r="J151"/>
  <c r="BK145"/>
  <c r="BK135"/>
  <c r="J125"/>
  <c i="5" r="J164"/>
  <c r="J158"/>
  <c r="J137"/>
  <c r="BK210"/>
  <c r="BK235"/>
  <c r="BK294"/>
  <c r="BK300"/>
  <c r="J230"/>
  <c r="BK260"/>
  <c r="BK289"/>
  <c r="BK204"/>
  <c i="2" r="J218"/>
  <c r="J183"/>
  <c r="J132"/>
  <c r="BK321"/>
  <c r="BK292"/>
  <c r="BK286"/>
  <c r="J264"/>
  <c r="BK220"/>
  <c r="J201"/>
  <c r="J161"/>
  <c i="3" r="BK127"/>
  <c r="BK133"/>
  <c r="J135"/>
  <c r="J209"/>
  <c r="J163"/>
  <c r="J225"/>
  <c r="BK229"/>
  <c r="J199"/>
  <c i="4" r="BK180"/>
  <c r="J141"/>
  <c r="J123"/>
  <c r="BK182"/>
  <c r="J161"/>
  <c r="BK133"/>
  <c i="5" r="BK252"/>
  <c r="BK250"/>
  <c r="BK147"/>
  <c r="BK218"/>
  <c r="BK237"/>
  <c r="J150"/>
  <c r="J216"/>
  <c r="J285"/>
  <c r="J302"/>
  <c r="J287"/>
  <c r="J292"/>
  <c r="BK213"/>
  <c r="BK187"/>
  <c i="2" r="J209"/>
  <c r="BK173"/>
  <c r="BK143"/>
  <c r="J130"/>
  <c r="BK299"/>
  <c r="J286"/>
  <c r="BK266"/>
  <c r="BK232"/>
  <c r="BK203"/>
  <c r="BK169"/>
  <c r="F36"/>
  <c i="3" r="BK217"/>
  <c r="BK179"/>
  <c r="J219"/>
  <c r="BK131"/>
  <c r="BK227"/>
  <c r="BK171"/>
  <c r="J195"/>
  <c r="J177"/>
  <c r="BK241"/>
  <c r="J169"/>
  <c i="4" r="J127"/>
  <c r="BK174"/>
  <c r="J180"/>
  <c r="J149"/>
  <c r="BK131"/>
  <c r="J133"/>
  <c i="5" r="J220"/>
  <c r="BK220"/>
  <c r="J281"/>
  <c r="BK239"/>
  <c r="J243"/>
  <c r="J178"/>
  <c r="BK155"/>
  <c r="BK152"/>
  <c r="BK243"/>
  <c r="J300"/>
  <c r="J181"/>
  <c i="2" r="BK197"/>
  <c r="BK161"/>
  <c r="J149"/>
  <c r="BK296"/>
  <c r="BK280"/>
  <c r="J250"/>
  <c r="BK222"/>
  <c r="BK187"/>
  <c r="BK139"/>
  <c r="BK317"/>
  <c r="BK307"/>
  <c r="BK303"/>
  <c r="BK294"/>
  <c r="BK272"/>
  <c r="J254"/>
  <c r="J232"/>
  <c r="J203"/>
  <c r="J191"/>
  <c r="J175"/>
  <c r="J143"/>
  <c i="1" r="AS94"/>
  <c i="2" r="J234"/>
  <c r="J216"/>
  <c r="BK185"/>
  <c r="BK165"/>
  <c r="BK151"/>
  <c i="3" r="J221"/>
  <c r="BK139"/>
  <c r="J203"/>
  <c r="BK219"/>
  <c r="J189"/>
  <c r="J165"/>
  <c r="BK129"/>
  <c r="BK155"/>
  <c r="J173"/>
  <c r="BK145"/>
  <c r="BK207"/>
  <c r="J131"/>
  <c r="BK177"/>
  <c r="BK245"/>
  <c r="J167"/>
  <c i="4" r="BK161"/>
  <c r="J137"/>
  <c r="BK149"/>
  <c r="BK147"/>
  <c r="J176"/>
  <c r="BK143"/>
  <c r="J129"/>
  <c i="5" r="BK230"/>
  <c r="J143"/>
  <c r="J213"/>
  <c r="J224"/>
  <c r="BK222"/>
  <c r="J239"/>
  <c r="BK304"/>
  <c r="J232"/>
  <c r="BK285"/>
  <c r="J247"/>
  <c r="BK190"/>
  <c i="2" r="BK201"/>
  <c r="BK147"/>
  <c r="BK157"/>
  <c r="BK313"/>
  <c r="J290"/>
  <c r="BK278"/>
  <c r="J262"/>
  <c r="BK228"/>
  <c r="BK189"/>
  <c r="J157"/>
  <c r="F34"/>
  <c i="3" r="J239"/>
  <c r="J139"/>
  <c r="BK197"/>
  <c r="J247"/>
  <c r="J147"/>
  <c r="BK181"/>
  <c r="BK239"/>
  <c r="J127"/>
  <c r="BK183"/>
  <c r="J249"/>
  <c r="BK205"/>
  <c i="4" r="BK171"/>
  <c r="BK151"/>
  <c r="BK137"/>
  <c r="BK178"/>
  <c r="BK167"/>
  <c r="BK169"/>
  <c i="5" r="BK254"/>
  <c r="J185"/>
  <c r="BK216"/>
  <c r="J204"/>
  <c r="BK183"/>
  <c r="J304"/>
  <c r="BK241"/>
  <c r="BK192"/>
  <c r="J237"/>
  <c r="BK224"/>
  <c r="BK263"/>
  <c i="2" r="BK216"/>
  <c r="J195"/>
  <c r="J309"/>
  <c r="J319"/>
  <c r="J292"/>
  <c r="BK284"/>
  <c r="BK254"/>
  <c r="BK230"/>
  <c r="BK191"/>
  <c r="BK163"/>
  <c r="F37"/>
  <c i="3" r="BK235"/>
  <c r="BK143"/>
  <c r="BK187"/>
  <c r="BK161"/>
  <c r="BK203"/>
  <c r="BK209"/>
  <c r="BK261"/>
  <c r="BK249"/>
  <c r="J237"/>
  <c r="BK175"/>
  <c r="J223"/>
  <c r="BK163"/>
  <c r="BK159"/>
  <c r="J231"/>
  <c i="4" r="BK123"/>
  <c r="BK141"/>
  <c r="J171"/>
  <c r="J145"/>
  <c r="BK153"/>
  <c i="5" r="J170"/>
  <c r="J196"/>
  <c r="BK247"/>
  <c r="BK178"/>
  <c r="BK200"/>
  <c r="BK185"/>
  <c r="J183"/>
  <c r="BK271"/>
  <c r="BK143"/>
  <c r="J254"/>
  <c r="J192"/>
  <c i="2" r="BK214"/>
  <c r="J185"/>
  <c r="BK145"/>
  <c r="J151"/>
  <c r="J303"/>
  <c r="J288"/>
  <c r="BK274"/>
  <c r="BK246"/>
  <c r="J212"/>
  <c r="BK171"/>
  <c r="BK134"/>
  <c r="BK319"/>
  <c r="J307"/>
  <c r="J299"/>
  <c r="J274"/>
  <c r="J260"/>
  <c r="J252"/>
  <c r="J236"/>
  <c r="J214"/>
  <c r="BK193"/>
  <c r="J165"/>
  <c r="J153"/>
  <c r="BK130"/>
  <c r="J282"/>
  <c r="J278"/>
  <c r="J270"/>
  <c r="BK250"/>
  <c r="J244"/>
  <c r="BK236"/>
  <c r="J226"/>
  <c r="BK199"/>
  <c r="J179"/>
  <c r="BK137"/>
  <c i="3" r="J259"/>
  <c r="J245"/>
  <c r="BK199"/>
  <c r="J141"/>
  <c r="BK211"/>
  <c r="J201"/>
  <c r="J181"/>
  <c r="BK157"/>
  <c r="J145"/>
  <c r="J157"/>
  <c r="BK247"/>
  <c r="BK253"/>
  <c r="J179"/>
  <c r="BK137"/>
  <c r="BK201"/>
  <c r="J143"/>
  <c i="4" r="J167"/>
  <c r="J153"/>
  <c r="BK127"/>
  <c r="BK157"/>
  <c r="J182"/>
  <c r="BK139"/>
  <c i="5" r="BK181"/>
  <c r="J200"/>
  <c r="J260"/>
  <c r="J245"/>
  <c r="BK245"/>
  <c r="BK281"/>
  <c r="BK292"/>
  <c i="2" r="BK288"/>
  <c r="BK268"/>
  <c r="BK238"/>
  <c r="BK262"/>
  <c r="J242"/>
  <c r="J258"/>
  <c r="BK248"/>
  <c r="J238"/>
  <c r="J222"/>
  <c r="BK195"/>
  <c i="3" r="J183"/>
  <c r="BK259"/>
  <c r="BK125"/>
  <c r="J137"/>
  <c r="BK193"/>
  <c i="5" r="BK164"/>
  <c r="J283"/>
  <c r="J210"/>
  <c r="BK196"/>
  <c i="2" r="J207"/>
  <c r="J169"/>
  <c r="J177"/>
  <c r="J317"/>
  <c r="J294"/>
  <c r="BK270"/>
  <c r="BK244"/>
  <c r="BK211"/>
  <c r="BK175"/>
  <c r="BK149"/>
  <c r="BK323"/>
  <c r="BK315"/>
  <c r="BK305"/>
  <c r="J296"/>
  <c r="J266"/>
  <c r="J256"/>
  <c r="J240"/>
  <c r="J220"/>
  <c r="J197"/>
  <c r="J187"/>
  <c r="J163"/>
  <c r="J137"/>
  <c r="J323"/>
  <c r="J280"/>
  <c r="J272"/>
  <c r="J268"/>
  <c r="BK256"/>
  <c r="BK240"/>
  <c r="J224"/>
  <c r="BK209"/>
  <c r="BK181"/>
  <c r="BK155"/>
  <c r="J141"/>
  <c i="3" r="J243"/>
  <c r="BK195"/>
  <c r="J175"/>
  <c r="J213"/>
  <c r="BK141"/>
  <c r="BK135"/>
  <c r="J161"/>
  <c r="J241"/>
  <c r="BK153"/>
  <c r="J255"/>
  <c r="BK257"/>
  <c r="BK191"/>
  <c r="J153"/>
  <c r="BK233"/>
  <c r="BK147"/>
  <c r="J227"/>
  <c i="4" r="J159"/>
  <c r="J139"/>
  <c r="BK165"/>
  <c r="BK163"/>
  <c r="BK159"/>
  <c r="J147"/>
  <c i="5" r="BK232"/>
  <c r="BK228"/>
  <c r="J187"/>
  <c r="J241"/>
  <c r="J206"/>
  <c r="J162"/>
  <c r="BK194"/>
  <c r="BK287"/>
  <c r="J228"/>
  <c r="J256"/>
  <c r="J218"/>
  <c i="2" r="BK212"/>
  <c r="J171"/>
  <c r="BK141"/>
  <c r="J147"/>
  <c r="J301"/>
  <c r="BK282"/>
  <c r="BK260"/>
  <c r="BK226"/>
  <c r="J205"/>
  <c r="BK153"/>
  <c r="J321"/>
  <c r="J313"/>
  <c r="BK301"/>
  <c r="BK276"/>
  <c r="BK258"/>
  <c r="J248"/>
  <c r="BK224"/>
  <c r="BK205"/>
  <c r="J189"/>
  <c r="BK167"/>
  <c r="J139"/>
  <c r="BK252"/>
  <c r="BK242"/>
  <c r="J230"/>
  <c r="BK218"/>
  <c r="J193"/>
  <c r="J173"/>
  <c i="3" r="J257"/>
  <c r="BK255"/>
  <c r="BK223"/>
  <c r="J185"/>
  <c r="J193"/>
  <c r="BK173"/>
  <c r="J205"/>
  <c r="BK225"/>
  <c r="J125"/>
  <c r="J129"/>
  <c r="BK149"/>
  <c r="J151"/>
  <c r="BK189"/>
  <c r="J133"/>
  <c r="J197"/>
  <c i="4" r="BK129"/>
  <c r="J135"/>
  <c r="J131"/>
  <c r="BK125"/>
  <c r="J157"/>
  <c r="BK155"/>
  <c i="5" r="J222"/>
  <c r="BK137"/>
  <c r="J250"/>
  <c r="J263"/>
  <c r="BK158"/>
  <c r="BK162"/>
  <c r="BK296"/>
  <c r="J294"/>
  <c r="J190"/>
  <c r="J296"/>
  <c r="BK206"/>
  <c r="J152"/>
  <c i="2" r="F35"/>
  <c l="1" r="BK136"/>
  <c r="J136"/>
  <c r="J99"/>
  <c r="BK172"/>
  <c r="J172"/>
  <c r="J101"/>
  <c r="BK204"/>
  <c r="J204"/>
  <c r="J102"/>
  <c r="P298"/>
  <c i="3" r="T124"/>
  <c i="4" r="BK122"/>
  <c r="J122"/>
  <c r="J98"/>
  <c i="2" r="BK150"/>
  <c r="J150"/>
  <c r="J100"/>
  <c r="R172"/>
  <c i="3" r="R158"/>
  <c r="BK242"/>
  <c r="J242"/>
  <c r="J100"/>
  <c r="BK252"/>
  <c r="BK251"/>
  <c r="J251"/>
  <c r="J101"/>
  <c i="4" r="T173"/>
  <c r="T172"/>
  <c i="2" r="T129"/>
  <c r="BK227"/>
  <c r="J227"/>
  <c r="J103"/>
  <c r="R312"/>
  <c r="R311"/>
  <c r="P227"/>
  <c i="3" r="T158"/>
  <c r="R242"/>
  <c r="R252"/>
  <c r="R251"/>
  <c i="4" r="P173"/>
  <c r="P172"/>
  <c i="5" r="P157"/>
  <c r="BK180"/>
  <c r="J180"/>
  <c r="J104"/>
  <c r="BK215"/>
  <c r="J215"/>
  <c r="J106"/>
  <c r="T234"/>
  <c i="2" r="T136"/>
  <c r="T150"/>
  <c r="P204"/>
  <c r="R298"/>
  <c i="3" r="P158"/>
  <c r="T242"/>
  <c r="T252"/>
  <c r="T251"/>
  <c i="5" r="P142"/>
  <c r="P141"/>
  <c r="R189"/>
  <c r="BK234"/>
  <c r="J234"/>
  <c r="J109"/>
  <c r="BK249"/>
  <c r="J249"/>
  <c r="J110"/>
  <c r="BK291"/>
  <c r="J291"/>
  <c r="J112"/>
  <c i="4" r="BK173"/>
  <c r="BK172"/>
  <c r="J172"/>
  <c r="J99"/>
  <c i="5" r="BK142"/>
  <c r="J142"/>
  <c r="J100"/>
  <c r="P189"/>
  <c r="BK227"/>
  <c r="J227"/>
  <c r="J108"/>
  <c r="R234"/>
  <c r="R249"/>
  <c r="P291"/>
  <c i="2" r="P129"/>
  <c r="R227"/>
  <c r="BK312"/>
  <c r="J312"/>
  <c r="J107"/>
  <c i="3" r="BK158"/>
  <c r="J158"/>
  <c r="J99"/>
  <c r="P242"/>
  <c r="P252"/>
  <c r="P251"/>
  <c i="4" r="R173"/>
  <c r="R172"/>
  <c i="5" r="R157"/>
  <c r="BK189"/>
  <c r="J189"/>
  <c r="J105"/>
  <c r="P227"/>
  <c r="R262"/>
  <c r="T291"/>
  <c i="2" r="P136"/>
  <c r="R150"/>
  <c r="R204"/>
  <c r="T312"/>
  <c r="T311"/>
  <c i="5" r="BK157"/>
  <c r="J157"/>
  <c r="J101"/>
  <c r="P215"/>
  <c r="T227"/>
  <c r="P249"/>
  <c r="BK299"/>
  <c r="J299"/>
  <c r="J114"/>
  <c i="2" r="R136"/>
  <c r="P172"/>
  <c r="T204"/>
  <c r="P312"/>
  <c r="P311"/>
  <c i="3" r="P124"/>
  <c r="P123"/>
  <c r="P122"/>
  <c i="1" r="AU96"/>
  <c i="4" r="T122"/>
  <c r="T121"/>
  <c r="T120"/>
  <c i="5" r="R142"/>
  <c r="R141"/>
  <c r="T189"/>
  <c r="R227"/>
  <c r="BK262"/>
  <c r="J262"/>
  <c r="J111"/>
  <c r="R291"/>
  <c i="3" r="R124"/>
  <c r="R123"/>
  <c r="R122"/>
  <c i="5" r="T180"/>
  <c r="T176"/>
  <c r="P234"/>
  <c r="T249"/>
  <c r="P299"/>
  <c r="P298"/>
  <c i="2" r="R129"/>
  <c r="P150"/>
  <c r="T172"/>
  <c r="T298"/>
  <c i="4" r="P122"/>
  <c r="P121"/>
  <c r="P120"/>
  <c i="1" r="AU97"/>
  <c i="5" r="T157"/>
  <c r="P180"/>
  <c r="P176"/>
  <c r="T215"/>
  <c r="P262"/>
  <c r="R299"/>
  <c r="R298"/>
  <c i="2" r="BK129"/>
  <c r="J129"/>
  <c r="J98"/>
  <c r="T227"/>
  <c r="BK298"/>
  <c r="J298"/>
  <c r="J105"/>
  <c i="3" r="BK124"/>
  <c r="J124"/>
  <c r="J98"/>
  <c i="4" r="R122"/>
  <c r="R121"/>
  <c r="R120"/>
  <c i="5" r="T142"/>
  <c r="T141"/>
  <c r="T135"/>
  <c r="R180"/>
  <c r="R176"/>
  <c r="R215"/>
  <c r="T262"/>
  <c r="T299"/>
  <c r="T298"/>
  <c r="BK177"/>
  <c r="J177"/>
  <c r="J103"/>
  <c i="2" r="BK295"/>
  <c r="J295"/>
  <c r="J104"/>
  <c i="5" r="BK136"/>
  <c r="BE137"/>
  <c r="BE213"/>
  <c r="BE222"/>
  <c r="BE232"/>
  <c r="BE292"/>
  <c r="BE294"/>
  <c r="BE285"/>
  <c r="BE164"/>
  <c r="BE183"/>
  <c r="BE185"/>
  <c r="BE243"/>
  <c r="J89"/>
  <c r="BE147"/>
  <c r="BE170"/>
  <c r="BE194"/>
  <c r="BE263"/>
  <c r="BE283"/>
  <c r="BE289"/>
  <c r="BE296"/>
  <c r="BE302"/>
  <c i="4" r="J173"/>
  <c r="J100"/>
  <c i="5" r="BE204"/>
  <c r="BE218"/>
  <c r="BE230"/>
  <c r="BE287"/>
  <c r="BE300"/>
  <c r="BE304"/>
  <c r="F131"/>
  <c r="BE150"/>
  <c r="BE178"/>
  <c r="BE235"/>
  <c r="BE247"/>
  <c r="BE250"/>
  <c r="BE271"/>
  <c r="E85"/>
  <c r="BE187"/>
  <c r="BE281"/>
  <c r="BE162"/>
  <c r="BE192"/>
  <c r="BE228"/>
  <c r="BE239"/>
  <c r="BE143"/>
  <c r="BE155"/>
  <c r="BE200"/>
  <c r="BE220"/>
  <c r="BE254"/>
  <c r="BE152"/>
  <c r="BE158"/>
  <c r="BE190"/>
  <c r="BE196"/>
  <c r="BE241"/>
  <c i="4" r="BK121"/>
  <c r="BK120"/>
  <c r="J120"/>
  <c i="5" r="BE181"/>
  <c r="BE210"/>
  <c r="BE216"/>
  <c r="BE252"/>
  <c r="BE256"/>
  <c r="BE206"/>
  <c r="BE224"/>
  <c r="BE237"/>
  <c r="BE245"/>
  <c r="BE260"/>
  <c i="4" r="F91"/>
  <c r="BE137"/>
  <c r="E110"/>
  <c r="J117"/>
  <c r="BE169"/>
  <c r="BE125"/>
  <c r="BE127"/>
  <c r="BE178"/>
  <c r="J91"/>
  <c r="BE139"/>
  <c r="BE143"/>
  <c r="BE145"/>
  <c r="BE147"/>
  <c r="BE149"/>
  <c r="BE155"/>
  <c r="BE180"/>
  <c i="3" r="BK123"/>
  <c r="J123"/>
  <c r="J97"/>
  <c i="4" r="F117"/>
  <c r="BE129"/>
  <c r="BE135"/>
  <c r="BE141"/>
  <c r="BE159"/>
  <c r="BE182"/>
  <c i="3" r="J252"/>
  <c r="J102"/>
  <c i="4" r="BE161"/>
  <c r="BE165"/>
  <c r="BE171"/>
  <c r="BE176"/>
  <c r="BE151"/>
  <c r="BE157"/>
  <c r="BE167"/>
  <c r="BE153"/>
  <c r="BE174"/>
  <c r="J114"/>
  <c r="BE123"/>
  <c r="BE131"/>
  <c r="BE133"/>
  <c r="BE163"/>
  <c i="3" r="F91"/>
  <c r="BE191"/>
  <c r="BE193"/>
  <c i="2" r="BK311"/>
  <c r="J311"/>
  <c r="J106"/>
  <c i="3" r="BE147"/>
  <c r="BE171"/>
  <c r="BE175"/>
  <c r="BE201"/>
  <c r="BE215"/>
  <c r="BE219"/>
  <c r="BE125"/>
  <c r="BE177"/>
  <c r="J116"/>
  <c r="BE149"/>
  <c r="BE195"/>
  <c r="BE203"/>
  <c r="BE211"/>
  <c r="BE235"/>
  <c r="J91"/>
  <c r="BE199"/>
  <c r="BE241"/>
  <c r="BE255"/>
  <c r="E85"/>
  <c r="F119"/>
  <c r="BE181"/>
  <c r="BE183"/>
  <c r="BE185"/>
  <c r="BE189"/>
  <c r="BE217"/>
  <c r="BE227"/>
  <c r="BE137"/>
  <c r="BE151"/>
  <c r="BE157"/>
  <c r="BE159"/>
  <c r="BE161"/>
  <c r="BE165"/>
  <c r="BE223"/>
  <c r="BE231"/>
  <c r="BE133"/>
  <c r="BE141"/>
  <c r="BE163"/>
  <c r="BE167"/>
  <c r="BE205"/>
  <c r="J92"/>
  <c r="BE139"/>
  <c r="BE173"/>
  <c r="BE179"/>
  <c r="BE187"/>
  <c r="BE213"/>
  <c r="BE245"/>
  <c r="BE249"/>
  <c r="BE253"/>
  <c r="BE127"/>
  <c r="BE129"/>
  <c r="BE131"/>
  <c r="BE143"/>
  <c r="BE153"/>
  <c r="BE155"/>
  <c r="BE169"/>
  <c r="BE209"/>
  <c r="BE221"/>
  <c r="BE237"/>
  <c r="BE239"/>
  <c r="BE243"/>
  <c r="BE259"/>
  <c r="BE261"/>
  <c r="BE197"/>
  <c r="BE207"/>
  <c r="BE225"/>
  <c r="BE257"/>
  <c r="BE135"/>
  <c r="BE145"/>
  <c r="BE229"/>
  <c r="BE233"/>
  <c r="BE247"/>
  <c i="2" r="E85"/>
  <c r="J91"/>
  <c r="J124"/>
  <c r="BE143"/>
  <c r="BE149"/>
  <c r="BE157"/>
  <c r="BE171"/>
  <c r="BE187"/>
  <c r="BE189"/>
  <c r="BE201"/>
  <c r="BE205"/>
  <c r="BE220"/>
  <c r="BE226"/>
  <c r="BE228"/>
  <c r="BE234"/>
  <c r="BE238"/>
  <c r="BE242"/>
  <c r="BE246"/>
  <c r="BE250"/>
  <c r="BE254"/>
  <c r="BE262"/>
  <c r="BE266"/>
  <c r="BE270"/>
  <c r="BE276"/>
  <c r="BE323"/>
  <c r="J89"/>
  <c r="F123"/>
  <c r="BE134"/>
  <c r="BE141"/>
  <c r="BE151"/>
  <c r="BE161"/>
  <c r="BE183"/>
  <c r="BE197"/>
  <c r="BE207"/>
  <c r="BE209"/>
  <c r="BE211"/>
  <c r="BE212"/>
  <c r="BE216"/>
  <c r="BE222"/>
  <c r="BE230"/>
  <c r="BE240"/>
  <c r="BE256"/>
  <c r="BE258"/>
  <c r="BE260"/>
  <c r="BE278"/>
  <c r="BE296"/>
  <c r="BE303"/>
  <c r="BE305"/>
  <c r="BE307"/>
  <c r="BE313"/>
  <c r="BE315"/>
  <c r="BE317"/>
  <c i="1" r="AW95"/>
  <c r="BA95"/>
  <c r="BD95"/>
  <c r="BB95"/>
  <c i="2" r="F92"/>
  <c r="BE132"/>
  <c r="BE147"/>
  <c r="BE155"/>
  <c r="BE159"/>
  <c r="BE173"/>
  <c r="BE177"/>
  <c r="BE181"/>
  <c r="BE185"/>
  <c r="BE193"/>
  <c r="BE195"/>
  <c r="BE214"/>
  <c r="BE218"/>
  <c r="BE224"/>
  <c r="BE232"/>
  <c r="BE236"/>
  <c r="BE244"/>
  <c r="BE248"/>
  <c r="BE252"/>
  <c r="BE264"/>
  <c r="BE268"/>
  <c r="BE272"/>
  <c r="BE274"/>
  <c r="BE280"/>
  <c r="BE282"/>
  <c r="BE284"/>
  <c r="BE286"/>
  <c r="BE288"/>
  <c r="BE290"/>
  <c r="BE292"/>
  <c r="BE294"/>
  <c r="BE299"/>
  <c r="BE301"/>
  <c r="BE309"/>
  <c r="BE319"/>
  <c r="BE321"/>
  <c r="BE139"/>
  <c r="BE145"/>
  <c r="BE163"/>
  <c r="BE169"/>
  <c r="BE175"/>
  <c r="BE179"/>
  <c r="BE130"/>
  <c r="BE137"/>
  <c r="BE153"/>
  <c r="BE165"/>
  <c r="BE167"/>
  <c r="BE191"/>
  <c r="BE199"/>
  <c r="BE203"/>
  <c i="1" r="BC95"/>
  <c i="3" r="F37"/>
  <c i="1" r="BD96"/>
  <c i="4" r="F36"/>
  <c i="1" r="BC97"/>
  <c i="3" r="J34"/>
  <c i="1" r="AW96"/>
  <c i="4" r="F35"/>
  <c i="1" r="BB97"/>
  <c i="4" r="J30"/>
  <c i="3" r="F35"/>
  <c i="1" r="BB96"/>
  <c i="3" r="F36"/>
  <c i="1" r="BC96"/>
  <c i="5" r="F35"/>
  <c i="1" r="BB98"/>
  <c i="4" r="J34"/>
  <c i="1" r="AW97"/>
  <c i="5" r="F37"/>
  <c i="1" r="BD98"/>
  <c i="3" r="F34"/>
  <c i="1" r="BA96"/>
  <c i="4" r="F34"/>
  <c i="1" r="BA97"/>
  <c i="5" r="F34"/>
  <c i="1" r="BA98"/>
  <c i="4" r="F37"/>
  <c i="1" r="BD97"/>
  <c i="5" r="F36"/>
  <c i="1" r="BC98"/>
  <c i="5" r="J34"/>
  <c i="1" r="AW98"/>
  <c i="5" l="1" r="R135"/>
  <c r="P135"/>
  <c r="P226"/>
  <c r="R226"/>
  <c i="2" r="P128"/>
  <c r="P127"/>
  <c i="1" r="AU95"/>
  <c i="2" r="T128"/>
  <c r="T127"/>
  <c r="R128"/>
  <c r="R127"/>
  <c i="3" r="T123"/>
  <c r="T122"/>
  <c i="5" r="T226"/>
  <c r="T134"/>
  <c i="2" r="BK128"/>
  <c r="J128"/>
  <c r="J97"/>
  <c i="5" r="BK141"/>
  <c r="J141"/>
  <c r="J99"/>
  <c r="BK298"/>
  <c r="J298"/>
  <c r="J113"/>
  <c r="J136"/>
  <c r="J98"/>
  <c r="BK226"/>
  <c r="J226"/>
  <c r="J107"/>
  <c r="BK176"/>
  <c r="J176"/>
  <c r="J102"/>
  <c i="1" r="AG97"/>
  <c i="4" r="J121"/>
  <c r="J97"/>
  <c r="J96"/>
  <c i="3" r="BK122"/>
  <c r="J122"/>
  <c r="J33"/>
  <c i="1" r="AV96"/>
  <c r="AT96"/>
  <c i="3" r="F33"/>
  <c i="1" r="AZ96"/>
  <c i="2" r="F33"/>
  <c i="1" r="AZ95"/>
  <c i="2" r="J33"/>
  <c i="1" r="AV95"/>
  <c r="AT95"/>
  <c i="4" r="F33"/>
  <c i="1" r="AZ97"/>
  <c i="3" r="J30"/>
  <c i="1" r="AG96"/>
  <c i="5" r="F33"/>
  <c i="1" r="AZ98"/>
  <c i="4" r="J33"/>
  <c i="1" r="AV97"/>
  <c r="AT97"/>
  <c r="AN97"/>
  <c r="BB94"/>
  <c r="W31"/>
  <c r="BC94"/>
  <c r="AY94"/>
  <c r="BA94"/>
  <c r="W30"/>
  <c i="5" r="J33"/>
  <c i="1" r="AV98"/>
  <c r="AT98"/>
  <c r="BD94"/>
  <c r="W33"/>
  <c i="5" l="1" r="P134"/>
  <c i="1" r="AU98"/>
  <c i="5" r="R134"/>
  <c r="BK135"/>
  <c r="J135"/>
  <c r="J97"/>
  <c i="2" r="BK127"/>
  <c r="J127"/>
  <c r="J96"/>
  <c i="1" r="AN96"/>
  <c i="4" r="J39"/>
  <c i="3" r="J96"/>
  <c r="J39"/>
  <c i="1" r="AU94"/>
  <c r="AZ94"/>
  <c r="W29"/>
  <c r="AX94"/>
  <c r="AW94"/>
  <c r="AK30"/>
  <c r="W32"/>
  <c i="5" l="1" r="BK134"/>
  <c r="J134"/>
  <c r="J96"/>
  <c i="1" r="AV94"/>
  <c r="AK29"/>
  <c i="2" r="J30"/>
  <c i="1" r="AG95"/>
  <c r="AN95"/>
  <c i="2" l="1" r="J39"/>
  <c i="5" r="J30"/>
  <c i="1" r="AG98"/>
  <c r="AG94"/>
  <c r="AK26"/>
  <c r="AT94"/>
  <c r="AN94"/>
  <c i="5" l="1" r="J39"/>
  <c i="1" r="AN98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<sst xmlns="http://schemas.openxmlformats.org/spreadsheetml/2006/main">
  <si>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</si>
  <si>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</si>
  <si>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</si>
  <si>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</si>
  <si>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{89c9e4e1-eab7-44a9-a836-756d8727f6f2}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</si>
  <si>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</si>
  <si>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</si>
  <si>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</si>
  <si>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</si>
  <si>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</si>
  <si>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</si>
  <si>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</si>
  <si>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</si>
  <si>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</si>
  <si>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</si>
  <si>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</si>
  <si>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</si>
  <si>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plynové kotelny - Masarykovo náměstí 26</t>
  </si>
  <si>
    <t>KSO:</t>
  </si>
  <si>
    <t>CC-CZ:</t>
  </si>
  <si>
    <t>Místo:</t>
  </si>
  <si>
    <t xml:space="preserve"> </t>
  </si>
  <si>
    <t>Datum:</t>
  </si>
  <si>
    <t>12. 8. 2025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</si>
  <si>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</si>
  <si>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</si>
  <si>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</si>
  <si>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</si>
  <si>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</si>
  <si>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</si>
  <si>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</si>
  <si>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</si>
  <si>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</si>
  <si>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</si>
  <si>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</si>
  <si>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</si>
  <si>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</si>
  <si>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</si>
  <si>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</si>
  <si>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</si>
  <si>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</si>
  <si>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</si>
  <si>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</si>
  <si>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</si>
  <si>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</si>
  <si>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</si>
  <si>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</si>
  <si>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</si>
  <si>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</si>
  <si>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</si>
  <si>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</si>
  <si>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</si>
  <si>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</si>
  <si>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</si>
  <si>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</si>
  <si>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</si>
  <si>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</si>
  <si>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</si>
  <si>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</si>
  <si>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</si>
  <si>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</si>
  <si>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</si>
  <si>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</si>
  <si>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</si>
  <si>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</si>
  <si>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</si>
  <si>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</si>
  <si>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</si>
  <si>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</si>
  <si>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</si>
  <si>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</si>
  <si>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</si>
  <si>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</si>
  <si>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</si>
  <si>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</si>
  <si>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</si>
  <si>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</si>
  <si>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</si>
  <si>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D1_01_4a</t>
  </si>
  <si>
    <t>Vytápění</t>
  </si>
  <si>
    <t>STA</t>
  </si>
  <si>
    <t>1</t>
  </si>
  <si>
    <t>{dffc9923-e72a-4011-b314-1e8adb39ee18}</t>
  </si>
  <si>
    <t>2</t>
  </si>
  <si>
    <t>D1_01_4b</t>
  </si>
  <si>
    <t>Zdravotně technické instalace</t>
  </si>
  <si>
    <t>{3a1344df-473a-4849-96b9-20843be10de0}</t>
  </si>
  <si>
    <t>D1_01_4c</t>
  </si>
  <si>
    <t>Plynová odběrná zařízení</t>
  </si>
  <si>
    <t>{d78874c9-9367-4e44-af5c-fa6d405022bd}</t>
  </si>
  <si>
    <t>D1_01_4e</t>
  </si>
  <si>
    <t>Stavební část</t>
  </si>
  <si>
    <t>{3a573fe2-0f4b-43ee-a99e-6d7363087390}</t>
  </si>
  <si>
    <t>KRYCÍ LIST SOUPISU PRACÍ</t>
  </si>
  <si>
    <t>Objekt:</t>
  </si>
  <si>
    <t>D1_01_4a - Vytápění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</si>
  <si>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</si>
  <si>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</si>
  <si>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</si>
  <si>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</si>
  <si>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</si>
  <si>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</si>
  <si>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Z - Zámečnické výrobky</t>
  </si>
  <si>
    <t xml:space="preserve">    713 - Izolace tepelné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</si>
  <si>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</si>
  <si>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</si>
  <si>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</si>
  <si>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</si>
  <si>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783 - Dokončovací práce - nátěry</t>
  </si>
  <si>
    <t xml:space="preserve">    HZS - HZS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</si>
  <si>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</si>
  <si>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</si>
  <si>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</si>
  <si>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</si>
  <si>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</si>
  <si>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</si>
  <si>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</si>
  <si>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</si>
  <si>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</si>
  <si>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</si>
  <si>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</si>
  <si>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</si>
  <si>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</si>
  <si>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</si>
  <si>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</si>
  <si>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</si>
  <si>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</si>
  <si>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</si>
  <si>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Z</t>
  </si>
  <si>
    <t>Zámečnické výrobky</t>
  </si>
  <si>
    <t>101</t>
  </si>
  <si>
    <t>K</t>
  </si>
  <si>
    <t>767-Z01</t>
  </si>
  <si>
    <t>Montáž kovových stavebních doplňkových konstrukcí</t>
  </si>
  <si>
    <t>kg</t>
  </si>
  <si>
    <t>4</t>
  </si>
  <si>
    <t>901270603</t>
  </si>
  <si>
    <t>VV</t>
  </si>
  <si>
    <t>24</t>
  </si>
  <si>
    <t>102</t>
  </si>
  <si>
    <t>M</t>
  </si>
  <si>
    <t>767-Z52015</t>
  </si>
  <si>
    <t>Jednoduchý závěs pro potrubí vytápění, sestava, potrubí do DN15 - DN25</t>
  </si>
  <si>
    <t>kus</t>
  </si>
  <si>
    <t>8</t>
  </si>
  <si>
    <t>-939826128</t>
  </si>
  <si>
    <t>103</t>
  </si>
  <si>
    <t>767-Z52032</t>
  </si>
  <si>
    <t>Jednoduchý závěs pro potrubí vytápění, sestava, potrubí do DN32 - DN40</t>
  </si>
  <si>
    <t>1634721934</t>
  </si>
  <si>
    <t>12</t>
  </si>
  <si>
    <t>713</t>
  </si>
  <si>
    <t>Izolace tepelné</t>
  </si>
  <si>
    <t>91</t>
  </si>
  <si>
    <t>713346331R</t>
  </si>
  <si>
    <t>Demontáže izolací rozvodů topné vody do DN50</t>
  </si>
  <si>
    <t>m</t>
  </si>
  <si>
    <t>16</t>
  </si>
  <si>
    <t>-1990104074</t>
  </si>
  <si>
    <t>8+39+10</t>
  </si>
  <si>
    <t>93</t>
  </si>
  <si>
    <t>713463211R2</t>
  </si>
  <si>
    <t>Montáž izolace tepelné ocelové potrubí potrubními pouzdry s Al fólií staženými Al páskou 1x D do 50 mm</t>
  </si>
  <si>
    <t>-1797702468</t>
  </si>
  <si>
    <t>2+14+22+1</t>
  </si>
  <si>
    <t>94</t>
  </si>
  <si>
    <t>63154530</t>
  </si>
  <si>
    <t>pouzdro izolační potrubní z minerální vlny s Al fólií max. 250/100°C 22/30mm</t>
  </si>
  <si>
    <t>32</t>
  </si>
  <si>
    <t>-1741733227</t>
  </si>
  <si>
    <t>95</t>
  </si>
  <si>
    <t>63154572</t>
  </si>
  <si>
    <t>pouzdro izolační potrubní z minerální vlny s Al fólií max. 250/100°C 35/40mm</t>
  </si>
  <si>
    <t>637927208</t>
  </si>
  <si>
    <t>14</t>
  </si>
  <si>
    <t>96</t>
  </si>
  <si>
    <t>63154573</t>
  </si>
  <si>
    <t>pouzdro izolační potrubní z minerální vlny s Al fólií max. 250/100°C 42/40mm</t>
  </si>
  <si>
    <t>238772528</t>
  </si>
  <si>
    <t>22</t>
  </si>
  <si>
    <t>97</t>
  </si>
  <si>
    <t>63154574</t>
  </si>
  <si>
    <t>pouzdro izolační potrubní z minerální vlny s Al fólií max. 250/100°C 48/40mm</t>
  </si>
  <si>
    <t>-1900317570</t>
  </si>
  <si>
    <t>124</t>
  </si>
  <si>
    <t>998713101</t>
  </si>
  <si>
    <t>Přesun hmot tonážní pro izolace tepelné v objektech v do 6 m</t>
  </si>
  <si>
    <t>t</t>
  </si>
  <si>
    <t>1733055668</t>
  </si>
  <si>
    <t>731</t>
  </si>
  <si>
    <t>Ústřední vytápění - kotelny</t>
  </si>
  <si>
    <t>117</t>
  </si>
  <si>
    <t>731200825</t>
  </si>
  <si>
    <t>Demontáž kotle ocelového na plynná nebo kapalná paliva výkon přes 25 do 40 kW</t>
  </si>
  <si>
    <t>1356224025</t>
  </si>
  <si>
    <t>73139183R1</t>
  </si>
  <si>
    <t>Demontáž kouřovodu od kotle</t>
  </si>
  <si>
    <t>781477062</t>
  </si>
  <si>
    <t>3</t>
  </si>
  <si>
    <t>731890801</t>
  </si>
  <si>
    <t>Přemístění demontovaných kotelen umístěných ve výšce nebo hloubce objektu do 6 m</t>
  </si>
  <si>
    <t>78306651</t>
  </si>
  <si>
    <t>0,710</t>
  </si>
  <si>
    <t>731244494</t>
  </si>
  <si>
    <t>Montáž kotle ocelového závěsného na plyn kondenzačního o výkonu přes 28 do 50 kW</t>
  </si>
  <si>
    <t>soubor</t>
  </si>
  <si>
    <t>1579323805</t>
  </si>
  <si>
    <t>5</t>
  </si>
  <si>
    <t>48417693R50</t>
  </si>
  <si>
    <t xml:space="preserve">Základní stavebnice kaskádové kotelny s 2 kotli: např BAXI Luna Duo, obsahuje: 2ks Luna Duo-tec MP+ 1.35, 2ks  interference BUS OCI 345, 1ks externí modul AVS75, 1ks přílož. čidlo teploty QAD36/101, 1ks přílož. čidlo teploty QAD36/101, vnější sonda QAC34</t>
  </si>
  <si>
    <t>1568685757</t>
  </si>
  <si>
    <t>6</t>
  </si>
  <si>
    <t>42990R50</t>
  </si>
  <si>
    <t>systémová konstrukce z ocelových pozinkovaných profilů pro zavěšení kondenzačního kotle do hmotnosti 100kg, např. systém HILTI</t>
  </si>
  <si>
    <t>1491747195</t>
  </si>
  <si>
    <t>7</t>
  </si>
  <si>
    <t>731810412R</t>
  </si>
  <si>
    <t>Montáž kaskáda + kouřovod</t>
  </si>
  <si>
    <t>1531220785</t>
  </si>
  <si>
    <t>484SCMO83A</t>
  </si>
  <si>
    <t>Např: kaskáda + kouřovod - kaskáda AXIAL LIL DN 125/180, délka do 2,0m, s odbočkami ke kotlům DN 80/125 a zpětnými klapkami - podrobný výpis viz. příloha technické zprávy</t>
  </si>
  <si>
    <t>-1091411288</t>
  </si>
  <si>
    <t>9</t>
  </si>
  <si>
    <t>731810415R</t>
  </si>
  <si>
    <t>Montáž komínu</t>
  </si>
  <si>
    <t>-1296481990</t>
  </si>
  <si>
    <t>10</t>
  </si>
  <si>
    <t>484SCMO83A1</t>
  </si>
  <si>
    <t xml:space="preserve">Komín např. INOX FLEX DN 160,  bude protažen stávajícím komínovým průduchem, dl 26m, patní koleno, komínová krycí deska  - podrobný výpis viz. příloha technické zprávy</t>
  </si>
  <si>
    <t>2034020814</t>
  </si>
  <si>
    <t>118</t>
  </si>
  <si>
    <t>998731101</t>
  </si>
  <si>
    <t>Přesun hmot tonážní pro kotelny v objektech v do 6 m</t>
  </si>
  <si>
    <t>1720116338</t>
  </si>
  <si>
    <t>732</t>
  </si>
  <si>
    <t>Ústřední vytápění - strojovny</t>
  </si>
  <si>
    <t>13</t>
  </si>
  <si>
    <t>732320814R</t>
  </si>
  <si>
    <t>Demontáž membránové expanzní nádoby, obsah do 500 l</t>
  </si>
  <si>
    <t>92518439</t>
  </si>
  <si>
    <t>732420811</t>
  </si>
  <si>
    <t>Demontáž čerpadla oběhového spirálního DN 25</t>
  </si>
  <si>
    <t>-1437399328</t>
  </si>
  <si>
    <t>119</t>
  </si>
  <si>
    <t>732420812</t>
  </si>
  <si>
    <t>Demontáž čerpadla oběhového spirálního DN 40</t>
  </si>
  <si>
    <t>-1320771326</t>
  </si>
  <si>
    <t>732212815</t>
  </si>
  <si>
    <t>Demontáž ohříváku zásobníkového stojatého obsah do 1600 l</t>
  </si>
  <si>
    <t>1489023735</t>
  </si>
  <si>
    <t>17</t>
  </si>
  <si>
    <t>732890801</t>
  </si>
  <si>
    <t>Přesun demontovaných strojoven vodorovně 100 m v objektech výšky do 6 m</t>
  </si>
  <si>
    <t>-304864897</t>
  </si>
  <si>
    <t>0,4</t>
  </si>
  <si>
    <t>732199100</t>
  </si>
  <si>
    <t>Montáž orientačních štítků</t>
  </si>
  <si>
    <t>1139629755</t>
  </si>
  <si>
    <t>23</t>
  </si>
  <si>
    <t>6275R0001</t>
  </si>
  <si>
    <t xml:space="preserve">Orientační štítky  </t>
  </si>
  <si>
    <t>-1983671857</t>
  </si>
  <si>
    <t>120</t>
  </si>
  <si>
    <t>732331624</t>
  </si>
  <si>
    <t>Nádoba tlaková expanzní pro topnou a chladicí soustavu s membránou závitové připojení PN 0,6 o objemu 300 l</t>
  </si>
  <si>
    <t>1040907222</t>
  </si>
  <si>
    <t>25</t>
  </si>
  <si>
    <t>732331778</t>
  </si>
  <si>
    <t>Příslušenství k expanzním nádobám bezpečnostní uzávěr G 1 k měření tlaku</t>
  </si>
  <si>
    <t>-1765323711</t>
  </si>
  <si>
    <t>26</t>
  </si>
  <si>
    <t>732219103R</t>
  </si>
  <si>
    <t>Montáž ohříváků vody zásobníkových stojatých kombinovaných do 200 litrů</t>
  </si>
  <si>
    <t>-1731476104</t>
  </si>
  <si>
    <t>27</t>
  </si>
  <si>
    <t>48417703R</t>
  </si>
  <si>
    <t>zásobník TUV nepřímotopný nerezový objem 149L, včetně tepelné izolace, např. Antikor ECO TV150S</t>
  </si>
  <si>
    <t>2623578</t>
  </si>
  <si>
    <t>28</t>
  </si>
  <si>
    <t>48417793R</t>
  </si>
  <si>
    <t>elektrická topná tyč ohřevu TV, výkon 3,0kW, 230V, integrovaný termostat, hrdlo M48x2</t>
  </si>
  <si>
    <t>119685533</t>
  </si>
  <si>
    <t>29</t>
  </si>
  <si>
    <t>732429212</t>
  </si>
  <si>
    <t>Montáž čerpadla oběhového mokroběžného závitového DN 25</t>
  </si>
  <si>
    <t>-1262623796</t>
  </si>
  <si>
    <t>30</t>
  </si>
  <si>
    <t>42611283R</t>
  </si>
  <si>
    <t>čerpadlo oběhové teplovodní např. Wilo Yonos Maxo 25/0,5-7, závitové DN 25, pro vytápění, výtlak 7m, Qmax 7,0m3/h, PN 10</t>
  </si>
  <si>
    <t>1641350390</t>
  </si>
  <si>
    <t>42611291R</t>
  </si>
  <si>
    <t>čerpadlo oběhové teplovodní např. Wilo Yonos Maxo 25/0,5-10, závitové DN 25, pro vytápění, výtlak 10m, Qmax 8,0m3/h, PN 10</t>
  </si>
  <si>
    <t>-461702811</t>
  </si>
  <si>
    <t>121</t>
  </si>
  <si>
    <t>998732101</t>
  </si>
  <si>
    <t>Přesun hmot tonážní pro strojovny v objektech v do 6 m</t>
  </si>
  <si>
    <t>1954092449</t>
  </si>
  <si>
    <t>733</t>
  </si>
  <si>
    <t>Ústřední vytápění - rozvodné potrubí</t>
  </si>
  <si>
    <t>34</t>
  </si>
  <si>
    <t>733110803</t>
  </si>
  <si>
    <t>Demontáž potrubí ocelového závitového DN do 15</t>
  </si>
  <si>
    <t>499884614</t>
  </si>
  <si>
    <t>35</t>
  </si>
  <si>
    <t>733110806</t>
  </si>
  <si>
    <t>Demontáž potrubí ocelového závitového do DN 32</t>
  </si>
  <si>
    <t>1896469868</t>
  </si>
  <si>
    <t>25+14</t>
  </si>
  <si>
    <t>36</t>
  </si>
  <si>
    <t>733110808</t>
  </si>
  <si>
    <t>Demontáž potrubí ocelového závitového do DN 50</t>
  </si>
  <si>
    <t>-1071124158</t>
  </si>
  <si>
    <t>123</t>
  </si>
  <si>
    <t>733890801</t>
  </si>
  <si>
    <t>Přemístění potrubí demontovaného vodorovně do 100 m v objektech výšky do 6 m</t>
  </si>
  <si>
    <t>1129508652</t>
  </si>
  <si>
    <t>39</t>
  </si>
  <si>
    <t>733111213</t>
  </si>
  <si>
    <t>Potrubí ocelové závitové bezešvé zesílené v kotelnách nebo strojovnách DN 15</t>
  </si>
  <si>
    <t>1812931229</t>
  </si>
  <si>
    <t>40</t>
  </si>
  <si>
    <t>733111215</t>
  </si>
  <si>
    <t>Potrubí ocelové závitové bezešvé zesílené v kotelnách nebo strojovnách DN 25</t>
  </si>
  <si>
    <t>-712245001</t>
  </si>
  <si>
    <t>41</t>
  </si>
  <si>
    <t>733111216</t>
  </si>
  <si>
    <t>Potrubí ocelové závitové bezešvé zesílené v kotelnách nebo strojovnách DN 32</t>
  </si>
  <si>
    <t>1413325087</t>
  </si>
  <si>
    <t>42</t>
  </si>
  <si>
    <t>733111217</t>
  </si>
  <si>
    <t>Potrubí ocelové závitové černé bezešvé zesílené v kotelnách nebo strojovnách DN 40</t>
  </si>
  <si>
    <t>856082127</t>
  </si>
  <si>
    <t>44</t>
  </si>
  <si>
    <t>733141102</t>
  </si>
  <si>
    <t>Odvzdušňovací nádoba z trubek ocelových do DN 50</t>
  </si>
  <si>
    <t>1596768936</t>
  </si>
  <si>
    <t>45</t>
  </si>
  <si>
    <t>733190107</t>
  </si>
  <si>
    <t>Zkouška těsnosti potrubí ocelové závitové do DN 40</t>
  </si>
  <si>
    <t>112774187</t>
  </si>
  <si>
    <t>2+14+22</t>
  </si>
  <si>
    <t>46</t>
  </si>
  <si>
    <t>733190108</t>
  </si>
  <si>
    <t>Zkouška těsnosti potrubí ocelové závitové do DN 50</t>
  </si>
  <si>
    <t>-534627289</t>
  </si>
  <si>
    <t>122</t>
  </si>
  <si>
    <t>998733101</t>
  </si>
  <si>
    <t>Přesun hmot tonážní pro rozvody potrubí v objektech v do 6 m</t>
  </si>
  <si>
    <t>-533245411</t>
  </si>
  <si>
    <t>734</t>
  </si>
  <si>
    <t>Ústřední vytápění - armatury</t>
  </si>
  <si>
    <t>50</t>
  </si>
  <si>
    <t>734200811</t>
  </si>
  <si>
    <t>Demontáž armatury závitové s jedním závitem do G 1/2</t>
  </si>
  <si>
    <t>1884489011</t>
  </si>
  <si>
    <t>51</t>
  </si>
  <si>
    <t>734200822</t>
  </si>
  <si>
    <t>Demontáž armatury závitové se dvěma závity do G 1</t>
  </si>
  <si>
    <t>1027334995</t>
  </si>
  <si>
    <t>52</t>
  </si>
  <si>
    <t>734200824</t>
  </si>
  <si>
    <t>Demontáž armatury závitové se dvěma závity do G 2</t>
  </si>
  <si>
    <t>-266447155</t>
  </si>
  <si>
    <t>129</t>
  </si>
  <si>
    <t>734290813</t>
  </si>
  <si>
    <t>Demontáž armatury směšovací přivařovací trojcestné DN 32 s přímým průtokem</t>
  </si>
  <si>
    <t>1219301224</t>
  </si>
  <si>
    <t>54</t>
  </si>
  <si>
    <t>734410811</t>
  </si>
  <si>
    <t>Demontáž teploměru přímého nebo rohového s ochranným pouzdrem</t>
  </si>
  <si>
    <t>-1922157343</t>
  </si>
  <si>
    <t>55</t>
  </si>
  <si>
    <t>734420811</t>
  </si>
  <si>
    <t>Demontáž tlakoměru se spodním připojením</t>
  </si>
  <si>
    <t>-133032918</t>
  </si>
  <si>
    <t>56</t>
  </si>
  <si>
    <t>734890801</t>
  </si>
  <si>
    <t>Přemístění demontovaných armatur vodorovně do 100 m v objektech výšky do 6 m</t>
  </si>
  <si>
    <t>245683729</t>
  </si>
  <si>
    <t>0,102</t>
  </si>
  <si>
    <t>57</t>
  </si>
  <si>
    <t>734209113</t>
  </si>
  <si>
    <t>Montáž armatury závitové s dvěma závity G 1/2</t>
  </si>
  <si>
    <t>-408224983</t>
  </si>
  <si>
    <t>58</t>
  </si>
  <si>
    <t>551280R15</t>
  </si>
  <si>
    <t>ELEKTROMAGNETICKÝ 2-CESTNÝ VENTIL EVPE 2020.01/N BEZ PROUDU UZAVŘEN, 230V</t>
  </si>
  <si>
    <t>372537585</t>
  </si>
  <si>
    <t>59</t>
  </si>
  <si>
    <t>734209115</t>
  </si>
  <si>
    <t>Montáž armatury závitové s dvěma závity G 1</t>
  </si>
  <si>
    <t>-1543729921</t>
  </si>
  <si>
    <t>62</t>
  </si>
  <si>
    <t>4848917R32</t>
  </si>
  <si>
    <t>magnetický odlučovač nečistot a mikrobublin, např. FLAMCO CLEAN SMART 1"</t>
  </si>
  <si>
    <t>1712239302</t>
  </si>
  <si>
    <t>64</t>
  </si>
  <si>
    <t>734209117R</t>
  </si>
  <si>
    <t>Montáž armatury závitové s dvěma závity G 3/4 - měřič tepla</t>
  </si>
  <si>
    <t>1256922118</t>
  </si>
  <si>
    <t>127</t>
  </si>
  <si>
    <t>734209116R</t>
  </si>
  <si>
    <t>Montáž armatury závitové s dvěma závity G 1 - měřič tepla</t>
  </si>
  <si>
    <t>-1010490968</t>
  </si>
  <si>
    <t>65</t>
  </si>
  <si>
    <t>388215R60</t>
  </si>
  <si>
    <t>ultrazvukový měřič tepla, např. Multical 603 Ultraflow 54, qp=2,5m3/h, DN20, závitové připojení 3/4", délka 130m, M-bus</t>
  </si>
  <si>
    <t>-1129427792</t>
  </si>
  <si>
    <t>125</t>
  </si>
  <si>
    <t>388215R61</t>
  </si>
  <si>
    <t>ultrazvukový měřič tepla, např. Multical 603 Ultraflow 54, qp=3,5m3/h, DN25, závitové připojení 1", délka 260m, M-bus</t>
  </si>
  <si>
    <t>1756842136</t>
  </si>
  <si>
    <t>66</t>
  </si>
  <si>
    <t>734209115R</t>
  </si>
  <si>
    <t>Montáž armatury závitové s dvěma závity G 5/4 - kulový kohout s el. pohonem (kohout dodávkou MaR)</t>
  </si>
  <si>
    <t>-1713391844</t>
  </si>
  <si>
    <t>67</t>
  </si>
  <si>
    <t>734209126R</t>
  </si>
  <si>
    <t>Montáž armatury závitové s třemi závity G 1 - regulační ventil s el. pohonem (ventil dodávkou MaR)</t>
  </si>
  <si>
    <t>-947483808</t>
  </si>
  <si>
    <t>70</t>
  </si>
  <si>
    <t>734209135R</t>
  </si>
  <si>
    <t>Montáž armatury závitové s dvěma závity G 1/2 - dávkovací nádoba</t>
  </si>
  <si>
    <t>1077308886</t>
  </si>
  <si>
    <t>71</t>
  </si>
  <si>
    <t>55128041R</t>
  </si>
  <si>
    <t>Dávkovací nádoba např. DETO, DN 100 pro jednorázové nadávkování chemikálií do topného okruhu</t>
  </si>
  <si>
    <t>-1132619774</t>
  </si>
  <si>
    <t>72</t>
  </si>
  <si>
    <t>734242412</t>
  </si>
  <si>
    <t>Ventil závitový zpětný přímý G 1/2 PN 16 do 110°C</t>
  </si>
  <si>
    <t>254444295</t>
  </si>
  <si>
    <t>126</t>
  </si>
  <si>
    <t>734242414</t>
  </si>
  <si>
    <t>Ventil závitový zpětný přímý G 1 PN 16 do 110°C</t>
  </si>
  <si>
    <t>-2130506956</t>
  </si>
  <si>
    <t>73</t>
  </si>
  <si>
    <t>734242415</t>
  </si>
  <si>
    <t>Ventil závitový zpětný přímý G 5/4 PN 16 do 110°C</t>
  </si>
  <si>
    <t>428550659</t>
  </si>
  <si>
    <t>75</t>
  </si>
  <si>
    <t>734291123</t>
  </si>
  <si>
    <t>Kohout plnící a vypouštěcí G 1/2 PN 10 do 90°C závitový</t>
  </si>
  <si>
    <t>783409350</t>
  </si>
  <si>
    <t>76</t>
  </si>
  <si>
    <t>734291265</t>
  </si>
  <si>
    <t>Filtr závitový přímý G 1 1/4 PN 30 do 110°C s vnitřními závity</t>
  </si>
  <si>
    <t>61569058</t>
  </si>
  <si>
    <t>78</t>
  </si>
  <si>
    <t>734292713</t>
  </si>
  <si>
    <t>Kohout kulový přímý G 1/2 PN 42 do 185°C vnitřní závit</t>
  </si>
  <si>
    <t>-135170735</t>
  </si>
  <si>
    <t>79</t>
  </si>
  <si>
    <t>734292715</t>
  </si>
  <si>
    <t>Kohout kulový přímý G 1 PN 42 do 185°C vnitřní závit</t>
  </si>
  <si>
    <t>1499330039</t>
  </si>
  <si>
    <t>80</t>
  </si>
  <si>
    <t>734292716</t>
  </si>
  <si>
    <t>Kohout kulový přímý G 1 1/4 PN 42 do 185°C vnitřní závit</t>
  </si>
  <si>
    <t>-916827138</t>
  </si>
  <si>
    <t>83</t>
  </si>
  <si>
    <t>734411103</t>
  </si>
  <si>
    <t>Teploměr technický s pevným stonkem a jímkou zadní připojení průměr 63 mm délky 100 mm</t>
  </si>
  <si>
    <t>-98923525</t>
  </si>
  <si>
    <t>84</t>
  </si>
  <si>
    <t>734421102R</t>
  </si>
  <si>
    <t>Tlakoměr s pevným stonkem a zpětnou klapkou tlak 0-6bar průměr 63 mm spodní připojení</t>
  </si>
  <si>
    <t>1688826782</t>
  </si>
  <si>
    <t>85</t>
  </si>
  <si>
    <t>734421103R</t>
  </si>
  <si>
    <t>Diferenční tlakoměr se dvěma ručičkami a otočným číselníkem, tlak 0-6 bar, průměr 100 mm, spodní připojení, 2x tlakoměrový kohout</t>
  </si>
  <si>
    <t>333971646</t>
  </si>
  <si>
    <t>86</t>
  </si>
  <si>
    <t>734424101</t>
  </si>
  <si>
    <t>Kondenzační smyčka k přivaření zahnutá PN 250 do 300°C</t>
  </si>
  <si>
    <t>-466414705</t>
  </si>
  <si>
    <t>87</t>
  </si>
  <si>
    <t>734494213</t>
  </si>
  <si>
    <t>Návarek s trubkovým závitem G 1/2 dle požadavku MaR</t>
  </si>
  <si>
    <t>837377983</t>
  </si>
  <si>
    <t>88</t>
  </si>
  <si>
    <t>734494223R</t>
  </si>
  <si>
    <t>Jímka teploměrová G 1/2</t>
  </si>
  <si>
    <t>-1567911294</t>
  </si>
  <si>
    <t>128</t>
  </si>
  <si>
    <t>998734101</t>
  </si>
  <si>
    <t>Přesun hmot tonážní pro armatury v objektech v do 6 m</t>
  </si>
  <si>
    <t>281815015</t>
  </si>
  <si>
    <t>783</t>
  </si>
  <si>
    <t>Dokončovací práce - nátěry</t>
  </si>
  <si>
    <t>90</t>
  </si>
  <si>
    <t>783425428R</t>
  </si>
  <si>
    <t>Nátěry syntetické potrubí do DN 50 barva dražší základní antikorozní</t>
  </si>
  <si>
    <t>-263401969</t>
  </si>
  <si>
    <t>HZS</t>
  </si>
  <si>
    <t>105</t>
  </si>
  <si>
    <t>799-M01</t>
  </si>
  <si>
    <t>Doregulování hydrodinamických tlaků otopné soustavy</t>
  </si>
  <si>
    <t>hod</t>
  </si>
  <si>
    <t>-1172477175</t>
  </si>
  <si>
    <t>106</t>
  </si>
  <si>
    <t>799-M012</t>
  </si>
  <si>
    <t>Napojení na stávající rozvody</t>
  </si>
  <si>
    <t>701569748</t>
  </si>
  <si>
    <t>107</t>
  </si>
  <si>
    <t>799-M03</t>
  </si>
  <si>
    <t>Uvedení do provozu</t>
  </si>
  <si>
    <t>1113116465</t>
  </si>
  <si>
    <t>108</t>
  </si>
  <si>
    <t>799-M04</t>
  </si>
  <si>
    <t>Napuštění a odvzdušnění soustavy</t>
  </si>
  <si>
    <t>1908130825</t>
  </si>
  <si>
    <t>109</t>
  </si>
  <si>
    <t>799-M05</t>
  </si>
  <si>
    <t>Topná zkouška</t>
  </si>
  <si>
    <t>-403759981</t>
  </si>
  <si>
    <t>110</t>
  </si>
  <si>
    <t>799-M06</t>
  </si>
  <si>
    <t>Nezměřitelné stavební práce</t>
  </si>
  <si>
    <t>-1388039626</t>
  </si>
  <si>
    <t>20</t>
  </si>
  <si>
    <t>VRN</t>
  </si>
  <si>
    <t>Vedlejší rozpočtové náklady</t>
  </si>
  <si>
    <t>VRN9</t>
  </si>
  <si>
    <t>Ostatní náklady</t>
  </si>
  <si>
    <t>111</t>
  </si>
  <si>
    <t>001</t>
  </si>
  <si>
    <t>Seznámení personálu s novým zařízením</t>
  </si>
  <si>
    <t>1024</t>
  </si>
  <si>
    <t>-273108700</t>
  </si>
  <si>
    <t>112</t>
  </si>
  <si>
    <t>002</t>
  </si>
  <si>
    <t>Zkoušky potřebné pro zhotovení díla, Individuální zkoušky, Komplexní vyzkoušení</t>
  </si>
  <si>
    <t>-1406915745</t>
  </si>
  <si>
    <t>113</t>
  </si>
  <si>
    <t>003</t>
  </si>
  <si>
    <t xml:space="preserve">Zpracování dokumentace skutečného provedení </t>
  </si>
  <si>
    <t>1606117623</t>
  </si>
  <si>
    <t>114</t>
  </si>
  <si>
    <t>007</t>
  </si>
  <si>
    <t>Odvoz demontovaného materiálu do 3km</t>
  </si>
  <si>
    <t>-793426274</t>
  </si>
  <si>
    <t>115</t>
  </si>
  <si>
    <t>008</t>
  </si>
  <si>
    <t>Odborná likvidace demontovaného materiálu</t>
  </si>
  <si>
    <t>-1271478478</t>
  </si>
  <si>
    <t>116</t>
  </si>
  <si>
    <t>009</t>
  </si>
  <si>
    <t>Zařízení staveniště, včetně oplocení</t>
  </si>
  <si>
    <t>-973729812</t>
  </si>
  <si>
    <t>D1_01_4b - Zdravotně technické instalace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</si>
  <si>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</si>
  <si>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</si>
  <si>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</si>
  <si>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</si>
  <si>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721110802</t>
  </si>
  <si>
    <t>Demontáž potrubí kameninové DN do 100</t>
  </si>
  <si>
    <t>1825822121</t>
  </si>
  <si>
    <t>721140802</t>
  </si>
  <si>
    <t>Demontáž potrubí litinové DN do 100</t>
  </si>
  <si>
    <t>1934785871</t>
  </si>
  <si>
    <t>721290821</t>
  </si>
  <si>
    <t>Přemístění vnitrostaveništní demontovaných hmot vnitřní kanalizace v objektech v do 6 m</t>
  </si>
  <si>
    <t>711922599</t>
  </si>
  <si>
    <t>0,021</t>
  </si>
  <si>
    <t>721171915R</t>
  </si>
  <si>
    <t>Potrubí z PP propojení potrubí DN 110 a čerpaného kondenzátu PPr 16mm</t>
  </si>
  <si>
    <t>1041773282</t>
  </si>
  <si>
    <t>69</t>
  </si>
  <si>
    <t>721171915</t>
  </si>
  <si>
    <t>Potrubí z PP propojení potrubí DN 110</t>
  </si>
  <si>
    <t>1561271751</t>
  </si>
  <si>
    <t>721174005</t>
  </si>
  <si>
    <t>Potrubí kanalizační z PP svodné DN 110</t>
  </si>
  <si>
    <t>1827183538</t>
  </si>
  <si>
    <t>1+1</t>
  </si>
  <si>
    <t>721174042</t>
  </si>
  <si>
    <t>Potrubí kanalizační z PP připojovací DN 40</t>
  </si>
  <si>
    <t>2057967659</t>
  </si>
  <si>
    <t>11</t>
  </si>
  <si>
    <t>721174043</t>
  </si>
  <si>
    <t>Potrubí kanalizační z PP připojovací DN 50</t>
  </si>
  <si>
    <t>-52175241</t>
  </si>
  <si>
    <t>721211911</t>
  </si>
  <si>
    <t>Montáž vpustí podlahových DN 40/50 ostatní typ</t>
  </si>
  <si>
    <t>-2054748444</t>
  </si>
  <si>
    <t>55161722R</t>
  </si>
  <si>
    <t>Vpusť podlahová s vodorovným odtokem DN 40/50 a zápachovou uzávěrou</t>
  </si>
  <si>
    <t>894840068</t>
  </si>
  <si>
    <t>72121192R1</t>
  </si>
  <si>
    <t>Montáž zápachových uzávěrek DN 32/40</t>
  </si>
  <si>
    <t>-239042924</t>
  </si>
  <si>
    <t>5516184R1</t>
  </si>
  <si>
    <t>Klalich pro úkapy DN32 se zápachovou uzávěrkou a přídavnou mechanickou uzávěrkou - kuličkou pro suchý stav</t>
  </si>
  <si>
    <t>-4914342</t>
  </si>
  <si>
    <t>721249102R</t>
  </si>
  <si>
    <t>Montáž neutralizačního boxu pro výkon kotlů do 300kW</t>
  </si>
  <si>
    <t>644018844</t>
  </si>
  <si>
    <t>48481000</t>
  </si>
  <si>
    <t>box neutralizační pro neutralizaci kondenzátu</t>
  </si>
  <si>
    <t>-1202103267</t>
  </si>
  <si>
    <t>721429212R</t>
  </si>
  <si>
    <t>Montáž automatické čerpadlo kondenzátu od kotlů do výknu 200W</t>
  </si>
  <si>
    <t>567382642</t>
  </si>
  <si>
    <t>Automatické čerpadlo kondenzátu od kotlů do výknu 200W, max výtlak 5,5m, max. průtok 10l/min, napájení 230V, výkon 75W, výtlačné potrubí s vnitřním průměrem 10mm</t>
  </si>
  <si>
    <t>-33650693</t>
  </si>
  <si>
    <t>998721101</t>
  </si>
  <si>
    <t>Přesun hmot tonážní pro vnitřní kanalizace v objektech v do 6 m</t>
  </si>
  <si>
    <t>1722264346</t>
  </si>
  <si>
    <t>722</t>
  </si>
  <si>
    <t>Zdravotechnika - vnitřní vodovod</t>
  </si>
  <si>
    <t>722170801</t>
  </si>
  <si>
    <t>Demontáž rozvodů vody z plastů do D 25</t>
  </si>
  <si>
    <t>-1307566783</t>
  </si>
  <si>
    <t>18</t>
  </si>
  <si>
    <t>722170804</t>
  </si>
  <si>
    <t>Demontáž rozvodů vody z plastů do D 50</t>
  </si>
  <si>
    <t>212105625</t>
  </si>
  <si>
    <t>19</t>
  </si>
  <si>
    <t>722220851</t>
  </si>
  <si>
    <t>Demontáž armatur závitových s jedním závitem G do 3/4</t>
  </si>
  <si>
    <t>-2004679053</t>
  </si>
  <si>
    <t>722220861</t>
  </si>
  <si>
    <t>Demontáž armatur závitových se dvěma závity G do 3/4</t>
  </si>
  <si>
    <t>970601317</t>
  </si>
  <si>
    <t>722220863</t>
  </si>
  <si>
    <t>Demontáž armatur závitových se dvěma závity G 6/4</t>
  </si>
  <si>
    <t>-1678462264</t>
  </si>
  <si>
    <t>582831477</t>
  </si>
  <si>
    <t>722260811</t>
  </si>
  <si>
    <t>Demontáž vodoměrů závitových G 1/2</t>
  </si>
  <si>
    <t>1591396296</t>
  </si>
  <si>
    <t>732320812</t>
  </si>
  <si>
    <t>Demontáž nádrže beztlaké nebo tlakové odpojení od rozvodů potrubí obsah do 100 l</t>
  </si>
  <si>
    <t>1542911624</t>
  </si>
  <si>
    <t>722290821</t>
  </si>
  <si>
    <t>Přemístění vnitrostaveništní demontovaných hmot pro vnitřní vodovod v objektech výšky do 6 m</t>
  </si>
  <si>
    <t>1350320626</t>
  </si>
  <si>
    <t>0,10</t>
  </si>
  <si>
    <t>722174021</t>
  </si>
  <si>
    <t>Potrubí vodovodní plastové PPR svar polyfúze PN 20 D 16x2,7 mm</t>
  </si>
  <si>
    <t>987030676</t>
  </si>
  <si>
    <t>722174022</t>
  </si>
  <si>
    <t>Potrubí vodovodní plastové PPR svar polyfuze PN 20 D 20 x 3,4 mm</t>
  </si>
  <si>
    <t>-1317029793</t>
  </si>
  <si>
    <t>74</t>
  </si>
  <si>
    <t>722174023</t>
  </si>
  <si>
    <t>Potrubí vodovodní plastové PPR svar polyfúze PN 20 D 25x4,2 mm</t>
  </si>
  <si>
    <t>-2088561480</t>
  </si>
  <si>
    <t>722174024</t>
  </si>
  <si>
    <t>Potrubí vodovodní plastové PPR svar polyfúze PN 20 D 32x5,4 mm</t>
  </si>
  <si>
    <t>-525816145</t>
  </si>
  <si>
    <t>722181231</t>
  </si>
  <si>
    <t>Ochrana vodovodního potrubí přilepenými termoizolačními trubicemi z PE tl do 13 mm DN do 22 mm</t>
  </si>
  <si>
    <t>1928101812</t>
  </si>
  <si>
    <t>5+7+7+3+6</t>
  </si>
  <si>
    <t>722181232</t>
  </si>
  <si>
    <t>Ochrana vodovodního potrubí přilepenými termoizolačními trubicemi z PE tl do 13 mm DN do 45 mm</t>
  </si>
  <si>
    <t>-741631320</t>
  </si>
  <si>
    <t>16+14+3</t>
  </si>
  <si>
    <t>722224116</t>
  </si>
  <si>
    <t>Kohout plnicí nebo vypouštěcí G 3/4" PN 10 s jedním závitem</t>
  </si>
  <si>
    <t>25380586</t>
  </si>
  <si>
    <t>33</t>
  </si>
  <si>
    <t>722224152</t>
  </si>
  <si>
    <t>Kulový kohout zahradní s vnějším závitem a páčkou PN 15, T 120°C G 1/2 - 3/4"</t>
  </si>
  <si>
    <t>-1248964057</t>
  </si>
  <si>
    <t>722230103R</t>
  </si>
  <si>
    <t>Montáž vodoměru s připojovacím závitem G1"</t>
  </si>
  <si>
    <t>-682710621</t>
  </si>
  <si>
    <t>38821461R</t>
  </si>
  <si>
    <t>vodoměr domovní na studenou vodu G51 Q 2,5-BE PB, s M-Bus modulem</t>
  </si>
  <si>
    <t>1320527730</t>
  </si>
  <si>
    <t>722231073</t>
  </si>
  <si>
    <t>Ventil zpětný mosazný G 3/4" PN 10 do 110°C se dvěma závity</t>
  </si>
  <si>
    <t>560146193</t>
  </si>
  <si>
    <t>722231074</t>
  </si>
  <si>
    <t>Ventil zpětný mosazný G 1" PN 10 do 110°C se dvěma závity</t>
  </si>
  <si>
    <t>-1990537284</t>
  </si>
  <si>
    <t>38</t>
  </si>
  <si>
    <t>722229101</t>
  </si>
  <si>
    <t>Montáž vodovodních armatur s jedním závitem G 1/2" ostatní typ</t>
  </si>
  <si>
    <t>-207442852</t>
  </si>
  <si>
    <t>55121265R</t>
  </si>
  <si>
    <t>ventil pojistný 1/2"x3/4", 8bar</t>
  </si>
  <si>
    <t>842130163</t>
  </si>
  <si>
    <t>722232043</t>
  </si>
  <si>
    <t>Kohout kulový přímý G 1/2" PN 42 do 185°C vnitřní závit</t>
  </si>
  <si>
    <t>689617997</t>
  </si>
  <si>
    <t>77</t>
  </si>
  <si>
    <t>722232044</t>
  </si>
  <si>
    <t>Kohout kulový přímý G 3/4" PN 42 do 185°C vnitřní závit</t>
  </si>
  <si>
    <t>-536079658</t>
  </si>
  <si>
    <t>722232045</t>
  </si>
  <si>
    <t>Kohout kulový přímý G 1" PN 42 do 185°C vnitřní závit</t>
  </si>
  <si>
    <t>-749986502</t>
  </si>
  <si>
    <t>722234264</t>
  </si>
  <si>
    <t>Filtr mosazný G 3/4" PN 20 do 80°C s 2x vnitřním závitem</t>
  </si>
  <si>
    <t>2020358662</t>
  </si>
  <si>
    <t>722231283</t>
  </si>
  <si>
    <t>Regulátor výstupního tlaku membránový G 1" PN 16 do 70°C se dvěma závity</t>
  </si>
  <si>
    <t>-415035662</t>
  </si>
  <si>
    <t>722239101</t>
  </si>
  <si>
    <t>Montáž armatur vodovodních se dvěma závity G 1/2"</t>
  </si>
  <si>
    <t>-54700241</t>
  </si>
  <si>
    <t>55117232R</t>
  </si>
  <si>
    <t>Vodní filtr Honeywell FF06-1/2AA na studenou vodu sítko 100µm</t>
  </si>
  <si>
    <t>-504412118</t>
  </si>
  <si>
    <t>55118610R</t>
  </si>
  <si>
    <t xml:space="preserve">systémový oddělovač pro doplňovací systémy pro přímé napojení na rozvod pitné vody, s kontaktním vodoměrem, 1/2",  např Reflex Fillset</t>
  </si>
  <si>
    <t>486260059</t>
  </si>
  <si>
    <t>49</t>
  </si>
  <si>
    <t>722290226</t>
  </si>
  <si>
    <t>Zkouška těsnosti vodovodního potrubí závitového do DN 50</t>
  </si>
  <si>
    <t>-1474637157</t>
  </si>
  <si>
    <t>5+7+7+16</t>
  </si>
  <si>
    <t>722290234</t>
  </si>
  <si>
    <t>Proplach a dezinfekce vodovodního potrubí do DN 80</t>
  </si>
  <si>
    <t>1843851644</t>
  </si>
  <si>
    <t>732331131</t>
  </si>
  <si>
    <t>Nádoba tlaková expanzní pro akumulační ohřev TV s membránou závitové připojení PN 1,0 o objemu 8 l</t>
  </si>
  <si>
    <t>-1267859329</t>
  </si>
  <si>
    <t>732331787R</t>
  </si>
  <si>
    <t>Příslušenství k expanzním nádobám na pitnou vodu, průtočná armatura Flowjet 3/4, vč montáže</t>
  </si>
  <si>
    <t>354696929</t>
  </si>
  <si>
    <t>53</t>
  </si>
  <si>
    <t>-1956010496</t>
  </si>
  <si>
    <t>42611261R</t>
  </si>
  <si>
    <t xml:space="preserve">Cirkulační čerpadlo např. Wilo  Stratos Pico-Z 25/6-3</t>
  </si>
  <si>
    <t>-516573145</t>
  </si>
  <si>
    <t>734411123</t>
  </si>
  <si>
    <t>Teploměr technický s pevným stonkem a jímkou zadní připojení průměr 100 mm délky 50 mm</t>
  </si>
  <si>
    <t>557906778</t>
  </si>
  <si>
    <t>Tlakoměr s pevným stonkem, 0-10bar průměr 100mm, spodní připojení, vč. montáže</t>
  </si>
  <si>
    <t>-1270485196</t>
  </si>
  <si>
    <t>734209134R</t>
  </si>
  <si>
    <t>Montáž armatury závitové s dvěma závity G 1/2 - zařízení pro úpravu vody</t>
  </si>
  <si>
    <t>-1101872428</t>
  </si>
  <si>
    <t>68</t>
  </si>
  <si>
    <t>55128033R</t>
  </si>
  <si>
    <t>Zařízení pro úpravu vody např. Reflex Fillsoft I + patrona pro změkčování Fillsoft</t>
  </si>
  <si>
    <t>2137987222</t>
  </si>
  <si>
    <t>998722101</t>
  </si>
  <si>
    <t>Přesun hmot tonážní pro vnitřní vodovod v objektech v do 6 m</t>
  </si>
  <si>
    <t>2139233722</t>
  </si>
  <si>
    <t>1116100416</t>
  </si>
  <si>
    <t>Jednoduchý závěs pro potrubí, sestava, potrubí do DN25</t>
  </si>
  <si>
    <t>-1856635346</t>
  </si>
  <si>
    <t>60</t>
  </si>
  <si>
    <t>Jednoduchý závěs pro potrubí, sestava, potrubí do DN32 - DN40</t>
  </si>
  <si>
    <t>-1849780144</t>
  </si>
  <si>
    <t>61</t>
  </si>
  <si>
    <t>767-ZTIK75100</t>
  </si>
  <si>
    <t>Jednoduchý závěs pro potrubí kanalizace, sestava, potrubí do d75 - d110</t>
  </si>
  <si>
    <t>302019996</t>
  </si>
  <si>
    <t>987898683</t>
  </si>
  <si>
    <t>63</t>
  </si>
  <si>
    <t>-1214475853</t>
  </si>
  <si>
    <t>474357833</t>
  </si>
  <si>
    <t>0,9</t>
  </si>
  <si>
    <t>-1505539348</t>
  </si>
  <si>
    <t>686440801</t>
  </si>
  <si>
    <t>D1_01_4c - Plynová odběrná zařízení</t>
  </si>
  <si>
    <t xml:space="preserve">    723 - Zdravotechnika - vnitřní plynovod</t>
  </si>
  <si>
    <t>723</t>
  </si>
  <si>
    <t>Zdravotechnika - vnitřní plynovod</t>
  </si>
  <si>
    <t>723120804</t>
  </si>
  <si>
    <t>Demontáž potrubí ocelové závitové svařované do DN 25</t>
  </si>
  <si>
    <t>-499338277</t>
  </si>
  <si>
    <t>723120805</t>
  </si>
  <si>
    <t>Demontáž potrubí ocelové závitové svařované do DN 50</t>
  </si>
  <si>
    <t>-983460419</t>
  </si>
  <si>
    <t>723160805</t>
  </si>
  <si>
    <t>Demontáž přípojka k plynoměru na závit bez ochozu G 5/4</t>
  </si>
  <si>
    <t>pár</t>
  </si>
  <si>
    <t>1936269131</t>
  </si>
  <si>
    <t>47</t>
  </si>
  <si>
    <t>723160832</t>
  </si>
  <si>
    <t>Demontáž rozpěrky k plynoměru G 5/4</t>
  </si>
  <si>
    <t>-1308764583</t>
  </si>
  <si>
    <t>723260801R</t>
  </si>
  <si>
    <t>Demontáž plynoměru G 4</t>
  </si>
  <si>
    <t>-360812046</t>
  </si>
  <si>
    <t>1744389406</t>
  </si>
  <si>
    <t>-1851258045</t>
  </si>
  <si>
    <t>723290821</t>
  </si>
  <si>
    <t>Přemístění vnitrostaveništní demontovaných hmot pro vnitřní plynovod v objektech výšky do 6 m</t>
  </si>
  <si>
    <t>-1769852366</t>
  </si>
  <si>
    <t>0,070</t>
  </si>
  <si>
    <t>723111203</t>
  </si>
  <si>
    <t>Potrubí ocelové závitové černé bezešvé svařované běžné DN 20</t>
  </si>
  <si>
    <t>1485947243</t>
  </si>
  <si>
    <t>43</t>
  </si>
  <si>
    <t>723111204</t>
  </si>
  <si>
    <t>Potrubí ocelové závitové černé bezešvé svařované běžné DN 25</t>
  </si>
  <si>
    <t>617274726</t>
  </si>
  <si>
    <t>723111205</t>
  </si>
  <si>
    <t>Potrubí ocelové závitové černé bezešvé svařované běžné DN 32</t>
  </si>
  <si>
    <t>-267900372</t>
  </si>
  <si>
    <t>723160205</t>
  </si>
  <si>
    <t>Přípojka k plynoměru spojované na závit bez ochozu G 5/4"</t>
  </si>
  <si>
    <t>1266670734</t>
  </si>
  <si>
    <t>723160335</t>
  </si>
  <si>
    <t>Rozpěrka přípojek plynoměru G 5/4"</t>
  </si>
  <si>
    <t>-1092546020</t>
  </si>
  <si>
    <t>723190907</t>
  </si>
  <si>
    <t>Odvzdušnění nebo napuštění plynovodního potrubí</t>
  </si>
  <si>
    <t>-1853949200</t>
  </si>
  <si>
    <t>7+1+11</t>
  </si>
  <si>
    <t>723190909R</t>
  </si>
  <si>
    <t>Zkouška těsnosti potrubí plynovodního</t>
  </si>
  <si>
    <t>-626592817</t>
  </si>
  <si>
    <t>723190912R</t>
  </si>
  <si>
    <t>Revize plynu</t>
  </si>
  <si>
    <t>-112690906</t>
  </si>
  <si>
    <t>723231163</t>
  </si>
  <si>
    <t>Kohout kulový přímý G 3/4" PN 42 do 185°C plnoprůtokový vnitřní závit těžká řada</t>
  </si>
  <si>
    <t>-1046168069</t>
  </si>
  <si>
    <t>723231165</t>
  </si>
  <si>
    <t>Kohout kulový přímý G 1 1/4" PN 42 do 185°C plnoprůtokový vnitřní závit těžká řada</t>
  </si>
  <si>
    <t>1131784808</t>
  </si>
  <si>
    <t>723239103</t>
  </si>
  <si>
    <t>Montáž armatur plynovodních se dvěma závity G 1" ostatní typ</t>
  </si>
  <si>
    <t>174852884</t>
  </si>
  <si>
    <t>40563106R</t>
  </si>
  <si>
    <t xml:space="preserve">Havarijní uzávěr plynu např. PEVEKO, typ EVPE 1025.02/L, DN25, R1", 230V, 20W, bez proudu uzavřen, samonahazovací </t>
  </si>
  <si>
    <t>404446604</t>
  </si>
  <si>
    <t>10931189</t>
  </si>
  <si>
    <t>767-Z52020</t>
  </si>
  <si>
    <t>Jednoduchý závěs pro potrubí vytápění, sestava, potrubí do DN15 - DN20</t>
  </si>
  <si>
    <t>1927313224</t>
  </si>
  <si>
    <t>Jednoduchý závěs pro potrubí vytápění, sestava, potrubí do DN32 - DN32</t>
  </si>
  <si>
    <t>-1781566975</t>
  </si>
  <si>
    <t>7834254_R</t>
  </si>
  <si>
    <t xml:space="preserve">Nátěry syntetické (žluté) potrubí do DN 50 </t>
  </si>
  <si>
    <t>368964398</t>
  </si>
  <si>
    <t>998723101</t>
  </si>
  <si>
    <t>Přesun hmot tonážní pro vnitřní plynovod v objektech v do 6 m</t>
  </si>
  <si>
    <t>1684327410</t>
  </si>
  <si>
    <t>1788273960</t>
  </si>
  <si>
    <t>2082297814</t>
  </si>
  <si>
    <t>-1272177015</t>
  </si>
  <si>
    <t>0,20</t>
  </si>
  <si>
    <t>-788257645</t>
  </si>
  <si>
    <t>995319839</t>
  </si>
  <si>
    <t>D1_01_4e - Stavební část</t>
  </si>
  <si>
    <t>Jihlava</t>
  </si>
  <si>
    <t>Statutární město Jihlava</t>
  </si>
  <si>
    <t>DP projekt s.r.o.</t>
  </si>
  <si>
    <t>Ing. Avuk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</si>
  <si>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</si>
  <si>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</si>
  <si>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</si>
  <si>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</si>
  <si>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</si>
  <si>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</si>
  <si>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</si>
  <si>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</si>
  <si>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</si>
  <si>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99 - Přesuny hmot a suti</t>
  </si>
  <si>
    <t xml:space="preserve">    751 - Vzduchotechnika</t>
  </si>
  <si>
    <t xml:space="preserve">    767 - Konstrukce zámečnické</t>
  </si>
  <si>
    <t xml:space="preserve">    784 - Dokončovací práce - malby a tapety</t>
  </si>
  <si>
    <t>HSV</t>
  </si>
  <si>
    <t>Práce a dodávky HSV</t>
  </si>
  <si>
    <t>Svislé a kompletní konstrukce</t>
  </si>
  <si>
    <t>310236241</t>
  </si>
  <si>
    <t>Zazdívka otvorů pl přes 0,0225 do 0,09 m2 ve zdivu nadzákladovém cihlami pálenými tl do 300 mm</t>
  </si>
  <si>
    <t>1342938907</t>
  </si>
  <si>
    <t>Zapravení otvorů</t>
  </si>
  <si>
    <t>Součet</t>
  </si>
  <si>
    <t>Úpravy povrchů, podlahy a osazování výplní</t>
  </si>
  <si>
    <t>Úprava povrchů vnitřní</t>
  </si>
  <si>
    <t>612125101</t>
  </si>
  <si>
    <t>Vyplnění spár cementovou maltou vnitřních stěn z cihel</t>
  </si>
  <si>
    <t>m2</t>
  </si>
  <si>
    <t>1222935054</t>
  </si>
  <si>
    <t>0,2*0,2</t>
  </si>
  <si>
    <t>611325422</t>
  </si>
  <si>
    <t>Oprava vnitřní vápenocementové štukové omítky tl jádrové omítky do 20 mm a tl štuku do 3 mm stropů v rozsahu plochy přes 10 do 30 %</t>
  </si>
  <si>
    <t>-1979278053</t>
  </si>
  <si>
    <t>16,0*1,2</t>
  </si>
  <si>
    <t>612325412</t>
  </si>
  <si>
    <t>Oprava vnitřní vápenocementové hladké omítky tl do 20 mm stěn v rozsahu plochy přes 10 do 30 %</t>
  </si>
  <si>
    <t>633742843</t>
  </si>
  <si>
    <t>48</t>
  </si>
  <si>
    <t>611131151</t>
  </si>
  <si>
    <t>Sanační postřik vnitřních stropů nanášený celoplošně ručně</t>
  </si>
  <si>
    <t>324616009</t>
  </si>
  <si>
    <t>612131151</t>
  </si>
  <si>
    <t>Sanační postřik vnitřních stěn nanášený celoplošně ručně</t>
  </si>
  <si>
    <t>1197087265</t>
  </si>
  <si>
    <t>Podlahy a podlahové konstrukce</t>
  </si>
  <si>
    <t>631311136</t>
  </si>
  <si>
    <t>Mazanina tl přes 120 do 240 mm z betonu prostého bez zvýšených nároků na prostředí tř. C 25/30</t>
  </si>
  <si>
    <t>m3</t>
  </si>
  <si>
    <t>-248595513</t>
  </si>
  <si>
    <t>podlahová vpusť</t>
  </si>
  <si>
    <t>0,4*0,4*0,15</t>
  </si>
  <si>
    <t>631319023</t>
  </si>
  <si>
    <t>Příplatek k mazanině tl přes 120 do 240 mm za přehlazení s poprášením cementem</t>
  </si>
  <si>
    <t>270783237</t>
  </si>
  <si>
    <t>0,024</t>
  </si>
  <si>
    <t>632450131</t>
  </si>
  <si>
    <t>Vyrovnávací cementový potěr tl přes 10 do 20 mm ze suchých směsí provedený v ploše</t>
  </si>
  <si>
    <t>-1359485314</t>
  </si>
  <si>
    <t>U vpustě</t>
  </si>
  <si>
    <t>0,4*0,4</t>
  </si>
  <si>
    <t>U dveří</t>
  </si>
  <si>
    <t>0,9*0,3</t>
  </si>
  <si>
    <t>783913161</t>
  </si>
  <si>
    <t>Penetrační syntetický nátěr pórovitých betonových podlah</t>
  </si>
  <si>
    <t>594235159</t>
  </si>
  <si>
    <t>0,4*0,4*2</t>
  </si>
  <si>
    <t>Ostatní konstrukce a práce, bourání</t>
  </si>
  <si>
    <t>Lešení a stavební výtahy</t>
  </si>
  <si>
    <t>949101111</t>
  </si>
  <si>
    <t>Lešení pomocné pro objekty pozemních staveb s lešeňovou podlahou v do 1,9 m zatížení do 150 kg/m2</t>
  </si>
  <si>
    <t>912598176</t>
  </si>
  <si>
    <t>Různé dokončovací konstrukce a práce pozemních staveb</t>
  </si>
  <si>
    <t>751398825</t>
  </si>
  <si>
    <t>Demontáž větrací mřížky stěnové průřezu přes 0,200 m2</t>
  </si>
  <si>
    <t>914753734</t>
  </si>
  <si>
    <t>751398025</t>
  </si>
  <si>
    <t>Montáž větrací mřížky stěnové přes 0,200 m2</t>
  </si>
  <si>
    <t>993919511</t>
  </si>
  <si>
    <t>952901111</t>
  </si>
  <si>
    <t>Vyčištění budov bytové a občanské výstavby při výšce podlaží do 4 m</t>
  </si>
  <si>
    <t>-928399004</t>
  </si>
  <si>
    <t>952902041</t>
  </si>
  <si>
    <t>Čištění budov drhnutí hladkých podlah s chemickými prostředky</t>
  </si>
  <si>
    <t>1290131515</t>
  </si>
  <si>
    <t>Bourání konstrukcí</t>
  </si>
  <si>
    <t>968072455</t>
  </si>
  <si>
    <t>Vybourání kovových dveřních zárubní pl do 2 m2</t>
  </si>
  <si>
    <t>563587960</t>
  </si>
  <si>
    <t>767691822</t>
  </si>
  <si>
    <t>Vyvěšení nebo zavěšení kovových křídel dveří do 2 m2</t>
  </si>
  <si>
    <t>-1899040556</t>
  </si>
  <si>
    <t>721210813</t>
  </si>
  <si>
    <t>Demontáž vpustí podlahových z kyselinovzdorné kameniny DN 100</t>
  </si>
  <si>
    <t>623578546</t>
  </si>
  <si>
    <t>751511815</t>
  </si>
  <si>
    <t>Demontáž potrubí plechového skupiny I kruhového s přírubou nebo bez příruby tloušťky plechu 0,6 mm D do 200 mm</t>
  </si>
  <si>
    <t>1470497323</t>
  </si>
  <si>
    <t>Kouřovod</t>
  </si>
  <si>
    <t>1,5</t>
  </si>
  <si>
    <t>965042231</t>
  </si>
  <si>
    <t>Bourání podkladů pod dlažby nebo mazanin betonových nebo z litého asfaltu tl přes 100 mm pl do 4 m2</t>
  </si>
  <si>
    <t>240380117</t>
  </si>
  <si>
    <t>vybouraní vpustě</t>
  </si>
  <si>
    <t>973031325</t>
  </si>
  <si>
    <t>Vysekání kapes ve zdivu cihelném na MV nebo MVC pl do 0,10 m2 hl do 300 mm</t>
  </si>
  <si>
    <t>1245023936</t>
  </si>
  <si>
    <t>977312114</t>
  </si>
  <si>
    <t>Řezání stávajících betonových mazanin vyztužených hl do 200 mm</t>
  </si>
  <si>
    <t>1758436609</t>
  </si>
  <si>
    <t>(0,4+0,4)*2</t>
  </si>
  <si>
    <t>978011141</t>
  </si>
  <si>
    <t>Otlučení (osekání) vnitřní vápenné nebo vápenocementové omítky stropů v rozsahu přes 10 do 30 %</t>
  </si>
  <si>
    <t>1764071278</t>
  </si>
  <si>
    <t>978013141</t>
  </si>
  <si>
    <t>Otlučení (osekání) vnitřní vápenné nebo vápenocementové omítky stěn v rozsahu přes 10 do 30 %</t>
  </si>
  <si>
    <t>1767573569</t>
  </si>
  <si>
    <t>99</t>
  </si>
  <si>
    <t>Přesuny hmot a suti</t>
  </si>
  <si>
    <t>997013211</t>
  </si>
  <si>
    <t>Vnitrostaveništní doprava suti a vybouraných hmot pro budovy v do 6 m ručně</t>
  </si>
  <si>
    <t>-1251890830</t>
  </si>
  <si>
    <t>0,958</t>
  </si>
  <si>
    <t>997013501</t>
  </si>
  <si>
    <t>Odvoz suti a vybouraných hmot na skládku nebo meziskládku do 1 km se složením</t>
  </si>
  <si>
    <t>492549659</t>
  </si>
  <si>
    <t>997013509</t>
  </si>
  <si>
    <t>Příplatek k odvozu suti a vybouraných hmot na skládku ZKD 1 km přes 1 km</t>
  </si>
  <si>
    <t>-1447541717</t>
  </si>
  <si>
    <t>0,927*7 "Přepočtené koeficientem množství</t>
  </si>
  <si>
    <t>997013631</t>
  </si>
  <si>
    <t>Poplatek za uložení na skládce (skládkovné) stavebního odpadu směsného kód odpadu 17 09 04</t>
  </si>
  <si>
    <t>1009913558</t>
  </si>
  <si>
    <t>998018001</t>
  </si>
  <si>
    <t>Přesun hmot pro budovy ruční pro budovy v do 6 m</t>
  </si>
  <si>
    <t>477516579</t>
  </si>
  <si>
    <t>1,829</t>
  </si>
  <si>
    <t>721211912</t>
  </si>
  <si>
    <t>Montáž vpustí podlahových DN 50/75 ostatní typ</t>
  </si>
  <si>
    <t>1636470697</t>
  </si>
  <si>
    <t>31</t>
  </si>
  <si>
    <t>55161722</t>
  </si>
  <si>
    <t>vpusť podlahová s kulovým kloubem a zápachovou uzávěrkou vodorovný odtok DN 50/75</t>
  </si>
  <si>
    <t>-1845480408</t>
  </si>
  <si>
    <t>998721121</t>
  </si>
  <si>
    <t>Přesun hmot tonážní pro vnitřní kanalizaci ruční v objektech v do 6 m</t>
  </si>
  <si>
    <t>1417997702</t>
  </si>
  <si>
    <t>751</t>
  </si>
  <si>
    <t>Vzduchotechnika</t>
  </si>
  <si>
    <t>751511182</t>
  </si>
  <si>
    <t>Montáž potrubí plechového skupiny I kruhového bez příruby tloušťky plechu 0,6 mm D přes 100 do 200 mm</t>
  </si>
  <si>
    <t>574334396</t>
  </si>
  <si>
    <t>42981981r</t>
  </si>
  <si>
    <t>trouba pevná Pz D 180mm, l=0,5m</t>
  </si>
  <si>
    <t>433116167</t>
  </si>
  <si>
    <t>751514178</t>
  </si>
  <si>
    <t>Montáž oblouku do plechového potrubí kruhového bez příruby D přes 100 do 200 mm</t>
  </si>
  <si>
    <t>-419596692</t>
  </si>
  <si>
    <t>42981144</t>
  </si>
  <si>
    <t>oblouk lisovaný Pz 45° D 180mm</t>
  </si>
  <si>
    <t>-1116871877</t>
  </si>
  <si>
    <t>751111013</t>
  </si>
  <si>
    <t>Montáž ventilátoru axiálního nízkotlakého nástěnného základního D přes 200 do 300 mm</t>
  </si>
  <si>
    <t>-1619603515</t>
  </si>
  <si>
    <t>42914529R</t>
  </si>
  <si>
    <t xml:space="preserve">odtahový axiální ventilátor průměru 250mm, průtok 1130m3/h, napájení 230V. Motory jsou s izolací třídy F a pracovní teplotou −40 až +70 ˚C. Krytí IP65. </t>
  </si>
  <si>
    <t>-1846525051</t>
  </si>
  <si>
    <t>37</t>
  </si>
  <si>
    <t>998751121</t>
  </si>
  <si>
    <t>Přesun hmot tonážní pro vzduchotechniku ruční v objektech v do 12 m</t>
  </si>
  <si>
    <t>636627468</t>
  </si>
  <si>
    <t>0,005</t>
  </si>
  <si>
    <t>767</t>
  </si>
  <si>
    <t>Konstrukce zámečnické</t>
  </si>
  <si>
    <t>642942111</t>
  </si>
  <si>
    <t>Osazování zárubní nebo rámů dveřních kovových do 2,5 m2 na MC</t>
  </si>
  <si>
    <t>-1599278195</t>
  </si>
  <si>
    <t>55331438</t>
  </si>
  <si>
    <t>zárubeň jednokřídlá ocelová pro dodatečnou montáž tl stěny 110-150mm rozměru 900/1970, 2100mm</t>
  </si>
  <si>
    <t>-431412883</t>
  </si>
  <si>
    <t>767640111</t>
  </si>
  <si>
    <t>Montáž dveří ocelových nebo hliníkových vchodových jednokřídlových bez nadsvětlíku</t>
  </si>
  <si>
    <t>-428308332</t>
  </si>
  <si>
    <t>55341156</t>
  </si>
  <si>
    <t>dveře jednokřídlé ocelové vchodové 900x1970mm</t>
  </si>
  <si>
    <t>-1069853156</t>
  </si>
  <si>
    <t>V dolní částí opatřeno větracímí otvory</t>
  </si>
  <si>
    <t>998767121</t>
  </si>
  <si>
    <t>Přesun hmot tonážní pro zámečnické konstrukce ruční v objektech v do 6 m</t>
  </si>
  <si>
    <t>-1732750152</t>
  </si>
  <si>
    <t>0,084</t>
  </si>
  <si>
    <t>783314101</t>
  </si>
  <si>
    <t>Základní jednonásobný syntetický nátěr zámečnických konstrukcí</t>
  </si>
  <si>
    <t>22558933</t>
  </si>
  <si>
    <t>VZT mřížka</t>
  </si>
  <si>
    <t>0,65*0,35</t>
  </si>
  <si>
    <t>Dveře</t>
  </si>
  <si>
    <t>4,0</t>
  </si>
  <si>
    <t>Zárubeň</t>
  </si>
  <si>
    <t>1,6</t>
  </si>
  <si>
    <t>783317101</t>
  </si>
  <si>
    <t>Krycí jednonásobný syntetický standardní nátěr zámečnických konstrukcí</t>
  </si>
  <si>
    <t>399969747</t>
  </si>
  <si>
    <t>Dva nátěry</t>
  </si>
  <si>
    <t>.</t>
  </si>
  <si>
    <t>5,828*2 "Přepočtené koeficientem množství</t>
  </si>
  <si>
    <t>783414101</t>
  </si>
  <si>
    <t>Základní jednonásobný syntetický nátěr klempířských konstrukcí</t>
  </si>
  <si>
    <t>-41047369</t>
  </si>
  <si>
    <t>3,5</t>
  </si>
  <si>
    <t>783417101</t>
  </si>
  <si>
    <t>Krycí jednonásobný syntetický nátěr klempířských konstrukcí</t>
  </si>
  <si>
    <t>-527020348</t>
  </si>
  <si>
    <t>3,5*2 "Přepočtené koeficientem množství</t>
  </si>
  <si>
    <t>783826615</t>
  </si>
  <si>
    <t>Hydrofobizační transparentní silikonový nátěr omítek stupně členitosti 1 a 2</t>
  </si>
  <si>
    <t>-519050286</t>
  </si>
  <si>
    <t>19,2</t>
  </si>
  <si>
    <t>783922251</t>
  </si>
  <si>
    <t>Tmelení prasklin betonového podkladu silikonovým tmelem</t>
  </si>
  <si>
    <t>-302617904</t>
  </si>
  <si>
    <t>783937163</t>
  </si>
  <si>
    <t>Krycí dvojnásobný epoxidový rozpouštědlový nátěr betonové podlahy</t>
  </si>
  <si>
    <t>-1322783101</t>
  </si>
  <si>
    <t>784</t>
  </si>
  <si>
    <t>Dokončovací práce - malby a tapety</t>
  </si>
  <si>
    <t>784121001</t>
  </si>
  <si>
    <t>Oškrabání malby v místnostech v do 3,80 m</t>
  </si>
  <si>
    <t>-1270710844</t>
  </si>
  <si>
    <t>784181121</t>
  </si>
  <si>
    <t>Hloubková jednonásobná bezbarvá penetrace podkladu v místnostech v do 3,80 m</t>
  </si>
  <si>
    <t>-574089382</t>
  </si>
  <si>
    <t>784221101</t>
  </si>
  <si>
    <t>Dvojnásobné bílé malby ze směsí za sucha dobře otěruvzdorných v místnostech do 3,80 m</t>
  </si>
  <si>
    <t>-1783517727</t>
  </si>
  <si>
    <t>005</t>
  </si>
  <si>
    <t>Provozní vlivy</t>
  </si>
  <si>
    <t>-472216528</t>
  </si>
  <si>
    <t>006</t>
  </si>
  <si>
    <t>Vytyčení exitujících inž. sítí</t>
  </si>
  <si>
    <t>-850561440</t>
  </si>
  <si>
    <t>Zařízení staveniště</t>
  </si>
  <si>
    <t>472053894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</si>
</sst>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2025_09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plynové kotelny - Masarykovo náměstí 26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12. 8. 2025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ROUND(SUM(AG95:AG98),2)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ROUND(SUM(AS95:AS98),2)</f>
        <v>0</v>
      </c>
      <c r="AT94" s="98">
        <f>ROUND(SUM(AV94:AW94),2)</f>
        <v>0</v>
      </c>
      <c r="AU94" s="99">
        <f>ROUND(SUM(AU95:AU98),5)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ROUND(SUM(AZ95:AZ98),2)</f>
        <v>0</v>
      </c>
      <c r="BA94" s="98">
        <f>ROUND(SUM(BA95:BA98),2)</f>
        <v>0</v>
      </c>
      <c r="BB94" s="98">
        <f>ROUND(SUM(BB95:BB98),2)</f>
        <v>0</v>
      </c>
      <c r="BC94" s="98">
        <f>ROUND(SUM(BC95:BC98),2)</f>
        <v>0</v>
      </c>
      <c r="BD94" s="100">
        <f>ROUND(SUM(BD95:BD98),2)</f>
        <v>0</v>
      </c>
      <c r="BE94" s="6"/>
      <c r="BS94" s="101" t="s">
        <v>72</v>
      </c>
      <c r="BT94" s="101" t="s">
        <v>73</v>
      </c>
      <c r="BU94" s="102" t="s">
        <v>74</v>
      </c>
      <c r="BV94" s="101" t="s">
        <v>75</v>
      </c>
      <c r="BW94" s="101" t="s">
        <v>4</v>
      </c>
      <c r="BX94" s="101" t="s">
        <v>76</v>
      </c>
      <c r="CL94" s="101" t="s">
        <v>1</v>
      </c>
    </row>
    <row r="95" s="7" customFormat="1" ht="24.75" customHeight="1">
      <c r="A95" s="103" t="s">
        <v>77</v>
      </c>
      <c r="B95" s="104"/>
      <c r="C95" s="105"/>
      <c r="D95" s="106" t="s">
        <v>78</v>
      </c>
      <c r="E95" s="106"/>
      <c r="F95" s="106"/>
      <c r="G95" s="106"/>
      <c r="H95" s="106"/>
      <c r="I95" s="107"/>
      <c r="J95" s="106" t="s">
        <v>79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'D1_01_4a - Vytápění'!J30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80</v>
      </c>
      <c r="AR95" s="104"/>
      <c r="AS95" s="110">
        <v>0</v>
      </c>
      <c r="AT95" s="111">
        <f>ROUND(SUM(AV95:AW95),2)</f>
        <v>0</v>
      </c>
      <c r="AU95" s="112">
        <f>'D1_01_4a - Vytápění'!P127</f>
        <v>0</v>
      </c>
      <c r="AV95" s="111">
        <f>'D1_01_4a - Vytápění'!J33</f>
        <v>0</v>
      </c>
      <c r="AW95" s="111">
        <f>'D1_01_4a - Vytápění'!J34</f>
        <v>0</v>
      </c>
      <c r="AX95" s="111">
        <f>'D1_01_4a - Vytápění'!J35</f>
        <v>0</v>
      </c>
      <c r="AY95" s="111">
        <f>'D1_01_4a - Vytápění'!J36</f>
        <v>0</v>
      </c>
      <c r="AZ95" s="111">
        <f>'D1_01_4a - Vytápění'!F33</f>
        <v>0</v>
      </c>
      <c r="BA95" s="111">
        <f>'D1_01_4a - Vytápění'!F34</f>
        <v>0</v>
      </c>
      <c r="BB95" s="111">
        <f>'D1_01_4a - Vytápění'!F35</f>
        <v>0</v>
      </c>
      <c r="BC95" s="111">
        <f>'D1_01_4a - Vytápění'!F36</f>
        <v>0</v>
      </c>
      <c r="BD95" s="113">
        <f>'D1_01_4a - Vytápění'!F37</f>
        <v>0</v>
      </c>
      <c r="BE95" s="7"/>
      <c r="BT95" s="114" t="s">
        <v>81</v>
      </c>
      <c r="BV95" s="114" t="s">
        <v>75</v>
      </c>
      <c r="BW95" s="114" t="s">
        <v>82</v>
      </c>
      <c r="BX95" s="114" t="s">
        <v>4</v>
      </c>
      <c r="CL95" s="114" t="s">
        <v>1</v>
      </c>
      <c r="CM95" s="114" t="s">
        <v>83</v>
      </c>
    </row>
    <row r="96" s="7" customFormat="1" ht="24.75" customHeight="1">
      <c r="A96" s="103" t="s">
        <v>77</v>
      </c>
      <c r="B96" s="104"/>
      <c r="C96" s="105"/>
      <c r="D96" s="106" t="s">
        <v>84</v>
      </c>
      <c r="E96" s="106"/>
      <c r="F96" s="106"/>
      <c r="G96" s="106"/>
      <c r="H96" s="106"/>
      <c r="I96" s="107"/>
      <c r="J96" s="106" t="s">
        <v>85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'D1_01_4b - Zdravotně tech...'!J30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80</v>
      </c>
      <c r="AR96" s="104"/>
      <c r="AS96" s="110">
        <v>0</v>
      </c>
      <c r="AT96" s="111">
        <f>ROUND(SUM(AV96:AW96),2)</f>
        <v>0</v>
      </c>
      <c r="AU96" s="112">
        <f>'D1_01_4b - Zdravotně tech...'!P122</f>
        <v>0</v>
      </c>
      <c r="AV96" s="111">
        <f>'D1_01_4b - Zdravotně tech...'!J33</f>
        <v>0</v>
      </c>
      <c r="AW96" s="111">
        <f>'D1_01_4b - Zdravotně tech...'!J34</f>
        <v>0</v>
      </c>
      <c r="AX96" s="111">
        <f>'D1_01_4b - Zdravotně tech...'!J35</f>
        <v>0</v>
      </c>
      <c r="AY96" s="111">
        <f>'D1_01_4b - Zdravotně tech...'!J36</f>
        <v>0</v>
      </c>
      <c r="AZ96" s="111">
        <f>'D1_01_4b - Zdravotně tech...'!F33</f>
        <v>0</v>
      </c>
      <c r="BA96" s="111">
        <f>'D1_01_4b - Zdravotně tech...'!F34</f>
        <v>0</v>
      </c>
      <c r="BB96" s="111">
        <f>'D1_01_4b - Zdravotně tech...'!F35</f>
        <v>0</v>
      </c>
      <c r="BC96" s="111">
        <f>'D1_01_4b - Zdravotně tech...'!F36</f>
        <v>0</v>
      </c>
      <c r="BD96" s="113">
        <f>'D1_01_4b - Zdravotně tech...'!F37</f>
        <v>0</v>
      </c>
      <c r="BE96" s="7"/>
      <c r="BT96" s="114" t="s">
        <v>81</v>
      </c>
      <c r="BV96" s="114" t="s">
        <v>75</v>
      </c>
      <c r="BW96" s="114" t="s">
        <v>86</v>
      </c>
      <c r="BX96" s="114" t="s">
        <v>4</v>
      </c>
      <c r="CL96" s="114" t="s">
        <v>1</v>
      </c>
      <c r="CM96" s="114" t="s">
        <v>83</v>
      </c>
    </row>
    <row r="97" s="7" customFormat="1" ht="24.75" customHeight="1">
      <c r="A97" s="103" t="s">
        <v>77</v>
      </c>
      <c r="B97" s="104"/>
      <c r="C97" s="105"/>
      <c r="D97" s="106" t="s">
        <v>87</v>
      </c>
      <c r="E97" s="106"/>
      <c r="F97" s="106"/>
      <c r="G97" s="106"/>
      <c r="H97" s="106"/>
      <c r="I97" s="107"/>
      <c r="J97" s="106" t="s">
        <v>88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'D1_01_4c - Plynová odběrn...'!J30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80</v>
      </c>
      <c r="AR97" s="104"/>
      <c r="AS97" s="110">
        <v>0</v>
      </c>
      <c r="AT97" s="111">
        <f>ROUND(SUM(AV97:AW97),2)</f>
        <v>0</v>
      </c>
      <c r="AU97" s="112">
        <f>'D1_01_4c - Plynová odběrn...'!P120</f>
        <v>0</v>
      </c>
      <c r="AV97" s="111">
        <f>'D1_01_4c - Plynová odběrn...'!J33</f>
        <v>0</v>
      </c>
      <c r="AW97" s="111">
        <f>'D1_01_4c - Plynová odběrn...'!J34</f>
        <v>0</v>
      </c>
      <c r="AX97" s="111">
        <f>'D1_01_4c - Plynová odběrn...'!J35</f>
        <v>0</v>
      </c>
      <c r="AY97" s="111">
        <f>'D1_01_4c - Plynová odběrn...'!J36</f>
        <v>0</v>
      </c>
      <c r="AZ97" s="111">
        <f>'D1_01_4c - Plynová odběrn...'!F33</f>
        <v>0</v>
      </c>
      <c r="BA97" s="111">
        <f>'D1_01_4c - Plynová odběrn...'!F34</f>
        <v>0</v>
      </c>
      <c r="BB97" s="111">
        <f>'D1_01_4c - Plynová odběrn...'!F35</f>
        <v>0</v>
      </c>
      <c r="BC97" s="111">
        <f>'D1_01_4c - Plynová odběrn...'!F36</f>
        <v>0</v>
      </c>
      <c r="BD97" s="113">
        <f>'D1_01_4c - Plynová odběrn...'!F37</f>
        <v>0</v>
      </c>
      <c r="BE97" s="7"/>
      <c r="BT97" s="114" t="s">
        <v>81</v>
      </c>
      <c r="BV97" s="114" t="s">
        <v>75</v>
      </c>
      <c r="BW97" s="114" t="s">
        <v>89</v>
      </c>
      <c r="BX97" s="114" t="s">
        <v>4</v>
      </c>
      <c r="CL97" s="114" t="s">
        <v>1</v>
      </c>
      <c r="CM97" s="114" t="s">
        <v>83</v>
      </c>
    </row>
    <row r="98" s="7" customFormat="1" ht="24.75" customHeight="1">
      <c r="A98" s="103" t="s">
        <v>77</v>
      </c>
      <c r="B98" s="104"/>
      <c r="C98" s="105"/>
      <c r="D98" s="106" t="s">
        <v>90</v>
      </c>
      <c r="E98" s="106"/>
      <c r="F98" s="106"/>
      <c r="G98" s="106"/>
      <c r="H98" s="106"/>
      <c r="I98" s="107"/>
      <c r="J98" s="106" t="s">
        <v>91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'D1_01_4e - Stavební část'!J30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80</v>
      </c>
      <c r="AR98" s="104"/>
      <c r="AS98" s="115">
        <v>0</v>
      </c>
      <c r="AT98" s="116">
        <f>ROUND(SUM(AV98:AW98),2)</f>
        <v>0</v>
      </c>
      <c r="AU98" s="117">
        <f>'D1_01_4e - Stavební část'!P134</f>
        <v>0</v>
      </c>
      <c r="AV98" s="116">
        <f>'D1_01_4e - Stavební část'!J33</f>
        <v>0</v>
      </c>
      <c r="AW98" s="116">
        <f>'D1_01_4e - Stavební část'!J34</f>
        <v>0</v>
      </c>
      <c r="AX98" s="116">
        <f>'D1_01_4e - Stavební část'!J35</f>
        <v>0</v>
      </c>
      <c r="AY98" s="116">
        <f>'D1_01_4e - Stavební část'!J36</f>
        <v>0</v>
      </c>
      <c r="AZ98" s="116">
        <f>'D1_01_4e - Stavební část'!F33</f>
        <v>0</v>
      </c>
      <c r="BA98" s="116">
        <f>'D1_01_4e - Stavební část'!F34</f>
        <v>0</v>
      </c>
      <c r="BB98" s="116">
        <f>'D1_01_4e - Stavební část'!F35</f>
        <v>0</v>
      </c>
      <c r="BC98" s="116">
        <f>'D1_01_4e - Stavební část'!F36</f>
        <v>0</v>
      </c>
      <c r="BD98" s="118">
        <f>'D1_01_4e - Stavební část'!F37</f>
        <v>0</v>
      </c>
      <c r="BE98" s="7"/>
      <c r="BT98" s="114" t="s">
        <v>81</v>
      </c>
      <c r="BV98" s="114" t="s">
        <v>75</v>
      </c>
      <c r="BW98" s="114" t="s">
        <v>92</v>
      </c>
      <c r="BX98" s="114" t="s">
        <v>4</v>
      </c>
      <c r="CL98" s="114" t="s">
        <v>1</v>
      </c>
      <c r="CM98" s="114" t="s">
        <v>83</v>
      </c>
    </row>
    <row r="99" s="2" customFormat="1" ht="30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38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1_01_4a - Vytápění'!C2" display="/"/>
    <hyperlink ref="A96" location="'D1_01_4b - Zdravotně tech...'!C2" display="/"/>
    <hyperlink ref="A97" location="'D1_01_4c - Plynová odběrn...'!C2" display="/"/>
    <hyperlink ref="A98" location="'D1_01_4e - Stavební čás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Oprava plynové kotelny - Masarykovo náměstí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12. 8. 2025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ROUND((SUM(BE127:BE324)),  2)</f>
        <v>0</v>
      </c>
      <c r="G33" s="37"/>
      <c r="H33" s="37"/>
      <c r="I33" s="127">
        <v>0.20999999999999999</v>
      </c>
      <c r="J33" s="126">
        <f>ROUND(((SUM(BE127:BE324))*I33),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ROUND((SUM(BF127:BF324)),  2)</f>
        <v>0</v>
      </c>
      <c r="G34" s="37"/>
      <c r="H34" s="37"/>
      <c r="I34" s="127">
        <v>0.14999999999999999</v>
      </c>
      <c r="J34" s="126">
        <f>ROUND(((SUM(BF127:BF324))*I34),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ROUND((SUM(BG127:BG324)),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ROUND((SUM(BH127:BH324)),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ROUND((SUM(BI127:BI324)),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Oprava plynové kotelny - Masarykovo náměstí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D1_01_4a - Vytápění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12. 8. 2025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102</v>
      </c>
      <c r="E98" s="145"/>
      <c r="F98" s="145"/>
      <c r="G98" s="145"/>
      <c r="H98" s="145"/>
      <c r="I98" s="145"/>
      <c r="J98" s="146">
        <f>J129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103</v>
      </c>
      <c r="E99" s="145"/>
      <c r="F99" s="145"/>
      <c r="G99" s="145"/>
      <c r="H99" s="145"/>
      <c r="I99" s="145"/>
      <c r="J99" s="146">
        <f>J136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104</v>
      </c>
      <c r="E100" s="145"/>
      <c r="F100" s="145"/>
      <c r="G100" s="145"/>
      <c r="H100" s="145"/>
      <c r="I100" s="145"/>
      <c r="J100" s="146">
        <f>J150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105</v>
      </c>
      <c r="E101" s="145"/>
      <c r="F101" s="145"/>
      <c r="G101" s="145"/>
      <c r="H101" s="145"/>
      <c r="I101" s="145"/>
      <c r="J101" s="146">
        <f>J172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106</v>
      </c>
      <c r="E102" s="145"/>
      <c r="F102" s="145"/>
      <c r="G102" s="145"/>
      <c r="H102" s="145"/>
      <c r="I102" s="145"/>
      <c r="J102" s="146">
        <f>J204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107</v>
      </c>
      <c r="E103" s="145"/>
      <c r="F103" s="145"/>
      <c r="G103" s="145"/>
      <c r="H103" s="145"/>
      <c r="I103" s="145"/>
      <c r="J103" s="146">
        <f>J227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108</v>
      </c>
      <c r="E104" s="145"/>
      <c r="F104" s="145"/>
      <c r="G104" s="145"/>
      <c r="H104" s="145"/>
      <c r="I104" s="145"/>
      <c r="J104" s="146">
        <f>J295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109</v>
      </c>
      <c r="E105" s="145"/>
      <c r="F105" s="145"/>
      <c r="G105" s="145"/>
      <c r="H105" s="145"/>
      <c r="I105" s="145"/>
      <c r="J105" s="146">
        <f>J298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9"/>
      <c r="C106" s="9"/>
      <c r="D106" s="140" t="s">
        <v>110</v>
      </c>
      <c r="E106" s="141"/>
      <c r="F106" s="141"/>
      <c r="G106" s="141"/>
      <c r="H106" s="141"/>
      <c r="I106" s="141"/>
      <c r="J106" s="142">
        <f>J311</f>
        <v>0</v>
      </c>
      <c r="K106" s="9"/>
      <c r="L106" s="13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3"/>
      <c r="C107" s="10"/>
      <c r="D107" s="144" t="s">
        <v>111</v>
      </c>
      <c r="E107" s="145"/>
      <c r="F107" s="145"/>
      <c r="G107" s="145"/>
      <c r="H107" s="145"/>
      <c r="I107" s="145"/>
      <c r="J107" s="146">
        <f>J312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112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120" t="str">
        <f>E7</f>
        <v>Oprava plynové kotelny - Masarykovo náměstí 26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94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D1_01_4a - Vytápění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F12</f>
        <v xml:space="preserve"> </v>
      </c>
      <c r="G121" s="37"/>
      <c r="H121" s="37"/>
      <c r="I121" s="31" t="s">
        <v>22</v>
      </c>
      <c r="J121" s="68" t="str">
        <f>IF(J12="","",J12)</f>
        <v>12. 8. 2025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7"/>
      <c r="E123" s="37"/>
      <c r="F123" s="26" t="str">
        <f>E15</f>
        <v xml:space="preserve"> </v>
      </c>
      <c r="G123" s="37"/>
      <c r="H123" s="37"/>
      <c r="I123" s="31" t="s">
        <v>29</v>
      </c>
      <c r="J123" s="35" t="str">
        <f>E21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7"/>
      <c r="E124" s="37"/>
      <c r="F124" s="26" t="str">
        <f>IF(E18="","",E18)</f>
        <v>Vyplň údaj</v>
      </c>
      <c r="G124" s="37"/>
      <c r="H124" s="37"/>
      <c r="I124" s="31" t="s">
        <v>31</v>
      </c>
      <c r="J124" s="35" t="str">
        <f>E24</f>
        <v xml:space="preserve"> 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7"/>
      <c r="B126" s="148"/>
      <c r="C126" s="149" t="s">
        <v>113</v>
      </c>
      <c r="D126" s="150" t="s">
        <v>58</v>
      </c>
      <c r="E126" s="150" t="s">
        <v>54</v>
      </c>
      <c r="F126" s="150" t="s">
        <v>55</v>
      </c>
      <c r="G126" s="150" t="s">
        <v>114</v>
      </c>
      <c r="H126" s="150" t="s">
        <v>115</v>
      </c>
      <c r="I126" s="150" t="s">
        <v>116</v>
      </c>
      <c r="J126" s="151" t="s">
        <v>98</v>
      </c>
      <c r="K126" s="152" t="s">
        <v>117</v>
      </c>
      <c r="L126" s="153"/>
      <c r="M126" s="85" t="s">
        <v>1</v>
      </c>
      <c r="N126" s="86" t="s">
        <v>37</v>
      </c>
      <c r="O126" s="86" t="s">
        <v>118</v>
      </c>
      <c r="P126" s="86" t="s">
        <v>119</v>
      </c>
      <c r="Q126" s="86" t="s">
        <v>120</v>
      </c>
      <c r="R126" s="86" t="s">
        <v>121</v>
      </c>
      <c r="S126" s="86" t="s">
        <v>122</v>
      </c>
      <c r="T126" s="87" t="s">
        <v>123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="2" customFormat="1" ht="22.8" customHeight="1">
      <c r="A127" s="37"/>
      <c r="B127" s="38"/>
      <c r="C127" s="92" t="s">
        <v>124</v>
      </c>
      <c r="D127" s="37"/>
      <c r="E127" s="37"/>
      <c r="F127" s="37"/>
      <c r="G127" s="37"/>
      <c r="H127" s="37"/>
      <c r="I127" s="37"/>
      <c r="J127" s="154">
        <f>BK127</f>
        <v>0</v>
      </c>
      <c r="K127" s="37"/>
      <c r="L127" s="38"/>
      <c r="M127" s="88"/>
      <c r="N127" s="72"/>
      <c r="O127" s="89"/>
      <c r="P127" s="155">
        <f>P128+P311</f>
        <v>0</v>
      </c>
      <c r="Q127" s="89"/>
      <c r="R127" s="155">
        <f>R128+R311</f>
        <v>1.12276</v>
      </c>
      <c r="S127" s="89"/>
      <c r="T127" s="156">
        <f>T128+T311</f>
        <v>1.5613900000000001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72</v>
      </c>
      <c r="AU127" s="18" t="s">
        <v>100</v>
      </c>
      <c r="BK127" s="157">
        <f>BK128+BK311</f>
        <v>0</v>
      </c>
    </row>
    <row r="128" s="12" customFormat="1" ht="25.92" customHeight="1">
      <c r="A128" s="12"/>
      <c r="B128" s="158"/>
      <c r="C128" s="12"/>
      <c r="D128" s="159" t="s">
        <v>72</v>
      </c>
      <c r="E128" s="160" t="s">
        <v>125</v>
      </c>
      <c r="F128" s="160" t="s">
        <v>126</v>
      </c>
      <c r="G128" s="12"/>
      <c r="H128" s="12"/>
      <c r="I128" s="161"/>
      <c r="J128" s="162">
        <f>BK128</f>
        <v>0</v>
      </c>
      <c r="K128" s="12"/>
      <c r="L128" s="158"/>
      <c r="M128" s="163"/>
      <c r="N128" s="164"/>
      <c r="O128" s="164"/>
      <c r="P128" s="165">
        <f>P129+P136+P150+P172+P204+P227+P295+P298</f>
        <v>0</v>
      </c>
      <c r="Q128" s="164"/>
      <c r="R128" s="165">
        <f>R129+R136+R150+R172+R204+R227+R295+R298</f>
        <v>0.52276</v>
      </c>
      <c r="S128" s="164"/>
      <c r="T128" s="166">
        <f>T129+T136+T150+T172+T204+T227+T295+T298</f>
        <v>1.5613900000000001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83</v>
      </c>
      <c r="AT128" s="167" t="s">
        <v>72</v>
      </c>
      <c r="AU128" s="167" t="s">
        <v>73</v>
      </c>
      <c r="AY128" s="159" t="s">
        <v>127</v>
      </c>
      <c r="BK128" s="168">
        <f>BK129+BK136+BK150+BK172+BK204+BK227+BK295+BK298</f>
        <v>0</v>
      </c>
    </row>
    <row r="129" s="12" customFormat="1" ht="22.8" customHeight="1">
      <c r="A129" s="12"/>
      <c r="B129" s="158"/>
      <c r="C129" s="12"/>
      <c r="D129" s="159" t="s">
        <v>72</v>
      </c>
      <c r="E129" s="169" t="s">
        <v>128</v>
      </c>
      <c r="F129" s="169" t="s">
        <v>129</v>
      </c>
      <c r="G129" s="12"/>
      <c r="H129" s="12"/>
      <c r="I129" s="161"/>
      <c r="J129" s="170">
        <f>BK129</f>
        <v>0</v>
      </c>
      <c r="K129" s="12"/>
      <c r="L129" s="158"/>
      <c r="M129" s="163"/>
      <c r="N129" s="164"/>
      <c r="O129" s="164"/>
      <c r="P129" s="165">
        <f>SUM(P130:P135)</f>
        <v>0</v>
      </c>
      <c r="Q129" s="164"/>
      <c r="R129" s="165">
        <f>SUM(R130:R135)</f>
        <v>0.02</v>
      </c>
      <c r="S129" s="164"/>
      <c r="T129" s="166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9" t="s">
        <v>81</v>
      </c>
      <c r="AT129" s="167" t="s">
        <v>72</v>
      </c>
      <c r="AU129" s="167" t="s">
        <v>81</v>
      </c>
      <c r="AY129" s="159" t="s">
        <v>127</v>
      </c>
      <c r="BK129" s="168">
        <f>SUM(BK130:BK135)</f>
        <v>0</v>
      </c>
    </row>
    <row r="130" s="2" customFormat="1" ht="21.75" customHeight="1">
      <c r="A130" s="37"/>
      <c r="B130" s="171"/>
      <c r="C130" s="172" t="s">
        <v>130</v>
      </c>
      <c r="D130" s="172" t="s">
        <v>131</v>
      </c>
      <c r="E130" s="173" t="s">
        <v>132</v>
      </c>
      <c r="F130" s="174" t="s">
        <v>133</v>
      </c>
      <c r="G130" s="175" t="s">
        <v>134</v>
      </c>
      <c r="H130" s="176">
        <v>24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135</v>
      </c>
      <c r="AT130" s="184" t="s">
        <v>131</v>
      </c>
      <c r="AU130" s="184" t="s">
        <v>83</v>
      </c>
      <c r="AY130" s="18" t="s">
        <v>127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81</v>
      </c>
      <c r="BK130" s="185">
        <f>ROUND(I130*H130,2)</f>
        <v>0</v>
      </c>
      <c r="BL130" s="18" t="s">
        <v>135</v>
      </c>
      <c r="BM130" s="184" t="s">
        <v>136</v>
      </c>
    </row>
    <row r="131" s="13" customFormat="1">
      <c r="A131" s="13"/>
      <c r="B131" s="186"/>
      <c r="C131" s="13"/>
      <c r="D131" s="187" t="s">
        <v>137</v>
      </c>
      <c r="E131" s="188" t="s">
        <v>1</v>
      </c>
      <c r="F131" s="189" t="s">
        <v>138</v>
      </c>
      <c r="G131" s="13"/>
      <c r="H131" s="190">
        <v>24</v>
      </c>
      <c r="I131" s="191"/>
      <c r="J131" s="13"/>
      <c r="K131" s="13"/>
      <c r="L131" s="186"/>
      <c r="M131" s="192"/>
      <c r="N131" s="193"/>
      <c r="O131" s="193"/>
      <c r="P131" s="193"/>
      <c r="Q131" s="193"/>
      <c r="R131" s="193"/>
      <c r="S131" s="193"/>
      <c r="T131" s="19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8" t="s">
        <v>137</v>
      </c>
      <c r="AU131" s="188" t="s">
        <v>83</v>
      </c>
      <c r="AV131" s="13" t="s">
        <v>83</v>
      </c>
      <c r="AW131" s="13" t="s">
        <v>30</v>
      </c>
      <c r="AX131" s="13" t="s">
        <v>81</v>
      </c>
      <c r="AY131" s="188" t="s">
        <v>127</v>
      </c>
    </row>
    <row r="132" s="2" customFormat="1" ht="24.15" customHeight="1">
      <c r="A132" s="37"/>
      <c r="B132" s="171"/>
      <c r="C132" s="195" t="s">
        <v>139</v>
      </c>
      <c r="D132" s="195" t="s">
        <v>140</v>
      </c>
      <c r="E132" s="196" t="s">
        <v>141</v>
      </c>
      <c r="F132" s="197" t="s">
        <v>142</v>
      </c>
      <c r="G132" s="198" t="s">
        <v>143</v>
      </c>
      <c r="H132" s="199">
        <v>8</v>
      </c>
      <c r="I132" s="200"/>
      <c r="J132" s="201">
        <f>ROUND(I132*H132,2)</f>
        <v>0</v>
      </c>
      <c r="K132" s="202"/>
      <c r="L132" s="203"/>
      <c r="M132" s="204" t="s">
        <v>1</v>
      </c>
      <c r="N132" s="205" t="s">
        <v>38</v>
      </c>
      <c r="O132" s="76"/>
      <c r="P132" s="182">
        <f>O132*H132</f>
        <v>0</v>
      </c>
      <c r="Q132" s="182">
        <v>0.001</v>
      </c>
      <c r="R132" s="182">
        <f>Q132*H132</f>
        <v>0.0080000000000000002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144</v>
      </c>
      <c r="AT132" s="184" t="s">
        <v>140</v>
      </c>
      <c r="AU132" s="184" t="s">
        <v>83</v>
      </c>
      <c r="AY132" s="18" t="s">
        <v>127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81</v>
      </c>
      <c r="BK132" s="185">
        <f>ROUND(I132*H132,2)</f>
        <v>0</v>
      </c>
      <c r="BL132" s="18" t="s">
        <v>135</v>
      </c>
      <c r="BM132" s="184" t="s">
        <v>145</v>
      </c>
    </row>
    <row r="133" s="13" customFormat="1">
      <c r="A133" s="13"/>
      <c r="B133" s="186"/>
      <c r="C133" s="13"/>
      <c r="D133" s="187" t="s">
        <v>137</v>
      </c>
      <c r="E133" s="188" t="s">
        <v>1</v>
      </c>
      <c r="F133" s="189" t="s">
        <v>144</v>
      </c>
      <c r="G133" s="13"/>
      <c r="H133" s="190">
        <v>8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137</v>
      </c>
      <c r="AU133" s="188" t="s">
        <v>83</v>
      </c>
      <c r="AV133" s="13" t="s">
        <v>83</v>
      </c>
      <c r="AW133" s="13" t="s">
        <v>30</v>
      </c>
      <c r="AX133" s="13" t="s">
        <v>81</v>
      </c>
      <c r="AY133" s="188" t="s">
        <v>127</v>
      </c>
    </row>
    <row r="134" s="2" customFormat="1" ht="24.15" customHeight="1">
      <c r="A134" s="37"/>
      <c r="B134" s="171"/>
      <c r="C134" s="195" t="s">
        <v>146</v>
      </c>
      <c r="D134" s="195" t="s">
        <v>140</v>
      </c>
      <c r="E134" s="196" t="s">
        <v>147</v>
      </c>
      <c r="F134" s="197" t="s">
        <v>148</v>
      </c>
      <c r="G134" s="198" t="s">
        <v>143</v>
      </c>
      <c r="H134" s="199">
        <v>12</v>
      </c>
      <c r="I134" s="200"/>
      <c r="J134" s="201">
        <f>ROUND(I134*H134,2)</f>
        <v>0</v>
      </c>
      <c r="K134" s="202"/>
      <c r="L134" s="203"/>
      <c r="M134" s="204" t="s">
        <v>1</v>
      </c>
      <c r="N134" s="205" t="s">
        <v>38</v>
      </c>
      <c r="O134" s="76"/>
      <c r="P134" s="182">
        <f>O134*H134</f>
        <v>0</v>
      </c>
      <c r="Q134" s="182">
        <v>0.001</v>
      </c>
      <c r="R134" s="182">
        <f>Q134*H134</f>
        <v>0.012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144</v>
      </c>
      <c r="AT134" s="184" t="s">
        <v>140</v>
      </c>
      <c r="AU134" s="184" t="s">
        <v>83</v>
      </c>
      <c r="AY134" s="18" t="s">
        <v>127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81</v>
      </c>
      <c r="BK134" s="185">
        <f>ROUND(I134*H134,2)</f>
        <v>0</v>
      </c>
      <c r="BL134" s="18" t="s">
        <v>135</v>
      </c>
      <c r="BM134" s="184" t="s">
        <v>149</v>
      </c>
    </row>
    <row r="135" s="13" customFormat="1">
      <c r="A135" s="13"/>
      <c r="B135" s="186"/>
      <c r="C135" s="13"/>
      <c r="D135" s="187" t="s">
        <v>137</v>
      </c>
      <c r="E135" s="188" t="s">
        <v>1</v>
      </c>
      <c r="F135" s="189" t="s">
        <v>150</v>
      </c>
      <c r="G135" s="13"/>
      <c r="H135" s="190">
        <v>12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137</v>
      </c>
      <c r="AU135" s="188" t="s">
        <v>83</v>
      </c>
      <c r="AV135" s="13" t="s">
        <v>83</v>
      </c>
      <c r="AW135" s="13" t="s">
        <v>30</v>
      </c>
      <c r="AX135" s="13" t="s">
        <v>81</v>
      </c>
      <c r="AY135" s="188" t="s">
        <v>127</v>
      </c>
    </row>
    <row r="136" s="12" customFormat="1" ht="22.8" customHeight="1">
      <c r="A136" s="12"/>
      <c r="B136" s="158"/>
      <c r="C136" s="12"/>
      <c r="D136" s="159" t="s">
        <v>72</v>
      </c>
      <c r="E136" s="169" t="s">
        <v>151</v>
      </c>
      <c r="F136" s="169" t="s">
        <v>152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SUM(P137:P149)</f>
        <v>0</v>
      </c>
      <c r="Q136" s="164"/>
      <c r="R136" s="165">
        <f>SUM(R137:R149)</f>
        <v>0.033670000000000005</v>
      </c>
      <c r="S136" s="164"/>
      <c r="T136" s="166">
        <f>SUM(T137:T149)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83</v>
      </c>
      <c r="AT136" s="167" t="s">
        <v>72</v>
      </c>
      <c r="AU136" s="167" t="s">
        <v>81</v>
      </c>
      <c r="AY136" s="159" t="s">
        <v>127</v>
      </c>
      <c r="BK136" s="168">
        <f>SUM(BK137:BK149)</f>
        <v>0</v>
      </c>
    </row>
    <row r="137" s="2" customFormat="1" ht="16.5" customHeight="1">
      <c r="A137" s="37"/>
      <c r="B137" s="171"/>
      <c r="C137" s="172" t="s">
        <v>153</v>
      </c>
      <c r="D137" s="172" t="s">
        <v>131</v>
      </c>
      <c r="E137" s="173" t="s">
        <v>154</v>
      </c>
      <c r="F137" s="174" t="s">
        <v>155</v>
      </c>
      <c r="G137" s="175" t="s">
        <v>156</v>
      </c>
      <c r="H137" s="176">
        <v>57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157</v>
      </c>
      <c r="AT137" s="184" t="s">
        <v>131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157</v>
      </c>
      <c r="BM137" s="184" t="s">
        <v>158</v>
      </c>
    </row>
    <row r="138" s="13" customFormat="1">
      <c r="A138" s="13"/>
      <c r="B138" s="186"/>
      <c r="C138" s="13"/>
      <c r="D138" s="187" t="s">
        <v>137</v>
      </c>
      <c r="E138" s="188" t="s">
        <v>1</v>
      </c>
      <c r="F138" s="189" t="s">
        <v>159</v>
      </c>
      <c r="G138" s="13"/>
      <c r="H138" s="190">
        <v>57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137</v>
      </c>
      <c r="AU138" s="188" t="s">
        <v>83</v>
      </c>
      <c r="AV138" s="13" t="s">
        <v>83</v>
      </c>
      <c r="AW138" s="13" t="s">
        <v>30</v>
      </c>
      <c r="AX138" s="13" t="s">
        <v>81</v>
      </c>
      <c r="AY138" s="188" t="s">
        <v>127</v>
      </c>
    </row>
    <row r="139" s="2" customFormat="1" ht="33" customHeight="1">
      <c r="A139" s="37"/>
      <c r="B139" s="171"/>
      <c r="C139" s="172" t="s">
        <v>160</v>
      </c>
      <c r="D139" s="172" t="s">
        <v>131</v>
      </c>
      <c r="E139" s="173" t="s">
        <v>161</v>
      </c>
      <c r="F139" s="174" t="s">
        <v>162</v>
      </c>
      <c r="G139" s="175" t="s">
        <v>156</v>
      </c>
      <c r="H139" s="176">
        <v>39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0.00019000000000000001</v>
      </c>
      <c r="R139" s="182">
        <f>Q139*H139</f>
        <v>0.0074100000000000008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157</v>
      </c>
      <c r="AT139" s="184" t="s">
        <v>131</v>
      </c>
      <c r="AU139" s="184" t="s">
        <v>83</v>
      </c>
      <c r="AY139" s="18" t="s">
        <v>127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81</v>
      </c>
      <c r="BK139" s="185">
        <f>ROUND(I139*H139,2)</f>
        <v>0</v>
      </c>
      <c r="BL139" s="18" t="s">
        <v>157</v>
      </c>
      <c r="BM139" s="184" t="s">
        <v>163</v>
      </c>
    </row>
    <row r="140" s="13" customFormat="1">
      <c r="A140" s="13"/>
      <c r="B140" s="186"/>
      <c r="C140" s="13"/>
      <c r="D140" s="187" t="s">
        <v>137</v>
      </c>
      <c r="E140" s="188" t="s">
        <v>1</v>
      </c>
      <c r="F140" s="189" t="s">
        <v>164</v>
      </c>
      <c r="G140" s="13"/>
      <c r="H140" s="190">
        <v>39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137</v>
      </c>
      <c r="AU140" s="188" t="s">
        <v>83</v>
      </c>
      <c r="AV140" s="13" t="s">
        <v>83</v>
      </c>
      <c r="AW140" s="13" t="s">
        <v>30</v>
      </c>
      <c r="AX140" s="13" t="s">
        <v>81</v>
      </c>
      <c r="AY140" s="188" t="s">
        <v>127</v>
      </c>
    </row>
    <row r="141" s="2" customFormat="1" ht="24.15" customHeight="1">
      <c r="A141" s="37"/>
      <c r="B141" s="171"/>
      <c r="C141" s="195" t="s">
        <v>165</v>
      </c>
      <c r="D141" s="195" t="s">
        <v>140</v>
      </c>
      <c r="E141" s="196" t="s">
        <v>166</v>
      </c>
      <c r="F141" s="197" t="s">
        <v>167</v>
      </c>
      <c r="G141" s="198" t="s">
        <v>156</v>
      </c>
      <c r="H141" s="199">
        <v>2</v>
      </c>
      <c r="I141" s="200"/>
      <c r="J141" s="201">
        <f>ROUND(I141*H141,2)</f>
        <v>0</v>
      </c>
      <c r="K141" s="202"/>
      <c r="L141" s="203"/>
      <c r="M141" s="204" t="s">
        <v>1</v>
      </c>
      <c r="N141" s="205" t="s">
        <v>38</v>
      </c>
      <c r="O141" s="76"/>
      <c r="P141" s="182">
        <f>O141*H141</f>
        <v>0</v>
      </c>
      <c r="Q141" s="182">
        <v>0.00027</v>
      </c>
      <c r="R141" s="182">
        <f>Q141*H141</f>
        <v>0.00054000000000000001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168</v>
      </c>
      <c r="AT141" s="184" t="s">
        <v>140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157</v>
      </c>
      <c r="BM141" s="184" t="s">
        <v>169</v>
      </c>
    </row>
    <row r="142" s="13" customFormat="1">
      <c r="A142" s="13"/>
      <c r="B142" s="186"/>
      <c r="C142" s="13"/>
      <c r="D142" s="187" t="s">
        <v>137</v>
      </c>
      <c r="E142" s="188" t="s">
        <v>1</v>
      </c>
      <c r="F142" s="189" t="s">
        <v>83</v>
      </c>
      <c r="G142" s="13"/>
      <c r="H142" s="190">
        <v>2</v>
      </c>
      <c r="I142" s="191"/>
      <c r="J142" s="13"/>
      <c r="K142" s="13"/>
      <c r="L142" s="186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137</v>
      </c>
      <c r="AU142" s="188" t="s">
        <v>83</v>
      </c>
      <c r="AV142" s="13" t="s">
        <v>83</v>
      </c>
      <c r="AW142" s="13" t="s">
        <v>30</v>
      </c>
      <c r="AX142" s="13" t="s">
        <v>81</v>
      </c>
      <c r="AY142" s="188" t="s">
        <v>127</v>
      </c>
    </row>
    <row r="143" s="2" customFormat="1" ht="24.15" customHeight="1">
      <c r="A143" s="37"/>
      <c r="B143" s="171"/>
      <c r="C143" s="195" t="s">
        <v>170</v>
      </c>
      <c r="D143" s="195" t="s">
        <v>140</v>
      </c>
      <c r="E143" s="196" t="s">
        <v>171</v>
      </c>
      <c r="F143" s="197" t="s">
        <v>172</v>
      </c>
      <c r="G143" s="198" t="s">
        <v>156</v>
      </c>
      <c r="H143" s="199">
        <v>14</v>
      </c>
      <c r="I143" s="200"/>
      <c r="J143" s="201">
        <f>ROUND(I143*H143,2)</f>
        <v>0</v>
      </c>
      <c r="K143" s="202"/>
      <c r="L143" s="203"/>
      <c r="M143" s="204" t="s">
        <v>1</v>
      </c>
      <c r="N143" s="205" t="s">
        <v>38</v>
      </c>
      <c r="O143" s="76"/>
      <c r="P143" s="182">
        <f>O143*H143</f>
        <v>0</v>
      </c>
      <c r="Q143" s="182">
        <v>0.00064999999999999997</v>
      </c>
      <c r="R143" s="182">
        <f>Q143*H143</f>
        <v>0.0091000000000000004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168</v>
      </c>
      <c r="AT143" s="184" t="s">
        <v>140</v>
      </c>
      <c r="AU143" s="184" t="s">
        <v>83</v>
      </c>
      <c r="AY143" s="18" t="s">
        <v>127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81</v>
      </c>
      <c r="BK143" s="185">
        <f>ROUND(I143*H143,2)</f>
        <v>0</v>
      </c>
      <c r="BL143" s="18" t="s">
        <v>157</v>
      </c>
      <c r="BM143" s="184" t="s">
        <v>173</v>
      </c>
    </row>
    <row r="144" s="13" customFormat="1">
      <c r="A144" s="13"/>
      <c r="B144" s="186"/>
      <c r="C144" s="13"/>
      <c r="D144" s="187" t="s">
        <v>137</v>
      </c>
      <c r="E144" s="188" t="s">
        <v>1</v>
      </c>
      <c r="F144" s="189" t="s">
        <v>174</v>
      </c>
      <c r="G144" s="13"/>
      <c r="H144" s="190">
        <v>14</v>
      </c>
      <c r="I144" s="191"/>
      <c r="J144" s="13"/>
      <c r="K144" s="13"/>
      <c r="L144" s="186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137</v>
      </c>
      <c r="AU144" s="188" t="s">
        <v>83</v>
      </c>
      <c r="AV144" s="13" t="s">
        <v>83</v>
      </c>
      <c r="AW144" s="13" t="s">
        <v>30</v>
      </c>
      <c r="AX144" s="13" t="s">
        <v>81</v>
      </c>
      <c r="AY144" s="188" t="s">
        <v>127</v>
      </c>
    </row>
    <row r="145" s="2" customFormat="1" ht="24.15" customHeight="1">
      <c r="A145" s="37"/>
      <c r="B145" s="171"/>
      <c r="C145" s="195" t="s">
        <v>175</v>
      </c>
      <c r="D145" s="195" t="s">
        <v>140</v>
      </c>
      <c r="E145" s="196" t="s">
        <v>176</v>
      </c>
      <c r="F145" s="197" t="s">
        <v>177</v>
      </c>
      <c r="G145" s="198" t="s">
        <v>156</v>
      </c>
      <c r="H145" s="199">
        <v>22</v>
      </c>
      <c r="I145" s="200"/>
      <c r="J145" s="201">
        <f>ROUND(I145*H145,2)</f>
        <v>0</v>
      </c>
      <c r="K145" s="202"/>
      <c r="L145" s="203"/>
      <c r="M145" s="204" t="s">
        <v>1</v>
      </c>
      <c r="N145" s="205" t="s">
        <v>38</v>
      </c>
      <c r="O145" s="76"/>
      <c r="P145" s="182">
        <f>O145*H145</f>
        <v>0</v>
      </c>
      <c r="Q145" s="182">
        <v>0.00072000000000000005</v>
      </c>
      <c r="R145" s="182">
        <f>Q145*H145</f>
        <v>0.01584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168</v>
      </c>
      <c r="AT145" s="184" t="s">
        <v>140</v>
      </c>
      <c r="AU145" s="184" t="s">
        <v>83</v>
      </c>
      <c r="AY145" s="18" t="s">
        <v>127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81</v>
      </c>
      <c r="BK145" s="185">
        <f>ROUND(I145*H145,2)</f>
        <v>0</v>
      </c>
      <c r="BL145" s="18" t="s">
        <v>157</v>
      </c>
      <c r="BM145" s="184" t="s">
        <v>178</v>
      </c>
    </row>
    <row r="146" s="13" customFormat="1">
      <c r="A146" s="13"/>
      <c r="B146" s="186"/>
      <c r="C146" s="13"/>
      <c r="D146" s="187" t="s">
        <v>137</v>
      </c>
      <c r="E146" s="188" t="s">
        <v>1</v>
      </c>
      <c r="F146" s="189" t="s">
        <v>179</v>
      </c>
      <c r="G146" s="13"/>
      <c r="H146" s="190">
        <v>22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137</v>
      </c>
      <c r="AU146" s="188" t="s">
        <v>83</v>
      </c>
      <c r="AV146" s="13" t="s">
        <v>83</v>
      </c>
      <c r="AW146" s="13" t="s">
        <v>30</v>
      </c>
      <c r="AX146" s="13" t="s">
        <v>81</v>
      </c>
      <c r="AY146" s="188" t="s">
        <v>127</v>
      </c>
    </row>
    <row r="147" s="2" customFormat="1" ht="24.15" customHeight="1">
      <c r="A147" s="37"/>
      <c r="B147" s="171"/>
      <c r="C147" s="195" t="s">
        <v>180</v>
      </c>
      <c r="D147" s="195" t="s">
        <v>140</v>
      </c>
      <c r="E147" s="196" t="s">
        <v>181</v>
      </c>
      <c r="F147" s="197" t="s">
        <v>182</v>
      </c>
      <c r="G147" s="198" t="s">
        <v>156</v>
      </c>
      <c r="H147" s="199">
        <v>1</v>
      </c>
      <c r="I147" s="200"/>
      <c r="J147" s="201">
        <f>ROUND(I147*H147,2)</f>
        <v>0</v>
      </c>
      <c r="K147" s="202"/>
      <c r="L147" s="203"/>
      <c r="M147" s="204" t="s">
        <v>1</v>
      </c>
      <c r="N147" s="205" t="s">
        <v>38</v>
      </c>
      <c r="O147" s="76"/>
      <c r="P147" s="182">
        <f>O147*H147</f>
        <v>0</v>
      </c>
      <c r="Q147" s="182">
        <v>0.00077999999999999999</v>
      </c>
      <c r="R147" s="182">
        <f>Q147*H147</f>
        <v>0.00077999999999999999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168</v>
      </c>
      <c r="AT147" s="184" t="s">
        <v>140</v>
      </c>
      <c r="AU147" s="184" t="s">
        <v>83</v>
      </c>
      <c r="AY147" s="18" t="s">
        <v>127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81</v>
      </c>
      <c r="BK147" s="185">
        <f>ROUND(I147*H147,2)</f>
        <v>0</v>
      </c>
      <c r="BL147" s="18" t="s">
        <v>157</v>
      </c>
      <c r="BM147" s="184" t="s">
        <v>183</v>
      </c>
    </row>
    <row r="148" s="13" customFormat="1">
      <c r="A148" s="13"/>
      <c r="B148" s="186"/>
      <c r="C148" s="13"/>
      <c r="D148" s="187" t="s">
        <v>137</v>
      </c>
      <c r="E148" s="188" t="s">
        <v>1</v>
      </c>
      <c r="F148" s="189" t="s">
        <v>81</v>
      </c>
      <c r="G148" s="13"/>
      <c r="H148" s="190">
        <v>1</v>
      </c>
      <c r="I148" s="191"/>
      <c r="J148" s="13"/>
      <c r="K148" s="13"/>
      <c r="L148" s="186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137</v>
      </c>
      <c r="AU148" s="188" t="s">
        <v>83</v>
      </c>
      <c r="AV148" s="13" t="s">
        <v>83</v>
      </c>
      <c r="AW148" s="13" t="s">
        <v>30</v>
      </c>
      <c r="AX148" s="13" t="s">
        <v>81</v>
      </c>
      <c r="AY148" s="188" t="s">
        <v>127</v>
      </c>
    </row>
    <row r="149" s="2" customFormat="1" ht="24.15" customHeight="1">
      <c r="A149" s="37"/>
      <c r="B149" s="171"/>
      <c r="C149" s="172" t="s">
        <v>184</v>
      </c>
      <c r="D149" s="172" t="s">
        <v>131</v>
      </c>
      <c r="E149" s="173" t="s">
        <v>185</v>
      </c>
      <c r="F149" s="174" t="s">
        <v>186</v>
      </c>
      <c r="G149" s="175" t="s">
        <v>187</v>
      </c>
      <c r="H149" s="176">
        <v>0.034000000000000002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157</v>
      </c>
      <c r="AT149" s="184" t="s">
        <v>131</v>
      </c>
      <c r="AU149" s="184" t="s">
        <v>83</v>
      </c>
      <c r="AY149" s="18" t="s">
        <v>127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81</v>
      </c>
      <c r="BK149" s="185">
        <f>ROUND(I149*H149,2)</f>
        <v>0</v>
      </c>
      <c r="BL149" s="18" t="s">
        <v>157</v>
      </c>
      <c r="BM149" s="184" t="s">
        <v>188</v>
      </c>
    </row>
    <row r="150" s="12" customFormat="1" ht="22.8" customHeight="1">
      <c r="A150" s="12"/>
      <c r="B150" s="158"/>
      <c r="C150" s="12"/>
      <c r="D150" s="159" t="s">
        <v>72</v>
      </c>
      <c r="E150" s="169" t="s">
        <v>189</v>
      </c>
      <c r="F150" s="169" t="s">
        <v>190</v>
      </c>
      <c r="G150" s="12"/>
      <c r="H150" s="12"/>
      <c r="I150" s="161"/>
      <c r="J150" s="170">
        <f>BK150</f>
        <v>0</v>
      </c>
      <c r="K150" s="12"/>
      <c r="L150" s="158"/>
      <c r="M150" s="163"/>
      <c r="N150" s="164"/>
      <c r="O150" s="164"/>
      <c r="P150" s="165">
        <f>SUM(P151:P171)</f>
        <v>0</v>
      </c>
      <c r="Q150" s="164"/>
      <c r="R150" s="165">
        <f>SUM(R151:R171)</f>
        <v>0.14856000000000003</v>
      </c>
      <c r="S150" s="164"/>
      <c r="T150" s="166">
        <f>SUM(T151:T171)</f>
        <v>0.6925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9" t="s">
        <v>83</v>
      </c>
      <c r="AT150" s="167" t="s">
        <v>72</v>
      </c>
      <c r="AU150" s="167" t="s">
        <v>81</v>
      </c>
      <c r="AY150" s="159" t="s">
        <v>127</v>
      </c>
      <c r="BK150" s="168">
        <f>SUM(BK151:BK171)</f>
        <v>0</v>
      </c>
    </row>
    <row r="151" s="2" customFormat="1" ht="24.15" customHeight="1">
      <c r="A151" s="37"/>
      <c r="B151" s="171"/>
      <c r="C151" s="172" t="s">
        <v>191</v>
      </c>
      <c r="D151" s="172" t="s">
        <v>131</v>
      </c>
      <c r="E151" s="173" t="s">
        <v>192</v>
      </c>
      <c r="F151" s="174" t="s">
        <v>193</v>
      </c>
      <c r="G151" s="175" t="s">
        <v>143</v>
      </c>
      <c r="H151" s="176">
        <v>2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0.00017000000000000001</v>
      </c>
      <c r="R151" s="182">
        <f>Q151*H151</f>
        <v>0.00034000000000000002</v>
      </c>
      <c r="S151" s="182">
        <v>0.30625000000000002</v>
      </c>
      <c r="T151" s="183">
        <f>S151*H151</f>
        <v>0.61250000000000004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157</v>
      </c>
      <c r="AT151" s="184" t="s">
        <v>131</v>
      </c>
      <c r="AU151" s="184" t="s">
        <v>83</v>
      </c>
      <c r="AY151" s="18" t="s">
        <v>127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81</v>
      </c>
      <c r="BK151" s="185">
        <f>ROUND(I151*H151,2)</f>
        <v>0</v>
      </c>
      <c r="BL151" s="18" t="s">
        <v>157</v>
      </c>
      <c r="BM151" s="184" t="s">
        <v>194</v>
      </c>
    </row>
    <row r="152" s="13" customFormat="1">
      <c r="A152" s="13"/>
      <c r="B152" s="186"/>
      <c r="C152" s="13"/>
      <c r="D152" s="187" t="s">
        <v>137</v>
      </c>
      <c r="E152" s="188" t="s">
        <v>1</v>
      </c>
      <c r="F152" s="189" t="s">
        <v>83</v>
      </c>
      <c r="G152" s="13"/>
      <c r="H152" s="190">
        <v>2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137</v>
      </c>
      <c r="AU152" s="188" t="s">
        <v>83</v>
      </c>
      <c r="AV152" s="13" t="s">
        <v>83</v>
      </c>
      <c r="AW152" s="13" t="s">
        <v>30</v>
      </c>
      <c r="AX152" s="13" t="s">
        <v>81</v>
      </c>
      <c r="AY152" s="188" t="s">
        <v>127</v>
      </c>
    </row>
    <row r="153" s="2" customFormat="1" ht="16.5" customHeight="1">
      <c r="A153" s="37"/>
      <c r="B153" s="171"/>
      <c r="C153" s="172" t="s">
        <v>83</v>
      </c>
      <c r="D153" s="172" t="s">
        <v>131</v>
      </c>
      <c r="E153" s="173" t="s">
        <v>195</v>
      </c>
      <c r="F153" s="174" t="s">
        <v>196</v>
      </c>
      <c r="G153" s="175" t="s">
        <v>156</v>
      </c>
      <c r="H153" s="176">
        <v>8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0.01</v>
      </c>
      <c r="T153" s="183">
        <f>S153*H153</f>
        <v>0.080000000000000002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157</v>
      </c>
      <c r="AT153" s="184" t="s">
        <v>131</v>
      </c>
      <c r="AU153" s="184" t="s">
        <v>83</v>
      </c>
      <c r="AY153" s="18" t="s">
        <v>127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81</v>
      </c>
      <c r="BK153" s="185">
        <f>ROUND(I153*H153,2)</f>
        <v>0</v>
      </c>
      <c r="BL153" s="18" t="s">
        <v>157</v>
      </c>
      <c r="BM153" s="184" t="s">
        <v>197</v>
      </c>
    </row>
    <row r="154" s="13" customFormat="1">
      <c r="A154" s="13"/>
      <c r="B154" s="186"/>
      <c r="C154" s="13"/>
      <c r="D154" s="187" t="s">
        <v>137</v>
      </c>
      <c r="E154" s="188" t="s">
        <v>1</v>
      </c>
      <c r="F154" s="189" t="s">
        <v>144</v>
      </c>
      <c r="G154" s="13"/>
      <c r="H154" s="190">
        <v>8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137</v>
      </c>
      <c r="AU154" s="188" t="s">
        <v>83</v>
      </c>
      <c r="AV154" s="13" t="s">
        <v>83</v>
      </c>
      <c r="AW154" s="13" t="s">
        <v>30</v>
      </c>
      <c r="AX154" s="13" t="s">
        <v>81</v>
      </c>
      <c r="AY154" s="188" t="s">
        <v>127</v>
      </c>
    </row>
    <row r="155" s="2" customFormat="1" ht="24.15" customHeight="1">
      <c r="A155" s="37"/>
      <c r="B155" s="171"/>
      <c r="C155" s="172" t="s">
        <v>198</v>
      </c>
      <c r="D155" s="172" t="s">
        <v>131</v>
      </c>
      <c r="E155" s="173" t="s">
        <v>199</v>
      </c>
      <c r="F155" s="174" t="s">
        <v>200</v>
      </c>
      <c r="G155" s="175" t="s">
        <v>187</v>
      </c>
      <c r="H155" s="176">
        <v>0.70999999999999996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157</v>
      </c>
      <c r="AT155" s="184" t="s">
        <v>131</v>
      </c>
      <c r="AU155" s="184" t="s">
        <v>83</v>
      </c>
      <c r="AY155" s="18" t="s">
        <v>127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81</v>
      </c>
      <c r="BK155" s="185">
        <f>ROUND(I155*H155,2)</f>
        <v>0</v>
      </c>
      <c r="BL155" s="18" t="s">
        <v>157</v>
      </c>
      <c r="BM155" s="184" t="s">
        <v>201</v>
      </c>
    </row>
    <row r="156" s="13" customFormat="1">
      <c r="A156" s="13"/>
      <c r="B156" s="186"/>
      <c r="C156" s="13"/>
      <c r="D156" s="187" t="s">
        <v>137</v>
      </c>
      <c r="E156" s="188" t="s">
        <v>1</v>
      </c>
      <c r="F156" s="189" t="s">
        <v>202</v>
      </c>
      <c r="G156" s="13"/>
      <c r="H156" s="190">
        <v>0.70999999999999996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137</v>
      </c>
      <c r="AU156" s="188" t="s">
        <v>83</v>
      </c>
      <c r="AV156" s="13" t="s">
        <v>83</v>
      </c>
      <c r="AW156" s="13" t="s">
        <v>30</v>
      </c>
      <c r="AX156" s="13" t="s">
        <v>81</v>
      </c>
      <c r="AY156" s="188" t="s">
        <v>127</v>
      </c>
    </row>
    <row r="157" s="2" customFormat="1" ht="24.15" customHeight="1">
      <c r="A157" s="37"/>
      <c r="B157" s="171"/>
      <c r="C157" s="172" t="s">
        <v>135</v>
      </c>
      <c r="D157" s="172" t="s">
        <v>131</v>
      </c>
      <c r="E157" s="173" t="s">
        <v>203</v>
      </c>
      <c r="F157" s="174" t="s">
        <v>204</v>
      </c>
      <c r="G157" s="175" t="s">
        <v>205</v>
      </c>
      <c r="H157" s="176">
        <v>2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0.0026099999999999999</v>
      </c>
      <c r="R157" s="182">
        <f>Q157*H157</f>
        <v>0.0052199999999999998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157</v>
      </c>
      <c r="AT157" s="184" t="s">
        <v>131</v>
      </c>
      <c r="AU157" s="184" t="s">
        <v>83</v>
      </c>
      <c r="AY157" s="18" t="s">
        <v>127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81</v>
      </c>
      <c r="BK157" s="185">
        <f>ROUND(I157*H157,2)</f>
        <v>0</v>
      </c>
      <c r="BL157" s="18" t="s">
        <v>157</v>
      </c>
      <c r="BM157" s="184" t="s">
        <v>206</v>
      </c>
    </row>
    <row r="158" s="13" customFormat="1">
      <c r="A158" s="13"/>
      <c r="B158" s="186"/>
      <c r="C158" s="13"/>
      <c r="D158" s="187" t="s">
        <v>137</v>
      </c>
      <c r="E158" s="188" t="s">
        <v>1</v>
      </c>
      <c r="F158" s="189" t="s">
        <v>83</v>
      </c>
      <c r="G158" s="13"/>
      <c r="H158" s="190">
        <v>2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137</v>
      </c>
      <c r="AU158" s="188" t="s">
        <v>83</v>
      </c>
      <c r="AV158" s="13" t="s">
        <v>83</v>
      </c>
      <c r="AW158" s="13" t="s">
        <v>30</v>
      </c>
      <c r="AX158" s="13" t="s">
        <v>81</v>
      </c>
      <c r="AY158" s="188" t="s">
        <v>127</v>
      </c>
    </row>
    <row r="159" s="2" customFormat="1" ht="66.75" customHeight="1">
      <c r="A159" s="37"/>
      <c r="B159" s="171"/>
      <c r="C159" s="195" t="s">
        <v>207</v>
      </c>
      <c r="D159" s="195" t="s">
        <v>140</v>
      </c>
      <c r="E159" s="196" t="s">
        <v>208</v>
      </c>
      <c r="F159" s="197" t="s">
        <v>209</v>
      </c>
      <c r="G159" s="198" t="s">
        <v>205</v>
      </c>
      <c r="H159" s="199">
        <v>1</v>
      </c>
      <c r="I159" s="200"/>
      <c r="J159" s="201">
        <f>ROUND(I159*H159,2)</f>
        <v>0</v>
      </c>
      <c r="K159" s="202"/>
      <c r="L159" s="203"/>
      <c r="M159" s="204" t="s">
        <v>1</v>
      </c>
      <c r="N159" s="205" t="s">
        <v>38</v>
      </c>
      <c r="O159" s="76"/>
      <c r="P159" s="182">
        <f>O159*H159</f>
        <v>0</v>
      </c>
      <c r="Q159" s="182">
        <v>0.078</v>
      </c>
      <c r="R159" s="182">
        <f>Q159*H159</f>
        <v>0.078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168</v>
      </c>
      <c r="AT159" s="184" t="s">
        <v>140</v>
      </c>
      <c r="AU159" s="184" t="s">
        <v>83</v>
      </c>
      <c r="AY159" s="18" t="s">
        <v>127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81</v>
      </c>
      <c r="BK159" s="185">
        <f>ROUND(I159*H159,2)</f>
        <v>0</v>
      </c>
      <c r="BL159" s="18" t="s">
        <v>157</v>
      </c>
      <c r="BM159" s="184" t="s">
        <v>210</v>
      </c>
    </row>
    <row r="160" s="13" customFormat="1">
      <c r="A160" s="13"/>
      <c r="B160" s="186"/>
      <c r="C160" s="13"/>
      <c r="D160" s="187" t="s">
        <v>137</v>
      </c>
      <c r="E160" s="188" t="s">
        <v>1</v>
      </c>
      <c r="F160" s="189" t="s">
        <v>81</v>
      </c>
      <c r="G160" s="13"/>
      <c r="H160" s="190">
        <v>1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137</v>
      </c>
      <c r="AU160" s="188" t="s">
        <v>83</v>
      </c>
      <c r="AV160" s="13" t="s">
        <v>83</v>
      </c>
      <c r="AW160" s="13" t="s">
        <v>30</v>
      </c>
      <c r="AX160" s="13" t="s">
        <v>81</v>
      </c>
      <c r="AY160" s="188" t="s">
        <v>127</v>
      </c>
    </row>
    <row r="161" s="2" customFormat="1" ht="37.8" customHeight="1">
      <c r="A161" s="37"/>
      <c r="B161" s="171"/>
      <c r="C161" s="195" t="s">
        <v>211</v>
      </c>
      <c r="D161" s="195" t="s">
        <v>140</v>
      </c>
      <c r="E161" s="196" t="s">
        <v>212</v>
      </c>
      <c r="F161" s="197" t="s">
        <v>213</v>
      </c>
      <c r="G161" s="198" t="s">
        <v>143</v>
      </c>
      <c r="H161" s="199">
        <v>2</v>
      </c>
      <c r="I161" s="200"/>
      <c r="J161" s="201">
        <f>ROUND(I161*H161,2)</f>
        <v>0</v>
      </c>
      <c r="K161" s="202"/>
      <c r="L161" s="203"/>
      <c r="M161" s="204" t="s">
        <v>1</v>
      </c>
      <c r="N161" s="205" t="s">
        <v>38</v>
      </c>
      <c r="O161" s="76"/>
      <c r="P161" s="182">
        <f>O161*H161</f>
        <v>0</v>
      </c>
      <c r="Q161" s="182">
        <v>0.02</v>
      </c>
      <c r="R161" s="182">
        <f>Q161*H161</f>
        <v>0.040000000000000001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168</v>
      </c>
      <c r="AT161" s="184" t="s">
        <v>140</v>
      </c>
      <c r="AU161" s="184" t="s">
        <v>83</v>
      </c>
      <c r="AY161" s="18" t="s">
        <v>127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81</v>
      </c>
      <c r="BK161" s="185">
        <f>ROUND(I161*H161,2)</f>
        <v>0</v>
      </c>
      <c r="BL161" s="18" t="s">
        <v>157</v>
      </c>
      <c r="BM161" s="184" t="s">
        <v>214</v>
      </c>
    </row>
    <row r="162" s="13" customFormat="1">
      <c r="A162" s="13"/>
      <c r="B162" s="186"/>
      <c r="C162" s="13"/>
      <c r="D162" s="187" t="s">
        <v>137</v>
      </c>
      <c r="E162" s="188" t="s">
        <v>1</v>
      </c>
      <c r="F162" s="189" t="s">
        <v>83</v>
      </c>
      <c r="G162" s="13"/>
      <c r="H162" s="190">
        <v>2</v>
      </c>
      <c r="I162" s="191"/>
      <c r="J162" s="13"/>
      <c r="K162" s="13"/>
      <c r="L162" s="186"/>
      <c r="M162" s="192"/>
      <c r="N162" s="193"/>
      <c r="O162" s="193"/>
      <c r="P162" s="193"/>
      <c r="Q162" s="193"/>
      <c r="R162" s="193"/>
      <c r="S162" s="193"/>
      <c r="T162" s="19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137</v>
      </c>
      <c r="AU162" s="188" t="s">
        <v>83</v>
      </c>
      <c r="AV162" s="13" t="s">
        <v>83</v>
      </c>
      <c r="AW162" s="13" t="s">
        <v>30</v>
      </c>
      <c r="AX162" s="13" t="s">
        <v>81</v>
      </c>
      <c r="AY162" s="188" t="s">
        <v>127</v>
      </c>
    </row>
    <row r="163" s="2" customFormat="1" ht="16.5" customHeight="1">
      <c r="A163" s="37"/>
      <c r="B163" s="171"/>
      <c r="C163" s="172" t="s">
        <v>215</v>
      </c>
      <c r="D163" s="172" t="s">
        <v>131</v>
      </c>
      <c r="E163" s="173" t="s">
        <v>216</v>
      </c>
      <c r="F163" s="174" t="s">
        <v>217</v>
      </c>
      <c r="G163" s="175" t="s">
        <v>143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157</v>
      </c>
      <c r="AT163" s="184" t="s">
        <v>131</v>
      </c>
      <c r="AU163" s="184" t="s">
        <v>83</v>
      </c>
      <c r="AY163" s="18" t="s">
        <v>127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81</v>
      </c>
      <c r="BK163" s="185">
        <f>ROUND(I163*H163,2)</f>
        <v>0</v>
      </c>
      <c r="BL163" s="18" t="s">
        <v>157</v>
      </c>
      <c r="BM163" s="184" t="s">
        <v>218</v>
      </c>
    </row>
    <row r="164" s="13" customFormat="1">
      <c r="A164" s="13"/>
      <c r="B164" s="186"/>
      <c r="C164" s="13"/>
      <c r="D164" s="187" t="s">
        <v>137</v>
      </c>
      <c r="E164" s="188" t="s">
        <v>1</v>
      </c>
      <c r="F164" s="189" t="s">
        <v>81</v>
      </c>
      <c r="G164" s="13"/>
      <c r="H164" s="190">
        <v>1</v>
      </c>
      <c r="I164" s="191"/>
      <c r="J164" s="13"/>
      <c r="K164" s="13"/>
      <c r="L164" s="186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137</v>
      </c>
      <c r="AU164" s="188" t="s">
        <v>83</v>
      </c>
      <c r="AV164" s="13" t="s">
        <v>83</v>
      </c>
      <c r="AW164" s="13" t="s">
        <v>30</v>
      </c>
      <c r="AX164" s="13" t="s">
        <v>81</v>
      </c>
      <c r="AY164" s="188" t="s">
        <v>127</v>
      </c>
    </row>
    <row r="165" s="2" customFormat="1" ht="49.05" customHeight="1">
      <c r="A165" s="37"/>
      <c r="B165" s="171"/>
      <c r="C165" s="195" t="s">
        <v>144</v>
      </c>
      <c r="D165" s="195" t="s">
        <v>140</v>
      </c>
      <c r="E165" s="196" t="s">
        <v>219</v>
      </c>
      <c r="F165" s="197" t="s">
        <v>220</v>
      </c>
      <c r="G165" s="198" t="s">
        <v>143</v>
      </c>
      <c r="H165" s="199">
        <v>1</v>
      </c>
      <c r="I165" s="200"/>
      <c r="J165" s="201">
        <f>ROUND(I165*H165,2)</f>
        <v>0</v>
      </c>
      <c r="K165" s="202"/>
      <c r="L165" s="203"/>
      <c r="M165" s="204" t="s">
        <v>1</v>
      </c>
      <c r="N165" s="205" t="s">
        <v>38</v>
      </c>
      <c r="O165" s="76"/>
      <c r="P165" s="182">
        <f>O165*H165</f>
        <v>0</v>
      </c>
      <c r="Q165" s="182">
        <v>0.014999999999999999</v>
      </c>
      <c r="R165" s="182">
        <f>Q165*H165</f>
        <v>0.014999999999999999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168</v>
      </c>
      <c r="AT165" s="184" t="s">
        <v>140</v>
      </c>
      <c r="AU165" s="184" t="s">
        <v>83</v>
      </c>
      <c r="AY165" s="18" t="s">
        <v>127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81</v>
      </c>
      <c r="BK165" s="185">
        <f>ROUND(I165*H165,2)</f>
        <v>0</v>
      </c>
      <c r="BL165" s="18" t="s">
        <v>157</v>
      </c>
      <c r="BM165" s="184" t="s">
        <v>221</v>
      </c>
    </row>
    <row r="166" s="13" customFormat="1">
      <c r="A166" s="13"/>
      <c r="B166" s="186"/>
      <c r="C166" s="13"/>
      <c r="D166" s="187" t="s">
        <v>137</v>
      </c>
      <c r="E166" s="188" t="s">
        <v>1</v>
      </c>
      <c r="F166" s="189" t="s">
        <v>81</v>
      </c>
      <c r="G166" s="13"/>
      <c r="H166" s="190">
        <v>1</v>
      </c>
      <c r="I166" s="191"/>
      <c r="J166" s="13"/>
      <c r="K166" s="13"/>
      <c r="L166" s="186"/>
      <c r="M166" s="192"/>
      <c r="N166" s="193"/>
      <c r="O166" s="193"/>
      <c r="P166" s="193"/>
      <c r="Q166" s="193"/>
      <c r="R166" s="193"/>
      <c r="S166" s="193"/>
      <c r="T166" s="19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8" t="s">
        <v>137</v>
      </c>
      <c r="AU166" s="188" t="s">
        <v>83</v>
      </c>
      <c r="AV166" s="13" t="s">
        <v>83</v>
      </c>
      <c r="AW166" s="13" t="s">
        <v>30</v>
      </c>
      <c r="AX166" s="13" t="s">
        <v>81</v>
      </c>
      <c r="AY166" s="188" t="s">
        <v>127</v>
      </c>
    </row>
    <row r="167" s="2" customFormat="1" ht="16.5" customHeight="1">
      <c r="A167" s="37"/>
      <c r="B167" s="171"/>
      <c r="C167" s="172" t="s">
        <v>222</v>
      </c>
      <c r="D167" s="172" t="s">
        <v>131</v>
      </c>
      <c r="E167" s="173" t="s">
        <v>223</v>
      </c>
      <c r="F167" s="174" t="s">
        <v>224</v>
      </c>
      <c r="G167" s="175" t="s">
        <v>143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157</v>
      </c>
      <c r="AT167" s="184" t="s">
        <v>131</v>
      </c>
      <c r="AU167" s="184" t="s">
        <v>83</v>
      </c>
      <c r="AY167" s="18" t="s">
        <v>127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81</v>
      </c>
      <c r="BK167" s="185">
        <f>ROUND(I167*H167,2)</f>
        <v>0</v>
      </c>
      <c r="BL167" s="18" t="s">
        <v>157</v>
      </c>
      <c r="BM167" s="184" t="s">
        <v>225</v>
      </c>
    </row>
    <row r="168" s="13" customFormat="1">
      <c r="A168" s="13"/>
      <c r="B168" s="186"/>
      <c r="C168" s="13"/>
      <c r="D168" s="187" t="s">
        <v>137</v>
      </c>
      <c r="E168" s="188" t="s">
        <v>1</v>
      </c>
      <c r="F168" s="189" t="s">
        <v>81</v>
      </c>
      <c r="G168" s="13"/>
      <c r="H168" s="190">
        <v>1</v>
      </c>
      <c r="I168" s="191"/>
      <c r="J168" s="13"/>
      <c r="K168" s="13"/>
      <c r="L168" s="186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137</v>
      </c>
      <c r="AU168" s="188" t="s">
        <v>83</v>
      </c>
      <c r="AV168" s="13" t="s">
        <v>83</v>
      </c>
      <c r="AW168" s="13" t="s">
        <v>30</v>
      </c>
      <c r="AX168" s="13" t="s">
        <v>81</v>
      </c>
      <c r="AY168" s="188" t="s">
        <v>127</v>
      </c>
    </row>
    <row r="169" s="2" customFormat="1" ht="49.05" customHeight="1">
      <c r="A169" s="37"/>
      <c r="B169" s="171"/>
      <c r="C169" s="195" t="s">
        <v>226</v>
      </c>
      <c r="D169" s="195" t="s">
        <v>140</v>
      </c>
      <c r="E169" s="196" t="s">
        <v>227</v>
      </c>
      <c r="F169" s="197" t="s">
        <v>228</v>
      </c>
      <c r="G169" s="198" t="s">
        <v>143</v>
      </c>
      <c r="H169" s="199">
        <v>1</v>
      </c>
      <c r="I169" s="200"/>
      <c r="J169" s="201">
        <f>ROUND(I169*H169,2)</f>
        <v>0</v>
      </c>
      <c r="K169" s="202"/>
      <c r="L169" s="203"/>
      <c r="M169" s="204" t="s">
        <v>1</v>
      </c>
      <c r="N169" s="205" t="s">
        <v>38</v>
      </c>
      <c r="O169" s="76"/>
      <c r="P169" s="182">
        <f>O169*H169</f>
        <v>0</v>
      </c>
      <c r="Q169" s="182">
        <v>0.01</v>
      </c>
      <c r="R169" s="182">
        <f>Q169*H169</f>
        <v>0.01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168</v>
      </c>
      <c r="AT169" s="184" t="s">
        <v>140</v>
      </c>
      <c r="AU169" s="184" t="s">
        <v>83</v>
      </c>
      <c r="AY169" s="18" t="s">
        <v>127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81</v>
      </c>
      <c r="BK169" s="185">
        <f>ROUND(I169*H169,2)</f>
        <v>0</v>
      </c>
      <c r="BL169" s="18" t="s">
        <v>157</v>
      </c>
      <c r="BM169" s="184" t="s">
        <v>229</v>
      </c>
    </row>
    <row r="170" s="13" customFormat="1">
      <c r="A170" s="13"/>
      <c r="B170" s="186"/>
      <c r="C170" s="13"/>
      <c r="D170" s="187" t="s">
        <v>137</v>
      </c>
      <c r="E170" s="188" t="s">
        <v>1</v>
      </c>
      <c r="F170" s="189" t="s">
        <v>81</v>
      </c>
      <c r="G170" s="13"/>
      <c r="H170" s="190">
        <v>1</v>
      </c>
      <c r="I170" s="191"/>
      <c r="J170" s="13"/>
      <c r="K170" s="13"/>
      <c r="L170" s="186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8" t="s">
        <v>137</v>
      </c>
      <c r="AU170" s="188" t="s">
        <v>83</v>
      </c>
      <c r="AV170" s="13" t="s">
        <v>83</v>
      </c>
      <c r="AW170" s="13" t="s">
        <v>30</v>
      </c>
      <c r="AX170" s="13" t="s">
        <v>81</v>
      </c>
      <c r="AY170" s="188" t="s">
        <v>127</v>
      </c>
    </row>
    <row r="171" s="2" customFormat="1" ht="21.75" customHeight="1">
      <c r="A171" s="37"/>
      <c r="B171" s="171"/>
      <c r="C171" s="172" t="s">
        <v>230</v>
      </c>
      <c r="D171" s="172" t="s">
        <v>131</v>
      </c>
      <c r="E171" s="173" t="s">
        <v>231</v>
      </c>
      <c r="F171" s="174" t="s">
        <v>232</v>
      </c>
      <c r="G171" s="175" t="s">
        <v>187</v>
      </c>
      <c r="H171" s="176">
        <v>0.14899999999999999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157</v>
      </c>
      <c r="AT171" s="184" t="s">
        <v>131</v>
      </c>
      <c r="AU171" s="184" t="s">
        <v>83</v>
      </c>
      <c r="AY171" s="18" t="s">
        <v>127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81</v>
      </c>
      <c r="BK171" s="185">
        <f>ROUND(I171*H171,2)</f>
        <v>0</v>
      </c>
      <c r="BL171" s="18" t="s">
        <v>157</v>
      </c>
      <c r="BM171" s="184" t="s">
        <v>233</v>
      </c>
    </row>
    <row r="172" s="12" customFormat="1" ht="22.8" customHeight="1">
      <c r="A172" s="12"/>
      <c r="B172" s="158"/>
      <c r="C172" s="12"/>
      <c r="D172" s="159" t="s">
        <v>72</v>
      </c>
      <c r="E172" s="169" t="s">
        <v>234</v>
      </c>
      <c r="F172" s="169" t="s">
        <v>235</v>
      </c>
      <c r="G172" s="12"/>
      <c r="H172" s="12"/>
      <c r="I172" s="161"/>
      <c r="J172" s="170">
        <f>BK172</f>
        <v>0</v>
      </c>
      <c r="K172" s="12"/>
      <c r="L172" s="158"/>
      <c r="M172" s="163"/>
      <c r="N172" s="164"/>
      <c r="O172" s="164"/>
      <c r="P172" s="165">
        <f>SUM(P173:P203)</f>
        <v>0</v>
      </c>
      <c r="Q172" s="164"/>
      <c r="R172" s="165">
        <f>SUM(R173:R203)</f>
        <v>0.12751000000000001</v>
      </c>
      <c r="S172" s="164"/>
      <c r="T172" s="166">
        <f>SUM(T173:T203)</f>
        <v>0.62296000000000007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9" t="s">
        <v>83</v>
      </c>
      <c r="AT172" s="167" t="s">
        <v>72</v>
      </c>
      <c r="AU172" s="167" t="s">
        <v>81</v>
      </c>
      <c r="AY172" s="159" t="s">
        <v>127</v>
      </c>
      <c r="BK172" s="168">
        <f>SUM(BK173:BK203)</f>
        <v>0</v>
      </c>
    </row>
    <row r="173" s="2" customFormat="1" ht="24.15" customHeight="1">
      <c r="A173" s="37"/>
      <c r="B173" s="171"/>
      <c r="C173" s="172" t="s">
        <v>236</v>
      </c>
      <c r="D173" s="172" t="s">
        <v>131</v>
      </c>
      <c r="E173" s="173" t="s">
        <v>237</v>
      </c>
      <c r="F173" s="174" t="s">
        <v>238</v>
      </c>
      <c r="G173" s="175" t="s">
        <v>143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0.059999999999999998</v>
      </c>
      <c r="T173" s="183">
        <f>S173*H173</f>
        <v>0.059999999999999998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157</v>
      </c>
      <c r="AT173" s="184" t="s">
        <v>131</v>
      </c>
      <c r="AU173" s="184" t="s">
        <v>83</v>
      </c>
      <c r="AY173" s="18" t="s">
        <v>127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81</v>
      </c>
      <c r="BK173" s="185">
        <f>ROUND(I173*H173,2)</f>
        <v>0</v>
      </c>
      <c r="BL173" s="18" t="s">
        <v>157</v>
      </c>
      <c r="BM173" s="184" t="s">
        <v>239</v>
      </c>
    </row>
    <row r="174" s="13" customFormat="1">
      <c r="A174" s="13"/>
      <c r="B174" s="186"/>
      <c r="C174" s="13"/>
      <c r="D174" s="187" t="s">
        <v>137</v>
      </c>
      <c r="E174" s="188" t="s">
        <v>1</v>
      </c>
      <c r="F174" s="189" t="s">
        <v>81</v>
      </c>
      <c r="G174" s="13"/>
      <c r="H174" s="190">
        <v>1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137</v>
      </c>
      <c r="AU174" s="188" t="s">
        <v>83</v>
      </c>
      <c r="AV174" s="13" t="s">
        <v>83</v>
      </c>
      <c r="AW174" s="13" t="s">
        <v>30</v>
      </c>
      <c r="AX174" s="13" t="s">
        <v>81</v>
      </c>
      <c r="AY174" s="188" t="s">
        <v>127</v>
      </c>
    </row>
    <row r="175" s="2" customFormat="1" ht="16.5" customHeight="1">
      <c r="A175" s="37"/>
      <c r="B175" s="171"/>
      <c r="C175" s="172" t="s">
        <v>174</v>
      </c>
      <c r="D175" s="172" t="s">
        <v>131</v>
      </c>
      <c r="E175" s="173" t="s">
        <v>240</v>
      </c>
      <c r="F175" s="174" t="s">
        <v>241</v>
      </c>
      <c r="G175" s="175" t="s">
        <v>143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6.9999999999999994E-05</v>
      </c>
      <c r="R175" s="182">
        <f>Q175*H175</f>
        <v>0.00013999999999999999</v>
      </c>
      <c r="S175" s="182">
        <v>0.0044999999999999997</v>
      </c>
      <c r="T175" s="183">
        <f>S175*H175</f>
        <v>0.0089999999999999993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157</v>
      </c>
      <c r="AT175" s="184" t="s">
        <v>131</v>
      </c>
      <c r="AU175" s="184" t="s">
        <v>83</v>
      </c>
      <c r="AY175" s="18" t="s">
        <v>127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81</v>
      </c>
      <c r="BK175" s="185">
        <f>ROUND(I175*H175,2)</f>
        <v>0</v>
      </c>
      <c r="BL175" s="18" t="s">
        <v>157</v>
      </c>
      <c r="BM175" s="184" t="s">
        <v>242</v>
      </c>
    </row>
    <row r="176" s="13" customFormat="1">
      <c r="A176" s="13"/>
      <c r="B176" s="186"/>
      <c r="C176" s="13"/>
      <c r="D176" s="187" t="s">
        <v>137</v>
      </c>
      <c r="E176" s="188" t="s">
        <v>1</v>
      </c>
      <c r="F176" s="189" t="s">
        <v>83</v>
      </c>
      <c r="G176" s="13"/>
      <c r="H176" s="190">
        <v>2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137</v>
      </c>
      <c r="AU176" s="188" t="s">
        <v>83</v>
      </c>
      <c r="AV176" s="13" t="s">
        <v>83</v>
      </c>
      <c r="AW176" s="13" t="s">
        <v>30</v>
      </c>
      <c r="AX176" s="13" t="s">
        <v>81</v>
      </c>
      <c r="AY176" s="188" t="s">
        <v>127</v>
      </c>
    </row>
    <row r="177" s="2" customFormat="1" ht="16.5" customHeight="1">
      <c r="A177" s="37"/>
      <c r="B177" s="171"/>
      <c r="C177" s="172" t="s">
        <v>243</v>
      </c>
      <c r="D177" s="172" t="s">
        <v>131</v>
      </c>
      <c r="E177" s="173" t="s">
        <v>244</v>
      </c>
      <c r="F177" s="174" t="s">
        <v>245</v>
      </c>
      <c r="G177" s="175" t="s">
        <v>143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6.9999999999999994E-05</v>
      </c>
      <c r="R177" s="182">
        <f>Q177*H177</f>
        <v>0.00013999999999999999</v>
      </c>
      <c r="S177" s="182">
        <v>0.021000000000000001</v>
      </c>
      <c r="T177" s="183">
        <f>S177*H177</f>
        <v>0.042000000000000003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157</v>
      </c>
      <c r="AT177" s="184" t="s">
        <v>131</v>
      </c>
      <c r="AU177" s="184" t="s">
        <v>83</v>
      </c>
      <c r="AY177" s="18" t="s">
        <v>127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81</v>
      </c>
      <c r="BK177" s="185">
        <f>ROUND(I177*H177,2)</f>
        <v>0</v>
      </c>
      <c r="BL177" s="18" t="s">
        <v>157</v>
      </c>
      <c r="BM177" s="184" t="s">
        <v>246</v>
      </c>
    </row>
    <row r="178" s="13" customFormat="1">
      <c r="A178" s="13"/>
      <c r="B178" s="186"/>
      <c r="C178" s="13"/>
      <c r="D178" s="187" t="s">
        <v>137</v>
      </c>
      <c r="E178" s="188" t="s">
        <v>1</v>
      </c>
      <c r="F178" s="189" t="s">
        <v>83</v>
      </c>
      <c r="G178" s="13"/>
      <c r="H178" s="190">
        <v>2</v>
      </c>
      <c r="I178" s="191"/>
      <c r="J178" s="13"/>
      <c r="K178" s="13"/>
      <c r="L178" s="186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137</v>
      </c>
      <c r="AU178" s="188" t="s">
        <v>83</v>
      </c>
      <c r="AV178" s="13" t="s">
        <v>83</v>
      </c>
      <c r="AW178" s="13" t="s">
        <v>30</v>
      </c>
      <c r="AX178" s="13" t="s">
        <v>81</v>
      </c>
      <c r="AY178" s="188" t="s">
        <v>127</v>
      </c>
    </row>
    <row r="179" s="2" customFormat="1" ht="24.15" customHeight="1">
      <c r="A179" s="37"/>
      <c r="B179" s="171"/>
      <c r="C179" s="172" t="s">
        <v>157</v>
      </c>
      <c r="D179" s="172" t="s">
        <v>131</v>
      </c>
      <c r="E179" s="173" t="s">
        <v>247</v>
      </c>
      <c r="F179" s="174" t="s">
        <v>248</v>
      </c>
      <c r="G179" s="175" t="s">
        <v>143</v>
      </c>
      <c r="H179" s="176">
        <v>1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0.51195999999999997</v>
      </c>
      <c r="T179" s="183">
        <f>S179*H179</f>
        <v>0.51195999999999997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157</v>
      </c>
      <c r="AT179" s="184" t="s">
        <v>131</v>
      </c>
      <c r="AU179" s="184" t="s">
        <v>83</v>
      </c>
      <c r="AY179" s="18" t="s">
        <v>127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81</v>
      </c>
      <c r="BK179" s="185">
        <f>ROUND(I179*H179,2)</f>
        <v>0</v>
      </c>
      <c r="BL179" s="18" t="s">
        <v>157</v>
      </c>
      <c r="BM179" s="184" t="s">
        <v>249</v>
      </c>
    </row>
    <row r="180" s="13" customFormat="1">
      <c r="A180" s="13"/>
      <c r="B180" s="186"/>
      <c r="C180" s="13"/>
      <c r="D180" s="187" t="s">
        <v>137</v>
      </c>
      <c r="E180" s="188" t="s">
        <v>1</v>
      </c>
      <c r="F180" s="189" t="s">
        <v>81</v>
      </c>
      <c r="G180" s="13"/>
      <c r="H180" s="190">
        <v>1</v>
      </c>
      <c r="I180" s="191"/>
      <c r="J180" s="13"/>
      <c r="K180" s="13"/>
      <c r="L180" s="186"/>
      <c r="M180" s="192"/>
      <c r="N180" s="193"/>
      <c r="O180" s="193"/>
      <c r="P180" s="193"/>
      <c r="Q180" s="193"/>
      <c r="R180" s="193"/>
      <c r="S180" s="193"/>
      <c r="T180" s="19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8" t="s">
        <v>137</v>
      </c>
      <c r="AU180" s="188" t="s">
        <v>83</v>
      </c>
      <c r="AV180" s="13" t="s">
        <v>83</v>
      </c>
      <c r="AW180" s="13" t="s">
        <v>30</v>
      </c>
      <c r="AX180" s="13" t="s">
        <v>81</v>
      </c>
      <c r="AY180" s="188" t="s">
        <v>127</v>
      </c>
    </row>
    <row r="181" s="2" customFormat="1" ht="24.15" customHeight="1">
      <c r="A181" s="37"/>
      <c r="B181" s="171"/>
      <c r="C181" s="172" t="s">
        <v>250</v>
      </c>
      <c r="D181" s="172" t="s">
        <v>131</v>
      </c>
      <c r="E181" s="173" t="s">
        <v>251</v>
      </c>
      <c r="F181" s="174" t="s">
        <v>252</v>
      </c>
      <c r="G181" s="175" t="s">
        <v>187</v>
      </c>
      <c r="H181" s="176">
        <v>0.40000000000000002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157</v>
      </c>
      <c r="AT181" s="184" t="s">
        <v>131</v>
      </c>
      <c r="AU181" s="184" t="s">
        <v>83</v>
      </c>
      <c r="AY181" s="18" t="s">
        <v>127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81</v>
      </c>
      <c r="BK181" s="185">
        <f>ROUND(I181*H181,2)</f>
        <v>0</v>
      </c>
      <c r="BL181" s="18" t="s">
        <v>157</v>
      </c>
      <c r="BM181" s="184" t="s">
        <v>253</v>
      </c>
    </row>
    <row r="182" s="13" customFormat="1">
      <c r="A182" s="13"/>
      <c r="B182" s="186"/>
      <c r="C182" s="13"/>
      <c r="D182" s="187" t="s">
        <v>137</v>
      </c>
      <c r="E182" s="188" t="s">
        <v>1</v>
      </c>
      <c r="F182" s="189" t="s">
        <v>254</v>
      </c>
      <c r="G182" s="13"/>
      <c r="H182" s="190">
        <v>0.40000000000000002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137</v>
      </c>
      <c r="AU182" s="188" t="s">
        <v>83</v>
      </c>
      <c r="AV182" s="13" t="s">
        <v>83</v>
      </c>
      <c r="AW182" s="13" t="s">
        <v>30</v>
      </c>
      <c r="AX182" s="13" t="s">
        <v>81</v>
      </c>
      <c r="AY182" s="188" t="s">
        <v>127</v>
      </c>
    </row>
    <row r="183" s="2" customFormat="1" ht="16.5" customHeight="1">
      <c r="A183" s="37"/>
      <c r="B183" s="171"/>
      <c r="C183" s="172" t="s">
        <v>179</v>
      </c>
      <c r="D183" s="172" t="s">
        <v>131</v>
      </c>
      <c r="E183" s="173" t="s">
        <v>255</v>
      </c>
      <c r="F183" s="174" t="s">
        <v>256</v>
      </c>
      <c r="G183" s="175" t="s">
        <v>205</v>
      </c>
      <c r="H183" s="176">
        <v>1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0.0011299999999999999</v>
      </c>
      <c r="R183" s="182">
        <f>Q183*H183</f>
        <v>0.0011299999999999999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157</v>
      </c>
      <c r="AT183" s="184" t="s">
        <v>131</v>
      </c>
      <c r="AU183" s="184" t="s">
        <v>83</v>
      </c>
      <c r="AY183" s="18" t="s">
        <v>127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81</v>
      </c>
      <c r="BK183" s="185">
        <f>ROUND(I183*H183,2)</f>
        <v>0</v>
      </c>
      <c r="BL183" s="18" t="s">
        <v>157</v>
      </c>
      <c r="BM183" s="184" t="s">
        <v>257</v>
      </c>
    </row>
    <row r="184" s="13" customFormat="1">
      <c r="A184" s="13"/>
      <c r="B184" s="186"/>
      <c r="C184" s="13"/>
      <c r="D184" s="187" t="s">
        <v>137</v>
      </c>
      <c r="E184" s="188" t="s">
        <v>1</v>
      </c>
      <c r="F184" s="189" t="s">
        <v>81</v>
      </c>
      <c r="G184" s="13"/>
      <c r="H184" s="190">
        <v>1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137</v>
      </c>
      <c r="AU184" s="188" t="s">
        <v>83</v>
      </c>
      <c r="AV184" s="13" t="s">
        <v>83</v>
      </c>
      <c r="AW184" s="13" t="s">
        <v>30</v>
      </c>
      <c r="AX184" s="13" t="s">
        <v>81</v>
      </c>
      <c r="AY184" s="188" t="s">
        <v>127</v>
      </c>
    </row>
    <row r="185" s="2" customFormat="1" ht="16.5" customHeight="1">
      <c r="A185" s="37"/>
      <c r="B185" s="171"/>
      <c r="C185" s="195" t="s">
        <v>258</v>
      </c>
      <c r="D185" s="195" t="s">
        <v>140</v>
      </c>
      <c r="E185" s="196" t="s">
        <v>259</v>
      </c>
      <c r="F185" s="197" t="s">
        <v>260</v>
      </c>
      <c r="G185" s="198" t="s">
        <v>143</v>
      </c>
      <c r="H185" s="199">
        <v>6</v>
      </c>
      <c r="I185" s="200"/>
      <c r="J185" s="201">
        <f>ROUND(I185*H185,2)</f>
        <v>0</v>
      </c>
      <c r="K185" s="202"/>
      <c r="L185" s="203"/>
      <c r="M185" s="204" t="s">
        <v>1</v>
      </c>
      <c r="N185" s="205" t="s">
        <v>38</v>
      </c>
      <c r="O185" s="76"/>
      <c r="P185" s="182">
        <f>O185*H185</f>
        <v>0</v>
      </c>
      <c r="Q185" s="182">
        <v>1.0000000000000001E-05</v>
      </c>
      <c r="R185" s="182">
        <f>Q185*H185</f>
        <v>6.0000000000000008E-05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168</v>
      </c>
      <c r="AT185" s="184" t="s">
        <v>140</v>
      </c>
      <c r="AU185" s="184" t="s">
        <v>83</v>
      </c>
      <c r="AY185" s="18" t="s">
        <v>127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81</v>
      </c>
      <c r="BK185" s="185">
        <f>ROUND(I185*H185,2)</f>
        <v>0</v>
      </c>
      <c r="BL185" s="18" t="s">
        <v>157</v>
      </c>
      <c r="BM185" s="184" t="s">
        <v>261</v>
      </c>
    </row>
    <row r="186" s="13" customFormat="1">
      <c r="A186" s="13"/>
      <c r="B186" s="186"/>
      <c r="C186" s="13"/>
      <c r="D186" s="187" t="s">
        <v>137</v>
      </c>
      <c r="E186" s="188" t="s">
        <v>1</v>
      </c>
      <c r="F186" s="189" t="s">
        <v>211</v>
      </c>
      <c r="G186" s="13"/>
      <c r="H186" s="190">
        <v>6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137</v>
      </c>
      <c r="AU186" s="188" t="s">
        <v>83</v>
      </c>
      <c r="AV186" s="13" t="s">
        <v>83</v>
      </c>
      <c r="AW186" s="13" t="s">
        <v>30</v>
      </c>
      <c r="AX186" s="13" t="s">
        <v>81</v>
      </c>
      <c r="AY186" s="188" t="s">
        <v>127</v>
      </c>
    </row>
    <row r="187" s="2" customFormat="1" ht="37.8" customHeight="1">
      <c r="A187" s="37"/>
      <c r="B187" s="171"/>
      <c r="C187" s="172" t="s">
        <v>262</v>
      </c>
      <c r="D187" s="172" t="s">
        <v>131</v>
      </c>
      <c r="E187" s="173" t="s">
        <v>263</v>
      </c>
      <c r="F187" s="174" t="s">
        <v>264</v>
      </c>
      <c r="G187" s="175" t="s">
        <v>205</v>
      </c>
      <c r="H187" s="176">
        <v>1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38</v>
      </c>
      <c r="O187" s="76"/>
      <c r="P187" s="182">
        <f>O187*H187</f>
        <v>0</v>
      </c>
      <c r="Q187" s="182">
        <v>0.028369999999999999</v>
      </c>
      <c r="R187" s="182">
        <f>Q187*H187</f>
        <v>0.028369999999999999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157</v>
      </c>
      <c r="AT187" s="184" t="s">
        <v>131</v>
      </c>
      <c r="AU187" s="184" t="s">
        <v>83</v>
      </c>
      <c r="AY187" s="18" t="s">
        <v>127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81</v>
      </c>
      <c r="BK187" s="185">
        <f>ROUND(I187*H187,2)</f>
        <v>0</v>
      </c>
      <c r="BL187" s="18" t="s">
        <v>157</v>
      </c>
      <c r="BM187" s="184" t="s">
        <v>265</v>
      </c>
    </row>
    <row r="188" s="13" customFormat="1">
      <c r="A188" s="13"/>
      <c r="B188" s="186"/>
      <c r="C188" s="13"/>
      <c r="D188" s="187" t="s">
        <v>137</v>
      </c>
      <c r="E188" s="188" t="s">
        <v>1</v>
      </c>
      <c r="F188" s="189" t="s">
        <v>81</v>
      </c>
      <c r="G188" s="13"/>
      <c r="H188" s="190">
        <v>1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137</v>
      </c>
      <c r="AU188" s="188" t="s">
        <v>83</v>
      </c>
      <c r="AV188" s="13" t="s">
        <v>83</v>
      </c>
      <c r="AW188" s="13" t="s">
        <v>30</v>
      </c>
      <c r="AX188" s="13" t="s">
        <v>81</v>
      </c>
      <c r="AY188" s="188" t="s">
        <v>127</v>
      </c>
    </row>
    <row r="189" s="2" customFormat="1" ht="24.15" customHeight="1">
      <c r="A189" s="37"/>
      <c r="B189" s="171"/>
      <c r="C189" s="172" t="s">
        <v>266</v>
      </c>
      <c r="D189" s="172" t="s">
        <v>131</v>
      </c>
      <c r="E189" s="173" t="s">
        <v>267</v>
      </c>
      <c r="F189" s="174" t="s">
        <v>268</v>
      </c>
      <c r="G189" s="175" t="s">
        <v>143</v>
      </c>
      <c r="H189" s="176">
        <v>1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0.00076000000000000004</v>
      </c>
      <c r="R189" s="182">
        <f>Q189*H189</f>
        <v>0.00076000000000000004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157</v>
      </c>
      <c r="AT189" s="184" t="s">
        <v>131</v>
      </c>
      <c r="AU189" s="184" t="s">
        <v>83</v>
      </c>
      <c r="AY189" s="18" t="s">
        <v>127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81</v>
      </c>
      <c r="BK189" s="185">
        <f>ROUND(I189*H189,2)</f>
        <v>0</v>
      </c>
      <c r="BL189" s="18" t="s">
        <v>157</v>
      </c>
      <c r="BM189" s="184" t="s">
        <v>269</v>
      </c>
    </row>
    <row r="190" s="13" customFormat="1">
      <c r="A190" s="13"/>
      <c r="B190" s="186"/>
      <c r="C190" s="13"/>
      <c r="D190" s="187" t="s">
        <v>137</v>
      </c>
      <c r="E190" s="188" t="s">
        <v>1</v>
      </c>
      <c r="F190" s="189" t="s">
        <v>81</v>
      </c>
      <c r="G190" s="13"/>
      <c r="H190" s="190">
        <v>1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137</v>
      </c>
      <c r="AU190" s="188" t="s">
        <v>83</v>
      </c>
      <c r="AV190" s="13" t="s">
        <v>83</v>
      </c>
      <c r="AW190" s="13" t="s">
        <v>30</v>
      </c>
      <c r="AX190" s="13" t="s">
        <v>81</v>
      </c>
      <c r="AY190" s="188" t="s">
        <v>127</v>
      </c>
    </row>
    <row r="191" s="2" customFormat="1" ht="24.15" customHeight="1">
      <c r="A191" s="37"/>
      <c r="B191" s="171"/>
      <c r="C191" s="172" t="s">
        <v>270</v>
      </c>
      <c r="D191" s="172" t="s">
        <v>131</v>
      </c>
      <c r="E191" s="173" t="s">
        <v>271</v>
      </c>
      <c r="F191" s="174" t="s">
        <v>272</v>
      </c>
      <c r="G191" s="175" t="s">
        <v>205</v>
      </c>
      <c r="H191" s="176">
        <v>1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38</v>
      </c>
      <c r="O191" s="76"/>
      <c r="P191" s="182">
        <f>O191*H191</f>
        <v>0</v>
      </c>
      <c r="Q191" s="182">
        <v>5.0000000000000002E-05</v>
      </c>
      <c r="R191" s="182">
        <f>Q191*H191</f>
        <v>5.0000000000000002E-05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157</v>
      </c>
      <c r="AT191" s="184" t="s">
        <v>131</v>
      </c>
      <c r="AU191" s="184" t="s">
        <v>83</v>
      </c>
      <c r="AY191" s="18" t="s">
        <v>127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8" t="s">
        <v>81</v>
      </c>
      <c r="BK191" s="185">
        <f>ROUND(I191*H191,2)</f>
        <v>0</v>
      </c>
      <c r="BL191" s="18" t="s">
        <v>157</v>
      </c>
      <c r="BM191" s="184" t="s">
        <v>273</v>
      </c>
    </row>
    <row r="192" s="13" customFormat="1">
      <c r="A192" s="13"/>
      <c r="B192" s="186"/>
      <c r="C192" s="13"/>
      <c r="D192" s="187" t="s">
        <v>137</v>
      </c>
      <c r="E192" s="188" t="s">
        <v>1</v>
      </c>
      <c r="F192" s="189" t="s">
        <v>81</v>
      </c>
      <c r="G192" s="13"/>
      <c r="H192" s="190">
        <v>1</v>
      </c>
      <c r="I192" s="191"/>
      <c r="J192" s="13"/>
      <c r="K192" s="13"/>
      <c r="L192" s="186"/>
      <c r="M192" s="192"/>
      <c r="N192" s="193"/>
      <c r="O192" s="193"/>
      <c r="P192" s="193"/>
      <c r="Q192" s="193"/>
      <c r="R192" s="193"/>
      <c r="S192" s="193"/>
      <c r="T192" s="19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8" t="s">
        <v>137</v>
      </c>
      <c r="AU192" s="188" t="s">
        <v>83</v>
      </c>
      <c r="AV192" s="13" t="s">
        <v>83</v>
      </c>
      <c r="AW192" s="13" t="s">
        <v>30</v>
      </c>
      <c r="AX192" s="13" t="s">
        <v>81</v>
      </c>
      <c r="AY192" s="188" t="s">
        <v>127</v>
      </c>
    </row>
    <row r="193" s="2" customFormat="1" ht="33" customHeight="1">
      <c r="A193" s="37"/>
      <c r="B193" s="171"/>
      <c r="C193" s="195" t="s">
        <v>274</v>
      </c>
      <c r="D193" s="195" t="s">
        <v>140</v>
      </c>
      <c r="E193" s="196" t="s">
        <v>275</v>
      </c>
      <c r="F193" s="197" t="s">
        <v>276</v>
      </c>
      <c r="G193" s="198" t="s">
        <v>143</v>
      </c>
      <c r="H193" s="199">
        <v>1</v>
      </c>
      <c r="I193" s="200"/>
      <c r="J193" s="201">
        <f>ROUND(I193*H193,2)</f>
        <v>0</v>
      </c>
      <c r="K193" s="202"/>
      <c r="L193" s="203"/>
      <c r="M193" s="204" t="s">
        <v>1</v>
      </c>
      <c r="N193" s="205" t="s">
        <v>38</v>
      </c>
      <c r="O193" s="76"/>
      <c r="P193" s="182">
        <f>O193*H193</f>
        <v>0</v>
      </c>
      <c r="Q193" s="182">
        <v>0.039</v>
      </c>
      <c r="R193" s="182">
        <f>Q193*H193</f>
        <v>0.039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168</v>
      </c>
      <c r="AT193" s="184" t="s">
        <v>140</v>
      </c>
      <c r="AU193" s="184" t="s">
        <v>83</v>
      </c>
      <c r="AY193" s="18" t="s">
        <v>127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81</v>
      </c>
      <c r="BK193" s="185">
        <f>ROUND(I193*H193,2)</f>
        <v>0</v>
      </c>
      <c r="BL193" s="18" t="s">
        <v>157</v>
      </c>
      <c r="BM193" s="184" t="s">
        <v>277</v>
      </c>
    </row>
    <row r="194" s="13" customFormat="1">
      <c r="A194" s="13"/>
      <c r="B194" s="186"/>
      <c r="C194" s="13"/>
      <c r="D194" s="187" t="s">
        <v>137</v>
      </c>
      <c r="E194" s="188" t="s">
        <v>1</v>
      </c>
      <c r="F194" s="189" t="s">
        <v>81</v>
      </c>
      <c r="G194" s="13"/>
      <c r="H194" s="190">
        <v>1</v>
      </c>
      <c r="I194" s="191"/>
      <c r="J194" s="13"/>
      <c r="K194" s="13"/>
      <c r="L194" s="186"/>
      <c r="M194" s="192"/>
      <c r="N194" s="193"/>
      <c r="O194" s="193"/>
      <c r="P194" s="193"/>
      <c r="Q194" s="193"/>
      <c r="R194" s="193"/>
      <c r="S194" s="193"/>
      <c r="T194" s="19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8" t="s">
        <v>137</v>
      </c>
      <c r="AU194" s="188" t="s">
        <v>83</v>
      </c>
      <c r="AV194" s="13" t="s">
        <v>83</v>
      </c>
      <c r="AW194" s="13" t="s">
        <v>30</v>
      </c>
      <c r="AX194" s="13" t="s">
        <v>81</v>
      </c>
      <c r="AY194" s="188" t="s">
        <v>127</v>
      </c>
    </row>
    <row r="195" s="2" customFormat="1" ht="24.15" customHeight="1">
      <c r="A195" s="37"/>
      <c r="B195" s="171"/>
      <c r="C195" s="195" t="s">
        <v>278</v>
      </c>
      <c r="D195" s="195" t="s">
        <v>140</v>
      </c>
      <c r="E195" s="196" t="s">
        <v>279</v>
      </c>
      <c r="F195" s="197" t="s">
        <v>280</v>
      </c>
      <c r="G195" s="198" t="s">
        <v>143</v>
      </c>
      <c r="H195" s="199">
        <v>1</v>
      </c>
      <c r="I195" s="200"/>
      <c r="J195" s="201">
        <f>ROUND(I195*H195,2)</f>
        <v>0</v>
      </c>
      <c r="K195" s="202"/>
      <c r="L195" s="203"/>
      <c r="M195" s="204" t="s">
        <v>1</v>
      </c>
      <c r="N195" s="205" t="s">
        <v>38</v>
      </c>
      <c r="O195" s="76"/>
      <c r="P195" s="182">
        <f>O195*H195</f>
        <v>0</v>
      </c>
      <c r="Q195" s="182">
        <v>0.039</v>
      </c>
      <c r="R195" s="182">
        <f>Q195*H195</f>
        <v>0.039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168</v>
      </c>
      <c r="AT195" s="184" t="s">
        <v>140</v>
      </c>
      <c r="AU195" s="184" t="s">
        <v>83</v>
      </c>
      <c r="AY195" s="18" t="s">
        <v>127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81</v>
      </c>
      <c r="BK195" s="185">
        <f>ROUND(I195*H195,2)</f>
        <v>0</v>
      </c>
      <c r="BL195" s="18" t="s">
        <v>157</v>
      </c>
      <c r="BM195" s="184" t="s">
        <v>281</v>
      </c>
    </row>
    <row r="196" s="13" customFormat="1">
      <c r="A196" s="13"/>
      <c r="B196" s="186"/>
      <c r="C196" s="13"/>
      <c r="D196" s="187" t="s">
        <v>137</v>
      </c>
      <c r="E196" s="188" t="s">
        <v>1</v>
      </c>
      <c r="F196" s="189" t="s">
        <v>81</v>
      </c>
      <c r="G196" s="13"/>
      <c r="H196" s="190">
        <v>1</v>
      </c>
      <c r="I196" s="191"/>
      <c r="J196" s="13"/>
      <c r="K196" s="13"/>
      <c r="L196" s="186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137</v>
      </c>
      <c r="AU196" s="188" t="s">
        <v>83</v>
      </c>
      <c r="AV196" s="13" t="s">
        <v>83</v>
      </c>
      <c r="AW196" s="13" t="s">
        <v>30</v>
      </c>
      <c r="AX196" s="13" t="s">
        <v>81</v>
      </c>
      <c r="AY196" s="188" t="s">
        <v>127</v>
      </c>
    </row>
    <row r="197" s="2" customFormat="1" ht="24.15" customHeight="1">
      <c r="A197" s="37"/>
      <c r="B197" s="171"/>
      <c r="C197" s="172" t="s">
        <v>282</v>
      </c>
      <c r="D197" s="172" t="s">
        <v>131</v>
      </c>
      <c r="E197" s="173" t="s">
        <v>283</v>
      </c>
      <c r="F197" s="174" t="s">
        <v>284</v>
      </c>
      <c r="G197" s="175" t="s">
        <v>205</v>
      </c>
      <c r="H197" s="176">
        <v>2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38</v>
      </c>
      <c r="O197" s="76"/>
      <c r="P197" s="182">
        <f>O197*H197</f>
        <v>0</v>
      </c>
      <c r="Q197" s="182">
        <v>0.00068000000000000005</v>
      </c>
      <c r="R197" s="182">
        <f>Q197*H197</f>
        <v>0.0013600000000000001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157</v>
      </c>
      <c r="AT197" s="184" t="s">
        <v>131</v>
      </c>
      <c r="AU197" s="184" t="s">
        <v>83</v>
      </c>
      <c r="AY197" s="18" t="s">
        <v>127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8" t="s">
        <v>81</v>
      </c>
      <c r="BK197" s="185">
        <f>ROUND(I197*H197,2)</f>
        <v>0</v>
      </c>
      <c r="BL197" s="18" t="s">
        <v>157</v>
      </c>
      <c r="BM197" s="184" t="s">
        <v>285</v>
      </c>
    </row>
    <row r="198" s="13" customFormat="1">
      <c r="A198" s="13"/>
      <c r="B198" s="186"/>
      <c r="C198" s="13"/>
      <c r="D198" s="187" t="s">
        <v>137</v>
      </c>
      <c r="E198" s="188" t="s">
        <v>1</v>
      </c>
      <c r="F198" s="189" t="s">
        <v>83</v>
      </c>
      <c r="G198" s="13"/>
      <c r="H198" s="190">
        <v>2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137</v>
      </c>
      <c r="AU198" s="188" t="s">
        <v>83</v>
      </c>
      <c r="AV198" s="13" t="s">
        <v>83</v>
      </c>
      <c r="AW198" s="13" t="s">
        <v>30</v>
      </c>
      <c r="AX198" s="13" t="s">
        <v>81</v>
      </c>
      <c r="AY198" s="188" t="s">
        <v>127</v>
      </c>
    </row>
    <row r="199" s="2" customFormat="1" ht="37.8" customHeight="1">
      <c r="A199" s="37"/>
      <c r="B199" s="171"/>
      <c r="C199" s="195" t="s">
        <v>286</v>
      </c>
      <c r="D199" s="195" t="s">
        <v>140</v>
      </c>
      <c r="E199" s="196" t="s">
        <v>287</v>
      </c>
      <c r="F199" s="197" t="s">
        <v>288</v>
      </c>
      <c r="G199" s="198" t="s">
        <v>143</v>
      </c>
      <c r="H199" s="199">
        <v>1</v>
      </c>
      <c r="I199" s="200"/>
      <c r="J199" s="201">
        <f>ROUND(I199*H199,2)</f>
        <v>0</v>
      </c>
      <c r="K199" s="202"/>
      <c r="L199" s="203"/>
      <c r="M199" s="204" t="s">
        <v>1</v>
      </c>
      <c r="N199" s="205" t="s">
        <v>38</v>
      </c>
      <c r="O199" s="76"/>
      <c r="P199" s="182">
        <f>O199*H199</f>
        <v>0</v>
      </c>
      <c r="Q199" s="182">
        <v>0.0044999999999999997</v>
      </c>
      <c r="R199" s="182">
        <f>Q199*H199</f>
        <v>0.0044999999999999997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168</v>
      </c>
      <c r="AT199" s="184" t="s">
        <v>140</v>
      </c>
      <c r="AU199" s="184" t="s">
        <v>83</v>
      </c>
      <c r="AY199" s="18" t="s">
        <v>127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81</v>
      </c>
      <c r="BK199" s="185">
        <f>ROUND(I199*H199,2)</f>
        <v>0</v>
      </c>
      <c r="BL199" s="18" t="s">
        <v>157</v>
      </c>
      <c r="BM199" s="184" t="s">
        <v>289</v>
      </c>
    </row>
    <row r="200" s="13" customFormat="1">
      <c r="A200" s="13"/>
      <c r="B200" s="186"/>
      <c r="C200" s="13"/>
      <c r="D200" s="187" t="s">
        <v>137</v>
      </c>
      <c r="E200" s="188" t="s">
        <v>1</v>
      </c>
      <c r="F200" s="189" t="s">
        <v>81</v>
      </c>
      <c r="G200" s="13"/>
      <c r="H200" s="190">
        <v>1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137</v>
      </c>
      <c r="AU200" s="188" t="s">
        <v>83</v>
      </c>
      <c r="AV200" s="13" t="s">
        <v>83</v>
      </c>
      <c r="AW200" s="13" t="s">
        <v>30</v>
      </c>
      <c r="AX200" s="13" t="s">
        <v>81</v>
      </c>
      <c r="AY200" s="188" t="s">
        <v>127</v>
      </c>
    </row>
    <row r="201" s="2" customFormat="1" ht="37.8" customHeight="1">
      <c r="A201" s="37"/>
      <c r="B201" s="171"/>
      <c r="C201" s="195" t="s">
        <v>168</v>
      </c>
      <c r="D201" s="195" t="s">
        <v>140</v>
      </c>
      <c r="E201" s="196" t="s">
        <v>290</v>
      </c>
      <c r="F201" s="197" t="s">
        <v>291</v>
      </c>
      <c r="G201" s="198" t="s">
        <v>143</v>
      </c>
      <c r="H201" s="199">
        <v>1</v>
      </c>
      <c r="I201" s="200"/>
      <c r="J201" s="201">
        <f>ROUND(I201*H201,2)</f>
        <v>0</v>
      </c>
      <c r="K201" s="202"/>
      <c r="L201" s="203"/>
      <c r="M201" s="204" t="s">
        <v>1</v>
      </c>
      <c r="N201" s="205" t="s">
        <v>38</v>
      </c>
      <c r="O201" s="76"/>
      <c r="P201" s="182">
        <f>O201*H201</f>
        <v>0</v>
      </c>
      <c r="Q201" s="182">
        <v>0.012999999999999999</v>
      </c>
      <c r="R201" s="182">
        <f>Q201*H201</f>
        <v>0.012999999999999999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168</v>
      </c>
      <c r="AT201" s="184" t="s">
        <v>140</v>
      </c>
      <c r="AU201" s="184" t="s">
        <v>83</v>
      </c>
      <c r="AY201" s="18" t="s">
        <v>127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8" t="s">
        <v>81</v>
      </c>
      <c r="BK201" s="185">
        <f>ROUND(I201*H201,2)</f>
        <v>0</v>
      </c>
      <c r="BL201" s="18" t="s">
        <v>157</v>
      </c>
      <c r="BM201" s="184" t="s">
        <v>292</v>
      </c>
    </row>
    <row r="202" s="13" customFormat="1">
      <c r="A202" s="13"/>
      <c r="B202" s="186"/>
      <c r="C202" s="13"/>
      <c r="D202" s="187" t="s">
        <v>137</v>
      </c>
      <c r="E202" s="188" t="s">
        <v>1</v>
      </c>
      <c r="F202" s="189" t="s">
        <v>81</v>
      </c>
      <c r="G202" s="13"/>
      <c r="H202" s="190">
        <v>1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137</v>
      </c>
      <c r="AU202" s="188" t="s">
        <v>83</v>
      </c>
      <c r="AV202" s="13" t="s">
        <v>83</v>
      </c>
      <c r="AW202" s="13" t="s">
        <v>30</v>
      </c>
      <c r="AX202" s="13" t="s">
        <v>81</v>
      </c>
      <c r="AY202" s="188" t="s">
        <v>127</v>
      </c>
    </row>
    <row r="203" s="2" customFormat="1" ht="21.75" customHeight="1">
      <c r="A203" s="37"/>
      <c r="B203" s="171"/>
      <c r="C203" s="172" t="s">
        <v>293</v>
      </c>
      <c r="D203" s="172" t="s">
        <v>131</v>
      </c>
      <c r="E203" s="173" t="s">
        <v>294</v>
      </c>
      <c r="F203" s="174" t="s">
        <v>295</v>
      </c>
      <c r="G203" s="175" t="s">
        <v>187</v>
      </c>
      <c r="H203" s="176">
        <v>0.128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157</v>
      </c>
      <c r="AT203" s="184" t="s">
        <v>131</v>
      </c>
      <c r="AU203" s="184" t="s">
        <v>83</v>
      </c>
      <c r="AY203" s="18" t="s">
        <v>127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81</v>
      </c>
      <c r="BK203" s="185">
        <f>ROUND(I203*H203,2)</f>
        <v>0</v>
      </c>
      <c r="BL203" s="18" t="s">
        <v>157</v>
      </c>
      <c r="BM203" s="184" t="s">
        <v>296</v>
      </c>
    </row>
    <row r="204" s="12" customFormat="1" ht="22.8" customHeight="1">
      <c r="A204" s="12"/>
      <c r="B204" s="158"/>
      <c r="C204" s="12"/>
      <c r="D204" s="159" t="s">
        <v>72</v>
      </c>
      <c r="E204" s="169" t="s">
        <v>297</v>
      </c>
      <c r="F204" s="169" t="s">
        <v>298</v>
      </c>
      <c r="G204" s="12"/>
      <c r="H204" s="12"/>
      <c r="I204" s="161"/>
      <c r="J204" s="170">
        <f>BK204</f>
        <v>0</v>
      </c>
      <c r="K204" s="12"/>
      <c r="L204" s="158"/>
      <c r="M204" s="163"/>
      <c r="N204" s="164"/>
      <c r="O204" s="164"/>
      <c r="P204" s="165">
        <f>SUM(P205:P226)</f>
        <v>0</v>
      </c>
      <c r="Q204" s="164"/>
      <c r="R204" s="165">
        <f>SUM(R205:R226)</f>
        <v>0.13883999999999999</v>
      </c>
      <c r="S204" s="164"/>
      <c r="T204" s="166">
        <f>SUM(T205:T226)</f>
        <v>0.186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9" t="s">
        <v>83</v>
      </c>
      <c r="AT204" s="167" t="s">
        <v>72</v>
      </c>
      <c r="AU204" s="167" t="s">
        <v>81</v>
      </c>
      <c r="AY204" s="159" t="s">
        <v>127</v>
      </c>
      <c r="BK204" s="168">
        <f>SUM(BK205:BK226)</f>
        <v>0</v>
      </c>
    </row>
    <row r="205" s="2" customFormat="1" ht="21.75" customHeight="1">
      <c r="A205" s="37"/>
      <c r="B205" s="171"/>
      <c r="C205" s="172" t="s">
        <v>299</v>
      </c>
      <c r="D205" s="172" t="s">
        <v>131</v>
      </c>
      <c r="E205" s="173" t="s">
        <v>300</v>
      </c>
      <c r="F205" s="174" t="s">
        <v>301</v>
      </c>
      <c r="G205" s="175" t="s">
        <v>156</v>
      </c>
      <c r="H205" s="176">
        <v>8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38</v>
      </c>
      <c r="O205" s="76"/>
      <c r="P205" s="182">
        <f>O205*H205</f>
        <v>0</v>
      </c>
      <c r="Q205" s="182">
        <v>2.0000000000000002E-05</v>
      </c>
      <c r="R205" s="182">
        <f>Q205*H205</f>
        <v>0.00016000000000000001</v>
      </c>
      <c r="S205" s="182">
        <v>0.001</v>
      </c>
      <c r="T205" s="183">
        <f>S205*H205</f>
        <v>0.0080000000000000002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157</v>
      </c>
      <c r="AT205" s="184" t="s">
        <v>131</v>
      </c>
      <c r="AU205" s="184" t="s">
        <v>83</v>
      </c>
      <c r="AY205" s="18" t="s">
        <v>127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81</v>
      </c>
      <c r="BK205" s="185">
        <f>ROUND(I205*H205,2)</f>
        <v>0</v>
      </c>
      <c r="BL205" s="18" t="s">
        <v>157</v>
      </c>
      <c r="BM205" s="184" t="s">
        <v>302</v>
      </c>
    </row>
    <row r="206" s="13" customFormat="1">
      <c r="A206" s="13"/>
      <c r="B206" s="186"/>
      <c r="C206" s="13"/>
      <c r="D206" s="187" t="s">
        <v>137</v>
      </c>
      <c r="E206" s="188" t="s">
        <v>1</v>
      </c>
      <c r="F206" s="189" t="s">
        <v>144</v>
      </c>
      <c r="G206" s="13"/>
      <c r="H206" s="190">
        <v>8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137</v>
      </c>
      <c r="AU206" s="188" t="s">
        <v>83</v>
      </c>
      <c r="AV206" s="13" t="s">
        <v>83</v>
      </c>
      <c r="AW206" s="13" t="s">
        <v>30</v>
      </c>
      <c r="AX206" s="13" t="s">
        <v>81</v>
      </c>
      <c r="AY206" s="188" t="s">
        <v>127</v>
      </c>
    </row>
    <row r="207" s="2" customFormat="1" ht="21.75" customHeight="1">
      <c r="A207" s="37"/>
      <c r="B207" s="171"/>
      <c r="C207" s="172" t="s">
        <v>303</v>
      </c>
      <c r="D207" s="172" t="s">
        <v>131</v>
      </c>
      <c r="E207" s="173" t="s">
        <v>304</v>
      </c>
      <c r="F207" s="174" t="s">
        <v>305</v>
      </c>
      <c r="G207" s="175" t="s">
        <v>156</v>
      </c>
      <c r="H207" s="176">
        <v>39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38</v>
      </c>
      <c r="O207" s="76"/>
      <c r="P207" s="182">
        <f>O207*H207</f>
        <v>0</v>
      </c>
      <c r="Q207" s="182">
        <v>2.0000000000000002E-05</v>
      </c>
      <c r="R207" s="182">
        <f>Q207*H207</f>
        <v>0.00078000000000000009</v>
      </c>
      <c r="S207" s="182">
        <v>0.0032000000000000002</v>
      </c>
      <c r="T207" s="183">
        <f>S207*H207</f>
        <v>0.12480000000000001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157</v>
      </c>
      <c r="AT207" s="184" t="s">
        <v>131</v>
      </c>
      <c r="AU207" s="184" t="s">
        <v>83</v>
      </c>
      <c r="AY207" s="18" t="s">
        <v>127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8" t="s">
        <v>81</v>
      </c>
      <c r="BK207" s="185">
        <f>ROUND(I207*H207,2)</f>
        <v>0</v>
      </c>
      <c r="BL207" s="18" t="s">
        <v>157</v>
      </c>
      <c r="BM207" s="184" t="s">
        <v>306</v>
      </c>
    </row>
    <row r="208" s="13" customFormat="1">
      <c r="A208" s="13"/>
      <c r="B208" s="186"/>
      <c r="C208" s="13"/>
      <c r="D208" s="187" t="s">
        <v>137</v>
      </c>
      <c r="E208" s="188" t="s">
        <v>1</v>
      </c>
      <c r="F208" s="189" t="s">
        <v>307</v>
      </c>
      <c r="G208" s="13"/>
      <c r="H208" s="190">
        <v>39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137</v>
      </c>
      <c r="AU208" s="188" t="s">
        <v>83</v>
      </c>
      <c r="AV208" s="13" t="s">
        <v>83</v>
      </c>
      <c r="AW208" s="13" t="s">
        <v>30</v>
      </c>
      <c r="AX208" s="13" t="s">
        <v>81</v>
      </c>
      <c r="AY208" s="188" t="s">
        <v>127</v>
      </c>
    </row>
    <row r="209" s="2" customFormat="1" ht="21.75" customHeight="1">
      <c r="A209" s="37"/>
      <c r="B209" s="171"/>
      <c r="C209" s="172" t="s">
        <v>308</v>
      </c>
      <c r="D209" s="172" t="s">
        <v>131</v>
      </c>
      <c r="E209" s="173" t="s">
        <v>309</v>
      </c>
      <c r="F209" s="174" t="s">
        <v>310</v>
      </c>
      <c r="G209" s="175" t="s">
        <v>156</v>
      </c>
      <c r="H209" s="176">
        <v>10</v>
      </c>
      <c r="I209" s="177"/>
      <c r="J209" s="178">
        <f>ROUND(I209*H209,2)</f>
        <v>0</v>
      </c>
      <c r="K209" s="179"/>
      <c r="L209" s="38"/>
      <c r="M209" s="180" t="s">
        <v>1</v>
      </c>
      <c r="N209" s="181" t="s">
        <v>38</v>
      </c>
      <c r="O209" s="76"/>
      <c r="P209" s="182">
        <f>O209*H209</f>
        <v>0</v>
      </c>
      <c r="Q209" s="182">
        <v>5.0000000000000002E-05</v>
      </c>
      <c r="R209" s="182">
        <f>Q209*H209</f>
        <v>0.00050000000000000001</v>
      </c>
      <c r="S209" s="182">
        <v>0.0053200000000000001</v>
      </c>
      <c r="T209" s="183">
        <f>S209*H209</f>
        <v>0.053199999999999997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4" t="s">
        <v>157</v>
      </c>
      <c r="AT209" s="184" t="s">
        <v>131</v>
      </c>
      <c r="AU209" s="184" t="s">
        <v>83</v>
      </c>
      <c r="AY209" s="18" t="s">
        <v>127</v>
      </c>
      <c r="BE209" s="185">
        <f>IF(N209="základní",J209,0)</f>
        <v>0</v>
      </c>
      <c r="BF209" s="185">
        <f>IF(N209="snížená",J209,0)</f>
        <v>0</v>
      </c>
      <c r="BG209" s="185">
        <f>IF(N209="zákl. přenesená",J209,0)</f>
        <v>0</v>
      </c>
      <c r="BH209" s="185">
        <f>IF(N209="sníž. přenesená",J209,0)</f>
        <v>0</v>
      </c>
      <c r="BI209" s="185">
        <f>IF(N209="nulová",J209,0)</f>
        <v>0</v>
      </c>
      <c r="BJ209" s="18" t="s">
        <v>81</v>
      </c>
      <c r="BK209" s="185">
        <f>ROUND(I209*H209,2)</f>
        <v>0</v>
      </c>
      <c r="BL209" s="18" t="s">
        <v>157</v>
      </c>
      <c r="BM209" s="184" t="s">
        <v>311</v>
      </c>
    </row>
    <row r="210" s="13" customFormat="1">
      <c r="A210" s="13"/>
      <c r="B210" s="186"/>
      <c r="C210" s="13"/>
      <c r="D210" s="187" t="s">
        <v>137</v>
      </c>
      <c r="E210" s="188" t="s">
        <v>1</v>
      </c>
      <c r="F210" s="189" t="s">
        <v>226</v>
      </c>
      <c r="G210" s="13"/>
      <c r="H210" s="190">
        <v>10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137</v>
      </c>
      <c r="AU210" s="188" t="s">
        <v>83</v>
      </c>
      <c r="AV210" s="13" t="s">
        <v>83</v>
      </c>
      <c r="AW210" s="13" t="s">
        <v>30</v>
      </c>
      <c r="AX210" s="13" t="s">
        <v>81</v>
      </c>
      <c r="AY210" s="188" t="s">
        <v>127</v>
      </c>
    </row>
    <row r="211" s="2" customFormat="1" ht="24.15" customHeight="1">
      <c r="A211" s="37"/>
      <c r="B211" s="171"/>
      <c r="C211" s="172" t="s">
        <v>312</v>
      </c>
      <c r="D211" s="172" t="s">
        <v>131</v>
      </c>
      <c r="E211" s="173" t="s">
        <v>313</v>
      </c>
      <c r="F211" s="174" t="s">
        <v>314</v>
      </c>
      <c r="G211" s="175" t="s">
        <v>187</v>
      </c>
      <c r="H211" s="176">
        <v>0.13700000000000001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38</v>
      </c>
      <c r="O211" s="76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157</v>
      </c>
      <c r="AT211" s="184" t="s">
        <v>131</v>
      </c>
      <c r="AU211" s="184" t="s">
        <v>83</v>
      </c>
      <c r="AY211" s="18" t="s">
        <v>127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8" t="s">
        <v>81</v>
      </c>
      <c r="BK211" s="185">
        <f>ROUND(I211*H211,2)</f>
        <v>0</v>
      </c>
      <c r="BL211" s="18" t="s">
        <v>157</v>
      </c>
      <c r="BM211" s="184" t="s">
        <v>315</v>
      </c>
    </row>
    <row r="212" s="2" customFormat="1" ht="24.15" customHeight="1">
      <c r="A212" s="37"/>
      <c r="B212" s="171"/>
      <c r="C212" s="172" t="s">
        <v>316</v>
      </c>
      <c r="D212" s="172" t="s">
        <v>131</v>
      </c>
      <c r="E212" s="173" t="s">
        <v>317</v>
      </c>
      <c r="F212" s="174" t="s">
        <v>318</v>
      </c>
      <c r="G212" s="175" t="s">
        <v>156</v>
      </c>
      <c r="H212" s="176">
        <v>2</v>
      </c>
      <c r="I212" s="177"/>
      <c r="J212" s="178">
        <f>ROUND(I212*H212,2)</f>
        <v>0</v>
      </c>
      <c r="K212" s="179"/>
      <c r="L212" s="38"/>
      <c r="M212" s="180" t="s">
        <v>1</v>
      </c>
      <c r="N212" s="181" t="s">
        <v>38</v>
      </c>
      <c r="O212" s="76"/>
      <c r="P212" s="182">
        <f>O212*H212</f>
        <v>0</v>
      </c>
      <c r="Q212" s="182">
        <v>0.0016199999999999999</v>
      </c>
      <c r="R212" s="182">
        <f>Q212*H212</f>
        <v>0.0032399999999999998</v>
      </c>
      <c r="S212" s="182">
        <v>0</v>
      </c>
      <c r="T212" s="18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4" t="s">
        <v>157</v>
      </c>
      <c r="AT212" s="184" t="s">
        <v>131</v>
      </c>
      <c r="AU212" s="184" t="s">
        <v>83</v>
      </c>
      <c r="AY212" s="18" t="s">
        <v>127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8" t="s">
        <v>81</v>
      </c>
      <c r="BK212" s="185">
        <f>ROUND(I212*H212,2)</f>
        <v>0</v>
      </c>
      <c r="BL212" s="18" t="s">
        <v>157</v>
      </c>
      <c r="BM212" s="184" t="s">
        <v>319</v>
      </c>
    </row>
    <row r="213" s="13" customFormat="1">
      <c r="A213" s="13"/>
      <c r="B213" s="186"/>
      <c r="C213" s="13"/>
      <c r="D213" s="187" t="s">
        <v>137</v>
      </c>
      <c r="E213" s="188" t="s">
        <v>1</v>
      </c>
      <c r="F213" s="189" t="s">
        <v>83</v>
      </c>
      <c r="G213" s="13"/>
      <c r="H213" s="190">
        <v>2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137</v>
      </c>
      <c r="AU213" s="188" t="s">
        <v>83</v>
      </c>
      <c r="AV213" s="13" t="s">
        <v>83</v>
      </c>
      <c r="AW213" s="13" t="s">
        <v>30</v>
      </c>
      <c r="AX213" s="13" t="s">
        <v>81</v>
      </c>
      <c r="AY213" s="188" t="s">
        <v>127</v>
      </c>
    </row>
    <row r="214" s="2" customFormat="1" ht="24.15" customHeight="1">
      <c r="A214" s="37"/>
      <c r="B214" s="171"/>
      <c r="C214" s="172" t="s">
        <v>320</v>
      </c>
      <c r="D214" s="172" t="s">
        <v>131</v>
      </c>
      <c r="E214" s="173" t="s">
        <v>321</v>
      </c>
      <c r="F214" s="174" t="s">
        <v>322</v>
      </c>
      <c r="G214" s="175" t="s">
        <v>156</v>
      </c>
      <c r="H214" s="176">
        <v>14</v>
      </c>
      <c r="I214" s="177"/>
      <c r="J214" s="178">
        <f>ROUND(I214*H214,2)</f>
        <v>0</v>
      </c>
      <c r="K214" s="179"/>
      <c r="L214" s="38"/>
      <c r="M214" s="180" t="s">
        <v>1</v>
      </c>
      <c r="N214" s="181" t="s">
        <v>38</v>
      </c>
      <c r="O214" s="76"/>
      <c r="P214" s="182">
        <f>O214*H214</f>
        <v>0</v>
      </c>
      <c r="Q214" s="182">
        <v>0.0030100000000000001</v>
      </c>
      <c r="R214" s="182">
        <f>Q214*H214</f>
        <v>0.042140000000000004</v>
      </c>
      <c r="S214" s="182">
        <v>0</v>
      </c>
      <c r="T214" s="18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4" t="s">
        <v>157</v>
      </c>
      <c r="AT214" s="184" t="s">
        <v>131</v>
      </c>
      <c r="AU214" s="184" t="s">
        <v>83</v>
      </c>
      <c r="AY214" s="18" t="s">
        <v>127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8" t="s">
        <v>81</v>
      </c>
      <c r="BK214" s="185">
        <f>ROUND(I214*H214,2)</f>
        <v>0</v>
      </c>
      <c r="BL214" s="18" t="s">
        <v>157</v>
      </c>
      <c r="BM214" s="184" t="s">
        <v>323</v>
      </c>
    </row>
    <row r="215" s="13" customFormat="1">
      <c r="A215" s="13"/>
      <c r="B215" s="186"/>
      <c r="C215" s="13"/>
      <c r="D215" s="187" t="s">
        <v>137</v>
      </c>
      <c r="E215" s="188" t="s">
        <v>1</v>
      </c>
      <c r="F215" s="189" t="s">
        <v>174</v>
      </c>
      <c r="G215" s="13"/>
      <c r="H215" s="190">
        <v>14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137</v>
      </c>
      <c r="AU215" s="188" t="s">
        <v>83</v>
      </c>
      <c r="AV215" s="13" t="s">
        <v>83</v>
      </c>
      <c r="AW215" s="13" t="s">
        <v>30</v>
      </c>
      <c r="AX215" s="13" t="s">
        <v>81</v>
      </c>
      <c r="AY215" s="188" t="s">
        <v>127</v>
      </c>
    </row>
    <row r="216" s="2" customFormat="1" ht="24.15" customHeight="1">
      <c r="A216" s="37"/>
      <c r="B216" s="171"/>
      <c r="C216" s="172" t="s">
        <v>324</v>
      </c>
      <c r="D216" s="172" t="s">
        <v>131</v>
      </c>
      <c r="E216" s="173" t="s">
        <v>325</v>
      </c>
      <c r="F216" s="174" t="s">
        <v>326</v>
      </c>
      <c r="G216" s="175" t="s">
        <v>156</v>
      </c>
      <c r="H216" s="176">
        <v>22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38</v>
      </c>
      <c r="O216" s="76"/>
      <c r="P216" s="182">
        <f>O216*H216</f>
        <v>0</v>
      </c>
      <c r="Q216" s="182">
        <v>0.0038300000000000001</v>
      </c>
      <c r="R216" s="182">
        <f>Q216*H216</f>
        <v>0.084260000000000002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157</v>
      </c>
      <c r="AT216" s="184" t="s">
        <v>131</v>
      </c>
      <c r="AU216" s="184" t="s">
        <v>83</v>
      </c>
      <c r="AY216" s="18" t="s">
        <v>127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81</v>
      </c>
      <c r="BK216" s="185">
        <f>ROUND(I216*H216,2)</f>
        <v>0</v>
      </c>
      <c r="BL216" s="18" t="s">
        <v>157</v>
      </c>
      <c r="BM216" s="184" t="s">
        <v>327</v>
      </c>
    </row>
    <row r="217" s="13" customFormat="1">
      <c r="A217" s="13"/>
      <c r="B217" s="186"/>
      <c r="C217" s="13"/>
      <c r="D217" s="187" t="s">
        <v>137</v>
      </c>
      <c r="E217" s="188" t="s">
        <v>1</v>
      </c>
      <c r="F217" s="189" t="s">
        <v>179</v>
      </c>
      <c r="G217" s="13"/>
      <c r="H217" s="190">
        <v>22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137</v>
      </c>
      <c r="AU217" s="188" t="s">
        <v>83</v>
      </c>
      <c r="AV217" s="13" t="s">
        <v>83</v>
      </c>
      <c r="AW217" s="13" t="s">
        <v>30</v>
      </c>
      <c r="AX217" s="13" t="s">
        <v>81</v>
      </c>
      <c r="AY217" s="188" t="s">
        <v>127</v>
      </c>
    </row>
    <row r="218" s="2" customFormat="1" ht="24.15" customHeight="1">
      <c r="A218" s="37"/>
      <c r="B218" s="171"/>
      <c r="C218" s="172" t="s">
        <v>328</v>
      </c>
      <c r="D218" s="172" t="s">
        <v>131</v>
      </c>
      <c r="E218" s="173" t="s">
        <v>329</v>
      </c>
      <c r="F218" s="174" t="s">
        <v>330</v>
      </c>
      <c r="G218" s="175" t="s">
        <v>156</v>
      </c>
      <c r="H218" s="176">
        <v>1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38</v>
      </c>
      <c r="O218" s="76"/>
      <c r="P218" s="182">
        <f>O218*H218</f>
        <v>0</v>
      </c>
      <c r="Q218" s="182">
        <v>0.0044999999999999997</v>
      </c>
      <c r="R218" s="182">
        <f>Q218*H218</f>
        <v>0.0044999999999999997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157</v>
      </c>
      <c r="AT218" s="184" t="s">
        <v>131</v>
      </c>
      <c r="AU218" s="184" t="s">
        <v>83</v>
      </c>
      <c r="AY218" s="18" t="s">
        <v>127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81</v>
      </c>
      <c r="BK218" s="185">
        <f>ROUND(I218*H218,2)</f>
        <v>0</v>
      </c>
      <c r="BL218" s="18" t="s">
        <v>157</v>
      </c>
      <c r="BM218" s="184" t="s">
        <v>331</v>
      </c>
    </row>
    <row r="219" s="13" customFormat="1">
      <c r="A219" s="13"/>
      <c r="B219" s="186"/>
      <c r="C219" s="13"/>
      <c r="D219" s="187" t="s">
        <v>137</v>
      </c>
      <c r="E219" s="188" t="s">
        <v>1</v>
      </c>
      <c r="F219" s="189" t="s">
        <v>81</v>
      </c>
      <c r="G219" s="13"/>
      <c r="H219" s="190">
        <v>1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137</v>
      </c>
      <c r="AU219" s="188" t="s">
        <v>83</v>
      </c>
      <c r="AV219" s="13" t="s">
        <v>83</v>
      </c>
      <c r="AW219" s="13" t="s">
        <v>30</v>
      </c>
      <c r="AX219" s="13" t="s">
        <v>81</v>
      </c>
      <c r="AY219" s="188" t="s">
        <v>127</v>
      </c>
    </row>
    <row r="220" s="2" customFormat="1" ht="21.75" customHeight="1">
      <c r="A220" s="37"/>
      <c r="B220" s="171"/>
      <c r="C220" s="172" t="s">
        <v>332</v>
      </c>
      <c r="D220" s="172" t="s">
        <v>131</v>
      </c>
      <c r="E220" s="173" t="s">
        <v>333</v>
      </c>
      <c r="F220" s="174" t="s">
        <v>334</v>
      </c>
      <c r="G220" s="175" t="s">
        <v>143</v>
      </c>
      <c r="H220" s="176">
        <v>2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0.0016299999999999999</v>
      </c>
      <c r="R220" s="182">
        <f>Q220*H220</f>
        <v>0.0032599999999999999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157</v>
      </c>
      <c r="AT220" s="184" t="s">
        <v>131</v>
      </c>
      <c r="AU220" s="184" t="s">
        <v>83</v>
      </c>
      <c r="AY220" s="18" t="s">
        <v>127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81</v>
      </c>
      <c r="BK220" s="185">
        <f>ROUND(I220*H220,2)</f>
        <v>0</v>
      </c>
      <c r="BL220" s="18" t="s">
        <v>157</v>
      </c>
      <c r="BM220" s="184" t="s">
        <v>335</v>
      </c>
    </row>
    <row r="221" s="13" customFormat="1">
      <c r="A221" s="13"/>
      <c r="B221" s="186"/>
      <c r="C221" s="13"/>
      <c r="D221" s="187" t="s">
        <v>137</v>
      </c>
      <c r="E221" s="188" t="s">
        <v>1</v>
      </c>
      <c r="F221" s="189" t="s">
        <v>83</v>
      </c>
      <c r="G221" s="13"/>
      <c r="H221" s="190">
        <v>2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137</v>
      </c>
      <c r="AU221" s="188" t="s">
        <v>83</v>
      </c>
      <c r="AV221" s="13" t="s">
        <v>83</v>
      </c>
      <c r="AW221" s="13" t="s">
        <v>30</v>
      </c>
      <c r="AX221" s="13" t="s">
        <v>81</v>
      </c>
      <c r="AY221" s="188" t="s">
        <v>127</v>
      </c>
    </row>
    <row r="222" s="2" customFormat="1" ht="21.75" customHeight="1">
      <c r="A222" s="37"/>
      <c r="B222" s="171"/>
      <c r="C222" s="172" t="s">
        <v>336</v>
      </c>
      <c r="D222" s="172" t="s">
        <v>131</v>
      </c>
      <c r="E222" s="173" t="s">
        <v>337</v>
      </c>
      <c r="F222" s="174" t="s">
        <v>338</v>
      </c>
      <c r="G222" s="175" t="s">
        <v>156</v>
      </c>
      <c r="H222" s="176">
        <v>38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38</v>
      </c>
      <c r="O222" s="76"/>
      <c r="P222" s="182">
        <f>O222*H222</f>
        <v>0</v>
      </c>
      <c r="Q222" s="182">
        <v>0</v>
      </c>
      <c r="R222" s="182">
        <f>Q222*H222</f>
        <v>0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157</v>
      </c>
      <c r="AT222" s="184" t="s">
        <v>131</v>
      </c>
      <c r="AU222" s="184" t="s">
        <v>83</v>
      </c>
      <c r="AY222" s="18" t="s">
        <v>127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18" t="s">
        <v>81</v>
      </c>
      <c r="BK222" s="185">
        <f>ROUND(I222*H222,2)</f>
        <v>0</v>
      </c>
      <c r="BL222" s="18" t="s">
        <v>157</v>
      </c>
      <c r="BM222" s="184" t="s">
        <v>339</v>
      </c>
    </row>
    <row r="223" s="13" customFormat="1">
      <c r="A223" s="13"/>
      <c r="B223" s="186"/>
      <c r="C223" s="13"/>
      <c r="D223" s="187" t="s">
        <v>137</v>
      </c>
      <c r="E223" s="188" t="s">
        <v>1</v>
      </c>
      <c r="F223" s="189" t="s">
        <v>340</v>
      </c>
      <c r="G223" s="13"/>
      <c r="H223" s="190">
        <v>38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137</v>
      </c>
      <c r="AU223" s="188" t="s">
        <v>83</v>
      </c>
      <c r="AV223" s="13" t="s">
        <v>83</v>
      </c>
      <c r="AW223" s="13" t="s">
        <v>30</v>
      </c>
      <c r="AX223" s="13" t="s">
        <v>81</v>
      </c>
      <c r="AY223" s="188" t="s">
        <v>127</v>
      </c>
    </row>
    <row r="224" s="2" customFormat="1" ht="21.75" customHeight="1">
      <c r="A224" s="37"/>
      <c r="B224" s="171"/>
      <c r="C224" s="172" t="s">
        <v>341</v>
      </c>
      <c r="D224" s="172" t="s">
        <v>131</v>
      </c>
      <c r="E224" s="173" t="s">
        <v>342</v>
      </c>
      <c r="F224" s="174" t="s">
        <v>343</v>
      </c>
      <c r="G224" s="175" t="s">
        <v>156</v>
      </c>
      <c r="H224" s="176">
        <v>1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157</v>
      </c>
      <c r="AT224" s="184" t="s">
        <v>131</v>
      </c>
      <c r="AU224" s="184" t="s">
        <v>83</v>
      </c>
      <c r="AY224" s="18" t="s">
        <v>127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81</v>
      </c>
      <c r="BK224" s="185">
        <f>ROUND(I224*H224,2)</f>
        <v>0</v>
      </c>
      <c r="BL224" s="18" t="s">
        <v>157</v>
      </c>
      <c r="BM224" s="184" t="s">
        <v>344</v>
      </c>
    </row>
    <row r="225" s="13" customFormat="1">
      <c r="A225" s="13"/>
      <c r="B225" s="186"/>
      <c r="C225" s="13"/>
      <c r="D225" s="187" t="s">
        <v>137</v>
      </c>
      <c r="E225" s="188" t="s">
        <v>1</v>
      </c>
      <c r="F225" s="189" t="s">
        <v>81</v>
      </c>
      <c r="G225" s="13"/>
      <c r="H225" s="190">
        <v>1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137</v>
      </c>
      <c r="AU225" s="188" t="s">
        <v>83</v>
      </c>
      <c r="AV225" s="13" t="s">
        <v>83</v>
      </c>
      <c r="AW225" s="13" t="s">
        <v>30</v>
      </c>
      <c r="AX225" s="13" t="s">
        <v>81</v>
      </c>
      <c r="AY225" s="188" t="s">
        <v>127</v>
      </c>
    </row>
    <row r="226" s="2" customFormat="1" ht="24.15" customHeight="1">
      <c r="A226" s="37"/>
      <c r="B226" s="171"/>
      <c r="C226" s="172" t="s">
        <v>345</v>
      </c>
      <c r="D226" s="172" t="s">
        <v>131</v>
      </c>
      <c r="E226" s="173" t="s">
        <v>346</v>
      </c>
      <c r="F226" s="174" t="s">
        <v>347</v>
      </c>
      <c r="G226" s="175" t="s">
        <v>187</v>
      </c>
      <c r="H226" s="176">
        <v>0.13900000000000001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38</v>
      </c>
      <c r="O226" s="7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157</v>
      </c>
      <c r="AT226" s="184" t="s">
        <v>131</v>
      </c>
      <c r="AU226" s="184" t="s">
        <v>83</v>
      </c>
      <c r="AY226" s="18" t="s">
        <v>127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8" t="s">
        <v>81</v>
      </c>
      <c r="BK226" s="185">
        <f>ROUND(I226*H226,2)</f>
        <v>0</v>
      </c>
      <c r="BL226" s="18" t="s">
        <v>157</v>
      </c>
      <c r="BM226" s="184" t="s">
        <v>348</v>
      </c>
    </row>
    <row r="227" s="12" customFormat="1" ht="22.8" customHeight="1">
      <c r="A227" s="12"/>
      <c r="B227" s="158"/>
      <c r="C227" s="12"/>
      <c r="D227" s="159" t="s">
        <v>72</v>
      </c>
      <c r="E227" s="169" t="s">
        <v>349</v>
      </c>
      <c r="F227" s="169" t="s">
        <v>350</v>
      </c>
      <c r="G227" s="12"/>
      <c r="H227" s="12"/>
      <c r="I227" s="161"/>
      <c r="J227" s="170">
        <f>BK227</f>
        <v>0</v>
      </c>
      <c r="K227" s="12"/>
      <c r="L227" s="158"/>
      <c r="M227" s="163"/>
      <c r="N227" s="164"/>
      <c r="O227" s="164"/>
      <c r="P227" s="165">
        <f>SUM(P228:P294)</f>
        <v>0</v>
      </c>
      <c r="Q227" s="164"/>
      <c r="R227" s="165">
        <f>SUM(R228:R294)</f>
        <v>0.053009999999999995</v>
      </c>
      <c r="S227" s="164"/>
      <c r="T227" s="166">
        <f>SUM(T228:T294)</f>
        <v>0.059930000000000004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59" t="s">
        <v>83</v>
      </c>
      <c r="AT227" s="167" t="s">
        <v>72</v>
      </c>
      <c r="AU227" s="167" t="s">
        <v>81</v>
      </c>
      <c r="AY227" s="159" t="s">
        <v>127</v>
      </c>
      <c r="BK227" s="168">
        <f>SUM(BK228:BK294)</f>
        <v>0</v>
      </c>
    </row>
    <row r="228" s="2" customFormat="1" ht="21.75" customHeight="1">
      <c r="A228" s="37"/>
      <c r="B228" s="171"/>
      <c r="C228" s="172" t="s">
        <v>351</v>
      </c>
      <c r="D228" s="172" t="s">
        <v>131</v>
      </c>
      <c r="E228" s="173" t="s">
        <v>352</v>
      </c>
      <c r="F228" s="174" t="s">
        <v>353</v>
      </c>
      <c r="G228" s="175" t="s">
        <v>143</v>
      </c>
      <c r="H228" s="176">
        <v>8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38</v>
      </c>
      <c r="O228" s="76"/>
      <c r="P228" s="182">
        <f>O228*H228</f>
        <v>0</v>
      </c>
      <c r="Q228" s="182">
        <v>4.0000000000000003E-05</v>
      </c>
      <c r="R228" s="182">
        <f>Q228*H228</f>
        <v>0.00032000000000000003</v>
      </c>
      <c r="S228" s="182">
        <v>0.00044999999999999999</v>
      </c>
      <c r="T228" s="183">
        <f>S228*H228</f>
        <v>0.0035999999999999999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157</v>
      </c>
      <c r="AT228" s="184" t="s">
        <v>131</v>
      </c>
      <c r="AU228" s="184" t="s">
        <v>83</v>
      </c>
      <c r="AY228" s="18" t="s">
        <v>127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81</v>
      </c>
      <c r="BK228" s="185">
        <f>ROUND(I228*H228,2)</f>
        <v>0</v>
      </c>
      <c r="BL228" s="18" t="s">
        <v>157</v>
      </c>
      <c r="BM228" s="184" t="s">
        <v>354</v>
      </c>
    </row>
    <row r="229" s="13" customFormat="1">
      <c r="A229" s="13"/>
      <c r="B229" s="186"/>
      <c r="C229" s="13"/>
      <c r="D229" s="187" t="s">
        <v>137</v>
      </c>
      <c r="E229" s="188" t="s">
        <v>1</v>
      </c>
      <c r="F229" s="189" t="s">
        <v>144</v>
      </c>
      <c r="G229" s="13"/>
      <c r="H229" s="190">
        <v>8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137</v>
      </c>
      <c r="AU229" s="188" t="s">
        <v>83</v>
      </c>
      <c r="AV229" s="13" t="s">
        <v>83</v>
      </c>
      <c r="AW229" s="13" t="s">
        <v>30</v>
      </c>
      <c r="AX229" s="13" t="s">
        <v>81</v>
      </c>
      <c r="AY229" s="188" t="s">
        <v>127</v>
      </c>
    </row>
    <row r="230" s="2" customFormat="1" ht="21.75" customHeight="1">
      <c r="A230" s="37"/>
      <c r="B230" s="171"/>
      <c r="C230" s="172" t="s">
        <v>355</v>
      </c>
      <c r="D230" s="172" t="s">
        <v>131</v>
      </c>
      <c r="E230" s="173" t="s">
        <v>356</v>
      </c>
      <c r="F230" s="174" t="s">
        <v>357</v>
      </c>
      <c r="G230" s="175" t="s">
        <v>143</v>
      </c>
      <c r="H230" s="176">
        <v>12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0.00012999999999999999</v>
      </c>
      <c r="R230" s="182">
        <f>Q230*H230</f>
        <v>0.0015599999999999998</v>
      </c>
      <c r="S230" s="182">
        <v>0.0011000000000000001</v>
      </c>
      <c r="T230" s="183">
        <f>S230*H230</f>
        <v>0.0132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157</v>
      </c>
      <c r="AT230" s="184" t="s">
        <v>131</v>
      </c>
      <c r="AU230" s="184" t="s">
        <v>83</v>
      </c>
      <c r="AY230" s="18" t="s">
        <v>127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81</v>
      </c>
      <c r="BK230" s="185">
        <f>ROUND(I230*H230,2)</f>
        <v>0</v>
      </c>
      <c r="BL230" s="18" t="s">
        <v>157</v>
      </c>
      <c r="BM230" s="184" t="s">
        <v>358</v>
      </c>
    </row>
    <row r="231" s="13" customFormat="1">
      <c r="A231" s="13"/>
      <c r="B231" s="186"/>
      <c r="C231" s="13"/>
      <c r="D231" s="187" t="s">
        <v>137</v>
      </c>
      <c r="E231" s="188" t="s">
        <v>1</v>
      </c>
      <c r="F231" s="189" t="s">
        <v>150</v>
      </c>
      <c r="G231" s="13"/>
      <c r="H231" s="190">
        <v>12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137</v>
      </c>
      <c r="AU231" s="188" t="s">
        <v>83</v>
      </c>
      <c r="AV231" s="13" t="s">
        <v>83</v>
      </c>
      <c r="AW231" s="13" t="s">
        <v>30</v>
      </c>
      <c r="AX231" s="13" t="s">
        <v>81</v>
      </c>
      <c r="AY231" s="188" t="s">
        <v>127</v>
      </c>
    </row>
    <row r="232" s="2" customFormat="1" ht="21.75" customHeight="1">
      <c r="A232" s="37"/>
      <c r="B232" s="171"/>
      <c r="C232" s="172" t="s">
        <v>359</v>
      </c>
      <c r="D232" s="172" t="s">
        <v>131</v>
      </c>
      <c r="E232" s="173" t="s">
        <v>360</v>
      </c>
      <c r="F232" s="174" t="s">
        <v>361</v>
      </c>
      <c r="G232" s="175" t="s">
        <v>143</v>
      </c>
      <c r="H232" s="176">
        <v>10</v>
      </c>
      <c r="I232" s="177"/>
      <c r="J232" s="178">
        <f>ROUND(I232*H232,2)</f>
        <v>0</v>
      </c>
      <c r="K232" s="179"/>
      <c r="L232" s="38"/>
      <c r="M232" s="180" t="s">
        <v>1</v>
      </c>
      <c r="N232" s="181" t="s">
        <v>38</v>
      </c>
      <c r="O232" s="76"/>
      <c r="P232" s="182">
        <f>O232*H232</f>
        <v>0</v>
      </c>
      <c r="Q232" s="182">
        <v>0.00021000000000000001</v>
      </c>
      <c r="R232" s="182">
        <f>Q232*H232</f>
        <v>0.0021000000000000003</v>
      </c>
      <c r="S232" s="182">
        <v>0.0035000000000000001</v>
      </c>
      <c r="T232" s="183">
        <f>S232*H232</f>
        <v>0.035000000000000003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157</v>
      </c>
      <c r="AT232" s="184" t="s">
        <v>131</v>
      </c>
      <c r="AU232" s="184" t="s">
        <v>83</v>
      </c>
      <c r="AY232" s="18" t="s">
        <v>127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81</v>
      </c>
      <c r="BK232" s="185">
        <f>ROUND(I232*H232,2)</f>
        <v>0</v>
      </c>
      <c r="BL232" s="18" t="s">
        <v>157</v>
      </c>
      <c r="BM232" s="184" t="s">
        <v>362</v>
      </c>
    </row>
    <row r="233" s="13" customFormat="1">
      <c r="A233" s="13"/>
      <c r="B233" s="186"/>
      <c r="C233" s="13"/>
      <c r="D233" s="187" t="s">
        <v>137</v>
      </c>
      <c r="E233" s="188" t="s">
        <v>1</v>
      </c>
      <c r="F233" s="189" t="s">
        <v>226</v>
      </c>
      <c r="G233" s="13"/>
      <c r="H233" s="190">
        <v>10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137</v>
      </c>
      <c r="AU233" s="188" t="s">
        <v>83</v>
      </c>
      <c r="AV233" s="13" t="s">
        <v>83</v>
      </c>
      <c r="AW233" s="13" t="s">
        <v>30</v>
      </c>
      <c r="AX233" s="13" t="s">
        <v>81</v>
      </c>
      <c r="AY233" s="188" t="s">
        <v>127</v>
      </c>
    </row>
    <row r="234" s="2" customFormat="1" ht="24.15" customHeight="1">
      <c r="A234" s="37"/>
      <c r="B234" s="171"/>
      <c r="C234" s="172" t="s">
        <v>363</v>
      </c>
      <c r="D234" s="172" t="s">
        <v>131</v>
      </c>
      <c r="E234" s="173" t="s">
        <v>364</v>
      </c>
      <c r="F234" s="174" t="s">
        <v>365</v>
      </c>
      <c r="G234" s="175" t="s">
        <v>143</v>
      </c>
      <c r="H234" s="176">
        <v>1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38</v>
      </c>
      <c r="O234" s="76"/>
      <c r="P234" s="182">
        <f>O234*H234</f>
        <v>0</v>
      </c>
      <c r="Q234" s="182">
        <v>1.0000000000000001E-05</v>
      </c>
      <c r="R234" s="182">
        <f>Q234*H234</f>
        <v>1.0000000000000001E-05</v>
      </c>
      <c r="S234" s="182">
        <v>0.0027100000000000002</v>
      </c>
      <c r="T234" s="183">
        <f>S234*H234</f>
        <v>0.0027100000000000002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157</v>
      </c>
      <c r="AT234" s="184" t="s">
        <v>131</v>
      </c>
      <c r="AU234" s="184" t="s">
        <v>83</v>
      </c>
      <c r="AY234" s="18" t="s">
        <v>127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81</v>
      </c>
      <c r="BK234" s="185">
        <f>ROUND(I234*H234,2)</f>
        <v>0</v>
      </c>
      <c r="BL234" s="18" t="s">
        <v>157</v>
      </c>
      <c r="BM234" s="184" t="s">
        <v>366</v>
      </c>
    </row>
    <row r="235" s="13" customFormat="1">
      <c r="A235" s="13"/>
      <c r="B235" s="186"/>
      <c r="C235" s="13"/>
      <c r="D235" s="187" t="s">
        <v>137</v>
      </c>
      <c r="E235" s="188" t="s">
        <v>1</v>
      </c>
      <c r="F235" s="189" t="s">
        <v>81</v>
      </c>
      <c r="G235" s="13"/>
      <c r="H235" s="190">
        <v>1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137</v>
      </c>
      <c r="AU235" s="188" t="s">
        <v>83</v>
      </c>
      <c r="AV235" s="13" t="s">
        <v>83</v>
      </c>
      <c r="AW235" s="13" t="s">
        <v>30</v>
      </c>
      <c r="AX235" s="13" t="s">
        <v>81</v>
      </c>
      <c r="AY235" s="188" t="s">
        <v>127</v>
      </c>
    </row>
    <row r="236" s="2" customFormat="1" ht="24.15" customHeight="1">
      <c r="A236" s="37"/>
      <c r="B236" s="171"/>
      <c r="C236" s="172" t="s">
        <v>367</v>
      </c>
      <c r="D236" s="172" t="s">
        <v>131</v>
      </c>
      <c r="E236" s="173" t="s">
        <v>368</v>
      </c>
      <c r="F236" s="174" t="s">
        <v>369</v>
      </c>
      <c r="G236" s="175" t="s">
        <v>143</v>
      </c>
      <c r="H236" s="176">
        <v>4</v>
      </c>
      <c r="I236" s="177"/>
      <c r="J236" s="178">
        <f>ROUND(I236*H236,2)</f>
        <v>0</v>
      </c>
      <c r="K236" s="179"/>
      <c r="L236" s="38"/>
      <c r="M236" s="180" t="s">
        <v>1</v>
      </c>
      <c r="N236" s="181" t="s">
        <v>38</v>
      </c>
      <c r="O236" s="76"/>
      <c r="P236" s="182">
        <f>O236*H236</f>
        <v>0</v>
      </c>
      <c r="Q236" s="182">
        <v>1.0000000000000001E-05</v>
      </c>
      <c r="R236" s="182">
        <f>Q236*H236</f>
        <v>4.0000000000000003E-05</v>
      </c>
      <c r="S236" s="182">
        <v>0.00040000000000000002</v>
      </c>
      <c r="T236" s="183">
        <f>S236*H236</f>
        <v>0.0016000000000000001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157</v>
      </c>
      <c r="AT236" s="184" t="s">
        <v>131</v>
      </c>
      <c r="AU236" s="184" t="s">
        <v>83</v>
      </c>
      <c r="AY236" s="18" t="s">
        <v>127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8" t="s">
        <v>81</v>
      </c>
      <c r="BK236" s="185">
        <f>ROUND(I236*H236,2)</f>
        <v>0</v>
      </c>
      <c r="BL236" s="18" t="s">
        <v>157</v>
      </c>
      <c r="BM236" s="184" t="s">
        <v>370</v>
      </c>
    </row>
    <row r="237" s="13" customFormat="1">
      <c r="A237" s="13"/>
      <c r="B237" s="186"/>
      <c r="C237" s="13"/>
      <c r="D237" s="187" t="s">
        <v>137</v>
      </c>
      <c r="E237" s="188" t="s">
        <v>1</v>
      </c>
      <c r="F237" s="189" t="s">
        <v>135</v>
      </c>
      <c r="G237" s="13"/>
      <c r="H237" s="190">
        <v>4</v>
      </c>
      <c r="I237" s="191"/>
      <c r="J237" s="13"/>
      <c r="K237" s="13"/>
      <c r="L237" s="186"/>
      <c r="M237" s="192"/>
      <c r="N237" s="193"/>
      <c r="O237" s="193"/>
      <c r="P237" s="193"/>
      <c r="Q237" s="193"/>
      <c r="R237" s="193"/>
      <c r="S237" s="193"/>
      <c r="T237" s="19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8" t="s">
        <v>137</v>
      </c>
      <c r="AU237" s="188" t="s">
        <v>83</v>
      </c>
      <c r="AV237" s="13" t="s">
        <v>83</v>
      </c>
      <c r="AW237" s="13" t="s">
        <v>30</v>
      </c>
      <c r="AX237" s="13" t="s">
        <v>81</v>
      </c>
      <c r="AY237" s="188" t="s">
        <v>127</v>
      </c>
    </row>
    <row r="238" s="2" customFormat="1" ht="16.5" customHeight="1">
      <c r="A238" s="37"/>
      <c r="B238" s="171"/>
      <c r="C238" s="172" t="s">
        <v>371</v>
      </c>
      <c r="D238" s="172" t="s">
        <v>131</v>
      </c>
      <c r="E238" s="173" t="s">
        <v>372</v>
      </c>
      <c r="F238" s="174" t="s">
        <v>373</v>
      </c>
      <c r="G238" s="175" t="s">
        <v>143</v>
      </c>
      <c r="H238" s="176">
        <v>2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38</v>
      </c>
      <c r="O238" s="76"/>
      <c r="P238" s="182">
        <f>O238*H238</f>
        <v>0</v>
      </c>
      <c r="Q238" s="182">
        <v>0</v>
      </c>
      <c r="R238" s="182">
        <f>Q238*H238</f>
        <v>0</v>
      </c>
      <c r="S238" s="182">
        <v>0.00191</v>
      </c>
      <c r="T238" s="183">
        <f>S238*H238</f>
        <v>0.00382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157</v>
      </c>
      <c r="AT238" s="184" t="s">
        <v>131</v>
      </c>
      <c r="AU238" s="184" t="s">
        <v>83</v>
      </c>
      <c r="AY238" s="18" t="s">
        <v>127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8" t="s">
        <v>81</v>
      </c>
      <c r="BK238" s="185">
        <f>ROUND(I238*H238,2)</f>
        <v>0</v>
      </c>
      <c r="BL238" s="18" t="s">
        <v>157</v>
      </c>
      <c r="BM238" s="184" t="s">
        <v>374</v>
      </c>
    </row>
    <row r="239" s="13" customFormat="1">
      <c r="A239" s="13"/>
      <c r="B239" s="186"/>
      <c r="C239" s="13"/>
      <c r="D239" s="187" t="s">
        <v>137</v>
      </c>
      <c r="E239" s="188" t="s">
        <v>1</v>
      </c>
      <c r="F239" s="189" t="s">
        <v>83</v>
      </c>
      <c r="G239" s="13"/>
      <c r="H239" s="190">
        <v>2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137</v>
      </c>
      <c r="AU239" s="188" t="s">
        <v>83</v>
      </c>
      <c r="AV239" s="13" t="s">
        <v>83</v>
      </c>
      <c r="AW239" s="13" t="s">
        <v>30</v>
      </c>
      <c r="AX239" s="13" t="s">
        <v>81</v>
      </c>
      <c r="AY239" s="188" t="s">
        <v>127</v>
      </c>
    </row>
    <row r="240" s="2" customFormat="1" ht="24.15" customHeight="1">
      <c r="A240" s="37"/>
      <c r="B240" s="171"/>
      <c r="C240" s="172" t="s">
        <v>375</v>
      </c>
      <c r="D240" s="172" t="s">
        <v>131</v>
      </c>
      <c r="E240" s="173" t="s">
        <v>376</v>
      </c>
      <c r="F240" s="174" t="s">
        <v>377</v>
      </c>
      <c r="G240" s="175" t="s">
        <v>187</v>
      </c>
      <c r="H240" s="176">
        <v>0.10199999999999999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38</v>
      </c>
      <c r="O240" s="76"/>
      <c r="P240" s="182">
        <f>O240*H240</f>
        <v>0</v>
      </c>
      <c r="Q240" s="182">
        <v>0</v>
      </c>
      <c r="R240" s="182">
        <f>Q240*H240</f>
        <v>0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157</v>
      </c>
      <c r="AT240" s="184" t="s">
        <v>131</v>
      </c>
      <c r="AU240" s="184" t="s">
        <v>83</v>
      </c>
      <c r="AY240" s="18" t="s">
        <v>127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81</v>
      </c>
      <c r="BK240" s="185">
        <f>ROUND(I240*H240,2)</f>
        <v>0</v>
      </c>
      <c r="BL240" s="18" t="s">
        <v>157</v>
      </c>
      <c r="BM240" s="184" t="s">
        <v>378</v>
      </c>
    </row>
    <row r="241" s="13" customFormat="1">
      <c r="A241" s="13"/>
      <c r="B241" s="186"/>
      <c r="C241" s="13"/>
      <c r="D241" s="187" t="s">
        <v>137</v>
      </c>
      <c r="E241" s="188" t="s">
        <v>1</v>
      </c>
      <c r="F241" s="189" t="s">
        <v>379</v>
      </c>
      <c r="G241" s="13"/>
      <c r="H241" s="190">
        <v>0.10199999999999999</v>
      </c>
      <c r="I241" s="191"/>
      <c r="J241" s="13"/>
      <c r="K241" s="13"/>
      <c r="L241" s="186"/>
      <c r="M241" s="192"/>
      <c r="N241" s="193"/>
      <c r="O241" s="193"/>
      <c r="P241" s="193"/>
      <c r="Q241" s="193"/>
      <c r="R241" s="193"/>
      <c r="S241" s="193"/>
      <c r="T241" s="19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8" t="s">
        <v>137</v>
      </c>
      <c r="AU241" s="188" t="s">
        <v>83</v>
      </c>
      <c r="AV241" s="13" t="s">
        <v>83</v>
      </c>
      <c r="AW241" s="13" t="s">
        <v>30</v>
      </c>
      <c r="AX241" s="13" t="s">
        <v>81</v>
      </c>
      <c r="AY241" s="188" t="s">
        <v>127</v>
      </c>
    </row>
    <row r="242" s="2" customFormat="1" ht="16.5" customHeight="1">
      <c r="A242" s="37"/>
      <c r="B242" s="171"/>
      <c r="C242" s="172" t="s">
        <v>380</v>
      </c>
      <c r="D242" s="172" t="s">
        <v>131</v>
      </c>
      <c r="E242" s="173" t="s">
        <v>381</v>
      </c>
      <c r="F242" s="174" t="s">
        <v>382</v>
      </c>
      <c r="G242" s="175" t="s">
        <v>143</v>
      </c>
      <c r="H242" s="176">
        <v>1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38</v>
      </c>
      <c r="O242" s="76"/>
      <c r="P242" s="182">
        <f>O242*H242</f>
        <v>0</v>
      </c>
      <c r="Q242" s="182">
        <v>8.0000000000000007E-05</v>
      </c>
      <c r="R242" s="182">
        <f>Q242*H242</f>
        <v>8.0000000000000007E-05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157</v>
      </c>
      <c r="AT242" s="184" t="s">
        <v>131</v>
      </c>
      <c r="AU242" s="184" t="s">
        <v>83</v>
      </c>
      <c r="AY242" s="18" t="s">
        <v>127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81</v>
      </c>
      <c r="BK242" s="185">
        <f>ROUND(I242*H242,2)</f>
        <v>0</v>
      </c>
      <c r="BL242" s="18" t="s">
        <v>157</v>
      </c>
      <c r="BM242" s="184" t="s">
        <v>383</v>
      </c>
    </row>
    <row r="243" s="13" customFormat="1">
      <c r="A243" s="13"/>
      <c r="B243" s="186"/>
      <c r="C243" s="13"/>
      <c r="D243" s="187" t="s">
        <v>137</v>
      </c>
      <c r="E243" s="188" t="s">
        <v>1</v>
      </c>
      <c r="F243" s="189" t="s">
        <v>81</v>
      </c>
      <c r="G243" s="13"/>
      <c r="H243" s="190">
        <v>1</v>
      </c>
      <c r="I243" s="191"/>
      <c r="J243" s="13"/>
      <c r="K243" s="13"/>
      <c r="L243" s="186"/>
      <c r="M243" s="192"/>
      <c r="N243" s="193"/>
      <c r="O243" s="193"/>
      <c r="P243" s="193"/>
      <c r="Q243" s="193"/>
      <c r="R243" s="193"/>
      <c r="S243" s="193"/>
      <c r="T243" s="19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8" t="s">
        <v>137</v>
      </c>
      <c r="AU243" s="188" t="s">
        <v>83</v>
      </c>
      <c r="AV243" s="13" t="s">
        <v>83</v>
      </c>
      <c r="AW243" s="13" t="s">
        <v>30</v>
      </c>
      <c r="AX243" s="13" t="s">
        <v>81</v>
      </c>
      <c r="AY243" s="188" t="s">
        <v>127</v>
      </c>
    </row>
    <row r="244" s="2" customFormat="1" ht="24.15" customHeight="1">
      <c r="A244" s="37"/>
      <c r="B244" s="171"/>
      <c r="C244" s="195" t="s">
        <v>384</v>
      </c>
      <c r="D244" s="195" t="s">
        <v>140</v>
      </c>
      <c r="E244" s="196" t="s">
        <v>385</v>
      </c>
      <c r="F244" s="197" t="s">
        <v>386</v>
      </c>
      <c r="G244" s="198" t="s">
        <v>143</v>
      </c>
      <c r="H244" s="199">
        <v>1</v>
      </c>
      <c r="I244" s="200"/>
      <c r="J244" s="201">
        <f>ROUND(I244*H244,2)</f>
        <v>0</v>
      </c>
      <c r="K244" s="202"/>
      <c r="L244" s="203"/>
      <c r="M244" s="204" t="s">
        <v>1</v>
      </c>
      <c r="N244" s="205" t="s">
        <v>38</v>
      </c>
      <c r="O244" s="76"/>
      <c r="P244" s="182">
        <f>O244*H244</f>
        <v>0</v>
      </c>
      <c r="Q244" s="182">
        <v>0.00062</v>
      </c>
      <c r="R244" s="182">
        <f>Q244*H244</f>
        <v>0.00062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168</v>
      </c>
      <c r="AT244" s="184" t="s">
        <v>140</v>
      </c>
      <c r="AU244" s="184" t="s">
        <v>83</v>
      </c>
      <c r="AY244" s="18" t="s">
        <v>127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81</v>
      </c>
      <c r="BK244" s="185">
        <f>ROUND(I244*H244,2)</f>
        <v>0</v>
      </c>
      <c r="BL244" s="18" t="s">
        <v>157</v>
      </c>
      <c r="BM244" s="184" t="s">
        <v>387</v>
      </c>
    </row>
    <row r="245" s="13" customFormat="1">
      <c r="A245" s="13"/>
      <c r="B245" s="186"/>
      <c r="C245" s="13"/>
      <c r="D245" s="187" t="s">
        <v>137</v>
      </c>
      <c r="E245" s="188" t="s">
        <v>1</v>
      </c>
      <c r="F245" s="189" t="s">
        <v>81</v>
      </c>
      <c r="G245" s="13"/>
      <c r="H245" s="190">
        <v>1</v>
      </c>
      <c r="I245" s="191"/>
      <c r="J245" s="13"/>
      <c r="K245" s="13"/>
      <c r="L245" s="186"/>
      <c r="M245" s="192"/>
      <c r="N245" s="193"/>
      <c r="O245" s="193"/>
      <c r="P245" s="193"/>
      <c r="Q245" s="193"/>
      <c r="R245" s="193"/>
      <c r="S245" s="193"/>
      <c r="T245" s="19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8" t="s">
        <v>137</v>
      </c>
      <c r="AU245" s="188" t="s">
        <v>83</v>
      </c>
      <c r="AV245" s="13" t="s">
        <v>83</v>
      </c>
      <c r="AW245" s="13" t="s">
        <v>30</v>
      </c>
      <c r="AX245" s="13" t="s">
        <v>81</v>
      </c>
      <c r="AY245" s="188" t="s">
        <v>127</v>
      </c>
    </row>
    <row r="246" s="2" customFormat="1" ht="16.5" customHeight="1">
      <c r="A246" s="37"/>
      <c r="B246" s="171"/>
      <c r="C246" s="172" t="s">
        <v>388</v>
      </c>
      <c r="D246" s="172" t="s">
        <v>131</v>
      </c>
      <c r="E246" s="173" t="s">
        <v>389</v>
      </c>
      <c r="F246" s="174" t="s">
        <v>390</v>
      </c>
      <c r="G246" s="175" t="s">
        <v>143</v>
      </c>
      <c r="H246" s="176">
        <v>2</v>
      </c>
      <c r="I246" s="177"/>
      <c r="J246" s="178">
        <f>ROUND(I246*H246,2)</f>
        <v>0</v>
      </c>
      <c r="K246" s="179"/>
      <c r="L246" s="38"/>
      <c r="M246" s="180" t="s">
        <v>1</v>
      </c>
      <c r="N246" s="181" t="s">
        <v>38</v>
      </c>
      <c r="O246" s="76"/>
      <c r="P246" s="182">
        <f>O246*H246</f>
        <v>0</v>
      </c>
      <c r="Q246" s="182">
        <v>0.00013999999999999999</v>
      </c>
      <c r="R246" s="182">
        <f>Q246*H246</f>
        <v>0.00027999999999999998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157</v>
      </c>
      <c r="AT246" s="184" t="s">
        <v>131</v>
      </c>
      <c r="AU246" s="184" t="s">
        <v>83</v>
      </c>
      <c r="AY246" s="18" t="s">
        <v>127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8" t="s">
        <v>81</v>
      </c>
      <c r="BK246" s="185">
        <f>ROUND(I246*H246,2)</f>
        <v>0</v>
      </c>
      <c r="BL246" s="18" t="s">
        <v>157</v>
      </c>
      <c r="BM246" s="184" t="s">
        <v>391</v>
      </c>
    </row>
    <row r="247" s="13" customFormat="1">
      <c r="A247" s="13"/>
      <c r="B247" s="186"/>
      <c r="C247" s="13"/>
      <c r="D247" s="187" t="s">
        <v>137</v>
      </c>
      <c r="E247" s="188" t="s">
        <v>1</v>
      </c>
      <c r="F247" s="189" t="s">
        <v>83</v>
      </c>
      <c r="G247" s="13"/>
      <c r="H247" s="190">
        <v>2</v>
      </c>
      <c r="I247" s="191"/>
      <c r="J247" s="13"/>
      <c r="K247" s="13"/>
      <c r="L247" s="186"/>
      <c r="M247" s="192"/>
      <c r="N247" s="193"/>
      <c r="O247" s="193"/>
      <c r="P247" s="193"/>
      <c r="Q247" s="193"/>
      <c r="R247" s="193"/>
      <c r="S247" s="193"/>
      <c r="T247" s="19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8" t="s">
        <v>137</v>
      </c>
      <c r="AU247" s="188" t="s">
        <v>83</v>
      </c>
      <c r="AV247" s="13" t="s">
        <v>83</v>
      </c>
      <c r="AW247" s="13" t="s">
        <v>30</v>
      </c>
      <c r="AX247" s="13" t="s">
        <v>81</v>
      </c>
      <c r="AY247" s="188" t="s">
        <v>127</v>
      </c>
    </row>
    <row r="248" s="2" customFormat="1" ht="24.15" customHeight="1">
      <c r="A248" s="37"/>
      <c r="B248" s="171"/>
      <c r="C248" s="195" t="s">
        <v>392</v>
      </c>
      <c r="D248" s="195" t="s">
        <v>140</v>
      </c>
      <c r="E248" s="196" t="s">
        <v>393</v>
      </c>
      <c r="F248" s="197" t="s">
        <v>394</v>
      </c>
      <c r="G248" s="198" t="s">
        <v>143</v>
      </c>
      <c r="H248" s="199">
        <v>2</v>
      </c>
      <c r="I248" s="200"/>
      <c r="J248" s="201">
        <f>ROUND(I248*H248,2)</f>
        <v>0</v>
      </c>
      <c r="K248" s="202"/>
      <c r="L248" s="203"/>
      <c r="M248" s="204" t="s">
        <v>1</v>
      </c>
      <c r="N248" s="205" t="s">
        <v>38</v>
      </c>
      <c r="O248" s="76"/>
      <c r="P248" s="182">
        <f>O248*H248</f>
        <v>0</v>
      </c>
      <c r="Q248" s="182">
        <v>0.0025000000000000001</v>
      </c>
      <c r="R248" s="182">
        <f>Q248*H248</f>
        <v>0.0050000000000000001</v>
      </c>
      <c r="S248" s="182">
        <v>0</v>
      </c>
      <c r="T248" s="18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168</v>
      </c>
      <c r="AT248" s="184" t="s">
        <v>140</v>
      </c>
      <c r="AU248" s="184" t="s">
        <v>83</v>
      </c>
      <c r="AY248" s="18" t="s">
        <v>127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8" t="s">
        <v>81</v>
      </c>
      <c r="BK248" s="185">
        <f>ROUND(I248*H248,2)</f>
        <v>0</v>
      </c>
      <c r="BL248" s="18" t="s">
        <v>157</v>
      </c>
      <c r="BM248" s="184" t="s">
        <v>395</v>
      </c>
    </row>
    <row r="249" s="13" customFormat="1">
      <c r="A249" s="13"/>
      <c r="B249" s="186"/>
      <c r="C249" s="13"/>
      <c r="D249" s="187" t="s">
        <v>137</v>
      </c>
      <c r="E249" s="188" t="s">
        <v>1</v>
      </c>
      <c r="F249" s="189" t="s">
        <v>83</v>
      </c>
      <c r="G249" s="13"/>
      <c r="H249" s="190">
        <v>2</v>
      </c>
      <c r="I249" s="191"/>
      <c r="J249" s="13"/>
      <c r="K249" s="13"/>
      <c r="L249" s="186"/>
      <c r="M249" s="192"/>
      <c r="N249" s="193"/>
      <c r="O249" s="193"/>
      <c r="P249" s="193"/>
      <c r="Q249" s="193"/>
      <c r="R249" s="193"/>
      <c r="S249" s="193"/>
      <c r="T249" s="19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8" t="s">
        <v>137</v>
      </c>
      <c r="AU249" s="188" t="s">
        <v>83</v>
      </c>
      <c r="AV249" s="13" t="s">
        <v>83</v>
      </c>
      <c r="AW249" s="13" t="s">
        <v>30</v>
      </c>
      <c r="AX249" s="13" t="s">
        <v>81</v>
      </c>
      <c r="AY249" s="188" t="s">
        <v>127</v>
      </c>
    </row>
    <row r="250" s="2" customFormat="1" ht="24.15" customHeight="1">
      <c r="A250" s="37"/>
      <c r="B250" s="171"/>
      <c r="C250" s="172" t="s">
        <v>396</v>
      </c>
      <c r="D250" s="172" t="s">
        <v>131</v>
      </c>
      <c r="E250" s="173" t="s">
        <v>397</v>
      </c>
      <c r="F250" s="174" t="s">
        <v>398</v>
      </c>
      <c r="G250" s="175" t="s">
        <v>143</v>
      </c>
      <c r="H250" s="176">
        <v>1</v>
      </c>
      <c r="I250" s="177"/>
      <c r="J250" s="178">
        <f>ROUND(I250*H250,2)</f>
        <v>0</v>
      </c>
      <c r="K250" s="179"/>
      <c r="L250" s="38"/>
      <c r="M250" s="180" t="s">
        <v>1</v>
      </c>
      <c r="N250" s="181" t="s">
        <v>38</v>
      </c>
      <c r="O250" s="76"/>
      <c r="P250" s="182">
        <f>O250*H250</f>
        <v>0</v>
      </c>
      <c r="Q250" s="182">
        <v>0.00013999999999999999</v>
      </c>
      <c r="R250" s="182">
        <f>Q250*H250</f>
        <v>0.00013999999999999999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157</v>
      </c>
      <c r="AT250" s="184" t="s">
        <v>131</v>
      </c>
      <c r="AU250" s="184" t="s">
        <v>83</v>
      </c>
      <c r="AY250" s="18" t="s">
        <v>127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81</v>
      </c>
      <c r="BK250" s="185">
        <f>ROUND(I250*H250,2)</f>
        <v>0</v>
      </c>
      <c r="BL250" s="18" t="s">
        <v>157</v>
      </c>
      <c r="BM250" s="184" t="s">
        <v>399</v>
      </c>
    </row>
    <row r="251" s="13" customFormat="1">
      <c r="A251" s="13"/>
      <c r="B251" s="186"/>
      <c r="C251" s="13"/>
      <c r="D251" s="187" t="s">
        <v>137</v>
      </c>
      <c r="E251" s="188" t="s">
        <v>1</v>
      </c>
      <c r="F251" s="189" t="s">
        <v>81</v>
      </c>
      <c r="G251" s="13"/>
      <c r="H251" s="190">
        <v>1</v>
      </c>
      <c r="I251" s="191"/>
      <c r="J251" s="13"/>
      <c r="K251" s="13"/>
      <c r="L251" s="186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137</v>
      </c>
      <c r="AU251" s="188" t="s">
        <v>83</v>
      </c>
      <c r="AV251" s="13" t="s">
        <v>83</v>
      </c>
      <c r="AW251" s="13" t="s">
        <v>30</v>
      </c>
      <c r="AX251" s="13" t="s">
        <v>81</v>
      </c>
      <c r="AY251" s="188" t="s">
        <v>127</v>
      </c>
    </row>
    <row r="252" s="2" customFormat="1" ht="24.15" customHeight="1">
      <c r="A252" s="37"/>
      <c r="B252" s="171"/>
      <c r="C252" s="172" t="s">
        <v>400</v>
      </c>
      <c r="D252" s="172" t="s">
        <v>131</v>
      </c>
      <c r="E252" s="173" t="s">
        <v>401</v>
      </c>
      <c r="F252" s="174" t="s">
        <v>402</v>
      </c>
      <c r="G252" s="175" t="s">
        <v>143</v>
      </c>
      <c r="H252" s="176">
        <v>1</v>
      </c>
      <c r="I252" s="177"/>
      <c r="J252" s="178">
        <f>ROUND(I252*H252,2)</f>
        <v>0</v>
      </c>
      <c r="K252" s="179"/>
      <c r="L252" s="38"/>
      <c r="M252" s="180" t="s">
        <v>1</v>
      </c>
      <c r="N252" s="181" t="s">
        <v>38</v>
      </c>
      <c r="O252" s="76"/>
      <c r="P252" s="182">
        <f>O252*H252</f>
        <v>0</v>
      </c>
      <c r="Q252" s="182">
        <v>0.00013999999999999999</v>
      </c>
      <c r="R252" s="182">
        <f>Q252*H252</f>
        <v>0.00013999999999999999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157</v>
      </c>
      <c r="AT252" s="184" t="s">
        <v>131</v>
      </c>
      <c r="AU252" s="184" t="s">
        <v>83</v>
      </c>
      <c r="AY252" s="18" t="s">
        <v>127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81</v>
      </c>
      <c r="BK252" s="185">
        <f>ROUND(I252*H252,2)</f>
        <v>0</v>
      </c>
      <c r="BL252" s="18" t="s">
        <v>157</v>
      </c>
      <c r="BM252" s="184" t="s">
        <v>403</v>
      </c>
    </row>
    <row r="253" s="13" customFormat="1">
      <c r="A253" s="13"/>
      <c r="B253" s="186"/>
      <c r="C253" s="13"/>
      <c r="D253" s="187" t="s">
        <v>137</v>
      </c>
      <c r="E253" s="188" t="s">
        <v>1</v>
      </c>
      <c r="F253" s="189" t="s">
        <v>81</v>
      </c>
      <c r="G253" s="13"/>
      <c r="H253" s="190">
        <v>1</v>
      </c>
      <c r="I253" s="191"/>
      <c r="J253" s="13"/>
      <c r="K253" s="13"/>
      <c r="L253" s="186"/>
      <c r="M253" s="192"/>
      <c r="N253" s="193"/>
      <c r="O253" s="193"/>
      <c r="P253" s="193"/>
      <c r="Q253" s="193"/>
      <c r="R253" s="193"/>
      <c r="S253" s="193"/>
      <c r="T253" s="19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8" t="s">
        <v>137</v>
      </c>
      <c r="AU253" s="188" t="s">
        <v>83</v>
      </c>
      <c r="AV253" s="13" t="s">
        <v>83</v>
      </c>
      <c r="AW253" s="13" t="s">
        <v>30</v>
      </c>
      <c r="AX253" s="13" t="s">
        <v>81</v>
      </c>
      <c r="AY253" s="188" t="s">
        <v>127</v>
      </c>
    </row>
    <row r="254" s="2" customFormat="1" ht="37.8" customHeight="1">
      <c r="A254" s="37"/>
      <c r="B254" s="171"/>
      <c r="C254" s="195" t="s">
        <v>404</v>
      </c>
      <c r="D254" s="195" t="s">
        <v>140</v>
      </c>
      <c r="E254" s="196" t="s">
        <v>405</v>
      </c>
      <c r="F254" s="197" t="s">
        <v>406</v>
      </c>
      <c r="G254" s="198" t="s">
        <v>143</v>
      </c>
      <c r="H254" s="199">
        <v>1</v>
      </c>
      <c r="I254" s="200"/>
      <c r="J254" s="201">
        <f>ROUND(I254*H254,2)</f>
        <v>0</v>
      </c>
      <c r="K254" s="202"/>
      <c r="L254" s="203"/>
      <c r="M254" s="204" t="s">
        <v>1</v>
      </c>
      <c r="N254" s="205" t="s">
        <v>38</v>
      </c>
      <c r="O254" s="76"/>
      <c r="P254" s="182">
        <f>O254*H254</f>
        <v>0</v>
      </c>
      <c r="Q254" s="182">
        <v>0.0035000000000000001</v>
      </c>
      <c r="R254" s="182">
        <f>Q254*H254</f>
        <v>0.0035000000000000001</v>
      </c>
      <c r="S254" s="182">
        <v>0</v>
      </c>
      <c r="T254" s="18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4" t="s">
        <v>168</v>
      </c>
      <c r="AT254" s="184" t="s">
        <v>140</v>
      </c>
      <c r="AU254" s="184" t="s">
        <v>83</v>
      </c>
      <c r="AY254" s="18" t="s">
        <v>127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8" t="s">
        <v>81</v>
      </c>
      <c r="BK254" s="185">
        <f>ROUND(I254*H254,2)</f>
        <v>0</v>
      </c>
      <c r="BL254" s="18" t="s">
        <v>157</v>
      </c>
      <c r="BM254" s="184" t="s">
        <v>407</v>
      </c>
    </row>
    <row r="255" s="13" customFormat="1">
      <c r="A255" s="13"/>
      <c r="B255" s="186"/>
      <c r="C255" s="13"/>
      <c r="D255" s="187" t="s">
        <v>137</v>
      </c>
      <c r="E255" s="188" t="s">
        <v>1</v>
      </c>
      <c r="F255" s="189" t="s">
        <v>81</v>
      </c>
      <c r="G255" s="13"/>
      <c r="H255" s="190">
        <v>1</v>
      </c>
      <c r="I255" s="191"/>
      <c r="J255" s="13"/>
      <c r="K255" s="13"/>
      <c r="L255" s="186"/>
      <c r="M255" s="192"/>
      <c r="N255" s="193"/>
      <c r="O255" s="193"/>
      <c r="P255" s="193"/>
      <c r="Q255" s="193"/>
      <c r="R255" s="193"/>
      <c r="S255" s="193"/>
      <c r="T255" s="19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8" t="s">
        <v>137</v>
      </c>
      <c r="AU255" s="188" t="s">
        <v>83</v>
      </c>
      <c r="AV255" s="13" t="s">
        <v>83</v>
      </c>
      <c r="AW255" s="13" t="s">
        <v>30</v>
      </c>
      <c r="AX255" s="13" t="s">
        <v>81</v>
      </c>
      <c r="AY255" s="188" t="s">
        <v>127</v>
      </c>
    </row>
    <row r="256" s="2" customFormat="1" ht="37.8" customHeight="1">
      <c r="A256" s="37"/>
      <c r="B256" s="171"/>
      <c r="C256" s="195" t="s">
        <v>408</v>
      </c>
      <c r="D256" s="195" t="s">
        <v>140</v>
      </c>
      <c r="E256" s="196" t="s">
        <v>409</v>
      </c>
      <c r="F256" s="197" t="s">
        <v>410</v>
      </c>
      <c r="G256" s="198" t="s">
        <v>143</v>
      </c>
      <c r="H256" s="199">
        <v>1</v>
      </c>
      <c r="I256" s="200"/>
      <c r="J256" s="201">
        <f>ROUND(I256*H256,2)</f>
        <v>0</v>
      </c>
      <c r="K256" s="202"/>
      <c r="L256" s="203"/>
      <c r="M256" s="204" t="s">
        <v>1</v>
      </c>
      <c r="N256" s="205" t="s">
        <v>38</v>
      </c>
      <c r="O256" s="76"/>
      <c r="P256" s="182">
        <f>O256*H256</f>
        <v>0</v>
      </c>
      <c r="Q256" s="182">
        <v>0.0035000000000000001</v>
      </c>
      <c r="R256" s="182">
        <f>Q256*H256</f>
        <v>0.0035000000000000001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168</v>
      </c>
      <c r="AT256" s="184" t="s">
        <v>140</v>
      </c>
      <c r="AU256" s="184" t="s">
        <v>83</v>
      </c>
      <c r="AY256" s="18" t="s">
        <v>127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81</v>
      </c>
      <c r="BK256" s="185">
        <f>ROUND(I256*H256,2)</f>
        <v>0</v>
      </c>
      <c r="BL256" s="18" t="s">
        <v>157</v>
      </c>
      <c r="BM256" s="184" t="s">
        <v>411</v>
      </c>
    </row>
    <row r="257" s="13" customFormat="1">
      <c r="A257" s="13"/>
      <c r="B257" s="186"/>
      <c r="C257" s="13"/>
      <c r="D257" s="187" t="s">
        <v>137</v>
      </c>
      <c r="E257" s="188" t="s">
        <v>1</v>
      </c>
      <c r="F257" s="189" t="s">
        <v>81</v>
      </c>
      <c r="G257" s="13"/>
      <c r="H257" s="190">
        <v>1</v>
      </c>
      <c r="I257" s="191"/>
      <c r="J257" s="13"/>
      <c r="K257" s="13"/>
      <c r="L257" s="186"/>
      <c r="M257" s="192"/>
      <c r="N257" s="193"/>
      <c r="O257" s="193"/>
      <c r="P257" s="193"/>
      <c r="Q257" s="193"/>
      <c r="R257" s="193"/>
      <c r="S257" s="193"/>
      <c r="T257" s="19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8" t="s">
        <v>137</v>
      </c>
      <c r="AU257" s="188" t="s">
        <v>83</v>
      </c>
      <c r="AV257" s="13" t="s">
        <v>83</v>
      </c>
      <c r="AW257" s="13" t="s">
        <v>30</v>
      </c>
      <c r="AX257" s="13" t="s">
        <v>81</v>
      </c>
      <c r="AY257" s="188" t="s">
        <v>127</v>
      </c>
    </row>
    <row r="258" s="2" customFormat="1" ht="33" customHeight="1">
      <c r="A258" s="37"/>
      <c r="B258" s="171"/>
      <c r="C258" s="172" t="s">
        <v>412</v>
      </c>
      <c r="D258" s="172" t="s">
        <v>131</v>
      </c>
      <c r="E258" s="173" t="s">
        <v>413</v>
      </c>
      <c r="F258" s="174" t="s">
        <v>414</v>
      </c>
      <c r="G258" s="175" t="s">
        <v>143</v>
      </c>
      <c r="H258" s="176">
        <v>1</v>
      </c>
      <c r="I258" s="177"/>
      <c r="J258" s="178">
        <f>ROUND(I258*H258,2)</f>
        <v>0</v>
      </c>
      <c r="K258" s="179"/>
      <c r="L258" s="38"/>
      <c r="M258" s="180" t="s">
        <v>1</v>
      </c>
      <c r="N258" s="181" t="s">
        <v>38</v>
      </c>
      <c r="O258" s="76"/>
      <c r="P258" s="182">
        <f>O258*H258</f>
        <v>0</v>
      </c>
      <c r="Q258" s="182">
        <v>0.00021000000000000001</v>
      </c>
      <c r="R258" s="182">
        <f>Q258*H258</f>
        <v>0.00021000000000000001</v>
      </c>
      <c r="S258" s="182">
        <v>0</v>
      </c>
      <c r="T258" s="18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4" t="s">
        <v>157</v>
      </c>
      <c r="AT258" s="184" t="s">
        <v>131</v>
      </c>
      <c r="AU258" s="184" t="s">
        <v>83</v>
      </c>
      <c r="AY258" s="18" t="s">
        <v>127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8" t="s">
        <v>81</v>
      </c>
      <c r="BK258" s="185">
        <f>ROUND(I258*H258,2)</f>
        <v>0</v>
      </c>
      <c r="BL258" s="18" t="s">
        <v>157</v>
      </c>
      <c r="BM258" s="184" t="s">
        <v>415</v>
      </c>
    </row>
    <row r="259" s="13" customFormat="1">
      <c r="A259" s="13"/>
      <c r="B259" s="186"/>
      <c r="C259" s="13"/>
      <c r="D259" s="187" t="s">
        <v>137</v>
      </c>
      <c r="E259" s="188" t="s">
        <v>1</v>
      </c>
      <c r="F259" s="189" t="s">
        <v>81</v>
      </c>
      <c r="G259" s="13"/>
      <c r="H259" s="190">
        <v>1</v>
      </c>
      <c r="I259" s="191"/>
      <c r="J259" s="13"/>
      <c r="K259" s="13"/>
      <c r="L259" s="186"/>
      <c r="M259" s="192"/>
      <c r="N259" s="193"/>
      <c r="O259" s="193"/>
      <c r="P259" s="193"/>
      <c r="Q259" s="193"/>
      <c r="R259" s="193"/>
      <c r="S259" s="193"/>
      <c r="T259" s="19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8" t="s">
        <v>137</v>
      </c>
      <c r="AU259" s="188" t="s">
        <v>83</v>
      </c>
      <c r="AV259" s="13" t="s">
        <v>83</v>
      </c>
      <c r="AW259" s="13" t="s">
        <v>30</v>
      </c>
      <c r="AX259" s="13" t="s">
        <v>81</v>
      </c>
      <c r="AY259" s="188" t="s">
        <v>127</v>
      </c>
    </row>
    <row r="260" s="2" customFormat="1" ht="33" customHeight="1">
      <c r="A260" s="37"/>
      <c r="B260" s="171"/>
      <c r="C260" s="172" t="s">
        <v>416</v>
      </c>
      <c r="D260" s="172" t="s">
        <v>131</v>
      </c>
      <c r="E260" s="173" t="s">
        <v>417</v>
      </c>
      <c r="F260" s="174" t="s">
        <v>418</v>
      </c>
      <c r="G260" s="175" t="s">
        <v>143</v>
      </c>
      <c r="H260" s="176">
        <v>1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38</v>
      </c>
      <c r="O260" s="76"/>
      <c r="P260" s="182">
        <f>O260*H260</f>
        <v>0</v>
      </c>
      <c r="Q260" s="182">
        <v>0.00031</v>
      </c>
      <c r="R260" s="182">
        <f>Q260*H260</f>
        <v>0.00031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157</v>
      </c>
      <c r="AT260" s="184" t="s">
        <v>131</v>
      </c>
      <c r="AU260" s="184" t="s">
        <v>83</v>
      </c>
      <c r="AY260" s="18" t="s">
        <v>127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81</v>
      </c>
      <c r="BK260" s="185">
        <f>ROUND(I260*H260,2)</f>
        <v>0</v>
      </c>
      <c r="BL260" s="18" t="s">
        <v>157</v>
      </c>
      <c r="BM260" s="184" t="s">
        <v>419</v>
      </c>
    </row>
    <row r="261" s="13" customFormat="1">
      <c r="A261" s="13"/>
      <c r="B261" s="186"/>
      <c r="C261" s="13"/>
      <c r="D261" s="187" t="s">
        <v>137</v>
      </c>
      <c r="E261" s="188" t="s">
        <v>1</v>
      </c>
      <c r="F261" s="189" t="s">
        <v>81</v>
      </c>
      <c r="G261" s="13"/>
      <c r="H261" s="190">
        <v>1</v>
      </c>
      <c r="I261" s="191"/>
      <c r="J261" s="13"/>
      <c r="K261" s="13"/>
      <c r="L261" s="186"/>
      <c r="M261" s="192"/>
      <c r="N261" s="193"/>
      <c r="O261" s="193"/>
      <c r="P261" s="193"/>
      <c r="Q261" s="193"/>
      <c r="R261" s="193"/>
      <c r="S261" s="193"/>
      <c r="T261" s="19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8" t="s">
        <v>137</v>
      </c>
      <c r="AU261" s="188" t="s">
        <v>83</v>
      </c>
      <c r="AV261" s="13" t="s">
        <v>83</v>
      </c>
      <c r="AW261" s="13" t="s">
        <v>30</v>
      </c>
      <c r="AX261" s="13" t="s">
        <v>81</v>
      </c>
      <c r="AY261" s="188" t="s">
        <v>127</v>
      </c>
    </row>
    <row r="262" s="2" customFormat="1" ht="24.15" customHeight="1">
      <c r="A262" s="37"/>
      <c r="B262" s="171"/>
      <c r="C262" s="172" t="s">
        <v>420</v>
      </c>
      <c r="D262" s="172" t="s">
        <v>131</v>
      </c>
      <c r="E262" s="173" t="s">
        <v>421</v>
      </c>
      <c r="F262" s="174" t="s">
        <v>422</v>
      </c>
      <c r="G262" s="175" t="s">
        <v>143</v>
      </c>
      <c r="H262" s="176">
        <v>1</v>
      </c>
      <c r="I262" s="177"/>
      <c r="J262" s="178">
        <f>ROUND(I262*H262,2)</f>
        <v>0</v>
      </c>
      <c r="K262" s="179"/>
      <c r="L262" s="38"/>
      <c r="M262" s="180" t="s">
        <v>1</v>
      </c>
      <c r="N262" s="181" t="s">
        <v>38</v>
      </c>
      <c r="O262" s="76"/>
      <c r="P262" s="182">
        <f>O262*H262</f>
        <v>0</v>
      </c>
      <c r="Q262" s="182">
        <v>0</v>
      </c>
      <c r="R262" s="182">
        <f>Q262*H262</f>
        <v>0</v>
      </c>
      <c r="S262" s="182">
        <v>0</v>
      </c>
      <c r="T262" s="18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157</v>
      </c>
      <c r="AT262" s="184" t="s">
        <v>131</v>
      </c>
      <c r="AU262" s="184" t="s">
        <v>83</v>
      </c>
      <c r="AY262" s="18" t="s">
        <v>127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81</v>
      </c>
      <c r="BK262" s="185">
        <f>ROUND(I262*H262,2)</f>
        <v>0</v>
      </c>
      <c r="BL262" s="18" t="s">
        <v>157</v>
      </c>
      <c r="BM262" s="184" t="s">
        <v>423</v>
      </c>
    </row>
    <row r="263" s="13" customFormat="1">
      <c r="A263" s="13"/>
      <c r="B263" s="186"/>
      <c r="C263" s="13"/>
      <c r="D263" s="187" t="s">
        <v>137</v>
      </c>
      <c r="E263" s="188" t="s">
        <v>1</v>
      </c>
      <c r="F263" s="189" t="s">
        <v>81</v>
      </c>
      <c r="G263" s="13"/>
      <c r="H263" s="190">
        <v>1</v>
      </c>
      <c r="I263" s="191"/>
      <c r="J263" s="13"/>
      <c r="K263" s="13"/>
      <c r="L263" s="186"/>
      <c r="M263" s="192"/>
      <c r="N263" s="193"/>
      <c r="O263" s="193"/>
      <c r="P263" s="193"/>
      <c r="Q263" s="193"/>
      <c r="R263" s="193"/>
      <c r="S263" s="193"/>
      <c r="T263" s="19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8" t="s">
        <v>137</v>
      </c>
      <c r="AU263" s="188" t="s">
        <v>83</v>
      </c>
      <c r="AV263" s="13" t="s">
        <v>83</v>
      </c>
      <c r="AW263" s="13" t="s">
        <v>30</v>
      </c>
      <c r="AX263" s="13" t="s">
        <v>81</v>
      </c>
      <c r="AY263" s="188" t="s">
        <v>127</v>
      </c>
    </row>
    <row r="264" s="2" customFormat="1" ht="37.8" customHeight="1">
      <c r="A264" s="37"/>
      <c r="B264" s="171"/>
      <c r="C264" s="195" t="s">
        <v>424</v>
      </c>
      <c r="D264" s="195" t="s">
        <v>140</v>
      </c>
      <c r="E264" s="196" t="s">
        <v>425</v>
      </c>
      <c r="F264" s="197" t="s">
        <v>426</v>
      </c>
      <c r="G264" s="198" t="s">
        <v>143</v>
      </c>
      <c r="H264" s="199">
        <v>1</v>
      </c>
      <c r="I264" s="200"/>
      <c r="J264" s="201">
        <f>ROUND(I264*H264,2)</f>
        <v>0</v>
      </c>
      <c r="K264" s="202"/>
      <c r="L264" s="203"/>
      <c r="M264" s="204" t="s">
        <v>1</v>
      </c>
      <c r="N264" s="205" t="s">
        <v>38</v>
      </c>
      <c r="O264" s="76"/>
      <c r="P264" s="182">
        <f>O264*H264</f>
        <v>0</v>
      </c>
      <c r="Q264" s="182">
        <v>0.0025000000000000001</v>
      </c>
      <c r="R264" s="182">
        <f>Q264*H264</f>
        <v>0.0025000000000000001</v>
      </c>
      <c r="S264" s="182">
        <v>0</v>
      </c>
      <c r="T264" s="18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4" t="s">
        <v>168</v>
      </c>
      <c r="AT264" s="184" t="s">
        <v>140</v>
      </c>
      <c r="AU264" s="184" t="s">
        <v>83</v>
      </c>
      <c r="AY264" s="18" t="s">
        <v>127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8" t="s">
        <v>81</v>
      </c>
      <c r="BK264" s="185">
        <f>ROUND(I264*H264,2)</f>
        <v>0</v>
      </c>
      <c r="BL264" s="18" t="s">
        <v>157</v>
      </c>
      <c r="BM264" s="184" t="s">
        <v>427</v>
      </c>
    </row>
    <row r="265" s="13" customFormat="1">
      <c r="A265" s="13"/>
      <c r="B265" s="186"/>
      <c r="C265" s="13"/>
      <c r="D265" s="187" t="s">
        <v>137</v>
      </c>
      <c r="E265" s="188" t="s">
        <v>1</v>
      </c>
      <c r="F265" s="189" t="s">
        <v>81</v>
      </c>
      <c r="G265" s="13"/>
      <c r="H265" s="190">
        <v>1</v>
      </c>
      <c r="I265" s="191"/>
      <c r="J265" s="13"/>
      <c r="K265" s="13"/>
      <c r="L265" s="186"/>
      <c r="M265" s="192"/>
      <c r="N265" s="193"/>
      <c r="O265" s="193"/>
      <c r="P265" s="193"/>
      <c r="Q265" s="193"/>
      <c r="R265" s="193"/>
      <c r="S265" s="193"/>
      <c r="T265" s="19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8" t="s">
        <v>137</v>
      </c>
      <c r="AU265" s="188" t="s">
        <v>83</v>
      </c>
      <c r="AV265" s="13" t="s">
        <v>83</v>
      </c>
      <c r="AW265" s="13" t="s">
        <v>30</v>
      </c>
      <c r="AX265" s="13" t="s">
        <v>81</v>
      </c>
      <c r="AY265" s="188" t="s">
        <v>127</v>
      </c>
    </row>
    <row r="266" s="2" customFormat="1" ht="21.75" customHeight="1">
      <c r="A266" s="37"/>
      <c r="B266" s="171"/>
      <c r="C266" s="172" t="s">
        <v>428</v>
      </c>
      <c r="D266" s="172" t="s">
        <v>131</v>
      </c>
      <c r="E266" s="173" t="s">
        <v>429</v>
      </c>
      <c r="F266" s="174" t="s">
        <v>430</v>
      </c>
      <c r="G266" s="175" t="s">
        <v>143</v>
      </c>
      <c r="H266" s="176">
        <v>2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0.00012999999999999999</v>
      </c>
      <c r="R266" s="182">
        <f>Q266*H266</f>
        <v>0.00025999999999999998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157</v>
      </c>
      <c r="AT266" s="184" t="s">
        <v>131</v>
      </c>
      <c r="AU266" s="184" t="s">
        <v>83</v>
      </c>
      <c r="AY266" s="18" t="s">
        <v>127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81</v>
      </c>
      <c r="BK266" s="185">
        <f>ROUND(I266*H266,2)</f>
        <v>0</v>
      </c>
      <c r="BL266" s="18" t="s">
        <v>157</v>
      </c>
      <c r="BM266" s="184" t="s">
        <v>431</v>
      </c>
    </row>
    <row r="267" s="13" customFormat="1">
      <c r="A267" s="13"/>
      <c r="B267" s="186"/>
      <c r="C267" s="13"/>
      <c r="D267" s="187" t="s">
        <v>137</v>
      </c>
      <c r="E267" s="188" t="s">
        <v>1</v>
      </c>
      <c r="F267" s="189" t="s">
        <v>83</v>
      </c>
      <c r="G267" s="13"/>
      <c r="H267" s="190">
        <v>2</v>
      </c>
      <c r="I267" s="191"/>
      <c r="J267" s="13"/>
      <c r="K267" s="13"/>
      <c r="L267" s="186"/>
      <c r="M267" s="192"/>
      <c r="N267" s="193"/>
      <c r="O267" s="193"/>
      <c r="P267" s="193"/>
      <c r="Q267" s="193"/>
      <c r="R267" s="193"/>
      <c r="S267" s="193"/>
      <c r="T267" s="19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8" t="s">
        <v>137</v>
      </c>
      <c r="AU267" s="188" t="s">
        <v>83</v>
      </c>
      <c r="AV267" s="13" t="s">
        <v>83</v>
      </c>
      <c r="AW267" s="13" t="s">
        <v>30</v>
      </c>
      <c r="AX267" s="13" t="s">
        <v>81</v>
      </c>
      <c r="AY267" s="188" t="s">
        <v>127</v>
      </c>
    </row>
    <row r="268" s="2" customFormat="1" ht="21.75" customHeight="1">
      <c r="A268" s="37"/>
      <c r="B268" s="171"/>
      <c r="C268" s="172" t="s">
        <v>432</v>
      </c>
      <c r="D268" s="172" t="s">
        <v>131</v>
      </c>
      <c r="E268" s="173" t="s">
        <v>433</v>
      </c>
      <c r="F268" s="174" t="s">
        <v>434</v>
      </c>
      <c r="G268" s="175" t="s">
        <v>143</v>
      </c>
      <c r="H268" s="176">
        <v>2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38</v>
      </c>
      <c r="O268" s="76"/>
      <c r="P268" s="182">
        <f>O268*H268</f>
        <v>0</v>
      </c>
      <c r="Q268" s="182">
        <v>0.00052999999999999998</v>
      </c>
      <c r="R268" s="182">
        <f>Q268*H268</f>
        <v>0.00106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157</v>
      </c>
      <c r="AT268" s="184" t="s">
        <v>131</v>
      </c>
      <c r="AU268" s="184" t="s">
        <v>83</v>
      </c>
      <c r="AY268" s="18" t="s">
        <v>127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81</v>
      </c>
      <c r="BK268" s="185">
        <f>ROUND(I268*H268,2)</f>
        <v>0</v>
      </c>
      <c r="BL268" s="18" t="s">
        <v>157</v>
      </c>
      <c r="BM268" s="184" t="s">
        <v>435</v>
      </c>
    </row>
    <row r="269" s="13" customFormat="1">
      <c r="A269" s="13"/>
      <c r="B269" s="186"/>
      <c r="C269" s="13"/>
      <c r="D269" s="187" t="s">
        <v>137</v>
      </c>
      <c r="E269" s="188" t="s">
        <v>1</v>
      </c>
      <c r="F269" s="189" t="s">
        <v>83</v>
      </c>
      <c r="G269" s="13"/>
      <c r="H269" s="190">
        <v>2</v>
      </c>
      <c r="I269" s="191"/>
      <c r="J269" s="13"/>
      <c r="K269" s="13"/>
      <c r="L269" s="186"/>
      <c r="M269" s="192"/>
      <c r="N269" s="193"/>
      <c r="O269" s="193"/>
      <c r="P269" s="193"/>
      <c r="Q269" s="193"/>
      <c r="R269" s="193"/>
      <c r="S269" s="193"/>
      <c r="T269" s="19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8" t="s">
        <v>137</v>
      </c>
      <c r="AU269" s="188" t="s">
        <v>83</v>
      </c>
      <c r="AV269" s="13" t="s">
        <v>83</v>
      </c>
      <c r="AW269" s="13" t="s">
        <v>30</v>
      </c>
      <c r="AX269" s="13" t="s">
        <v>81</v>
      </c>
      <c r="AY269" s="188" t="s">
        <v>127</v>
      </c>
    </row>
    <row r="270" s="2" customFormat="1" ht="21.75" customHeight="1">
      <c r="A270" s="37"/>
      <c r="B270" s="171"/>
      <c r="C270" s="172" t="s">
        <v>436</v>
      </c>
      <c r="D270" s="172" t="s">
        <v>131</v>
      </c>
      <c r="E270" s="173" t="s">
        <v>437</v>
      </c>
      <c r="F270" s="174" t="s">
        <v>438</v>
      </c>
      <c r="G270" s="175" t="s">
        <v>143</v>
      </c>
      <c r="H270" s="176">
        <v>3</v>
      </c>
      <c r="I270" s="177"/>
      <c r="J270" s="178">
        <f>ROUND(I270*H270,2)</f>
        <v>0</v>
      </c>
      <c r="K270" s="179"/>
      <c r="L270" s="38"/>
      <c r="M270" s="180" t="s">
        <v>1</v>
      </c>
      <c r="N270" s="181" t="s">
        <v>38</v>
      </c>
      <c r="O270" s="76"/>
      <c r="P270" s="182">
        <f>O270*H270</f>
        <v>0</v>
      </c>
      <c r="Q270" s="182">
        <v>0.00084000000000000003</v>
      </c>
      <c r="R270" s="182">
        <f>Q270*H270</f>
        <v>0.0025200000000000001</v>
      </c>
      <c r="S270" s="182">
        <v>0</v>
      </c>
      <c r="T270" s="18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4" t="s">
        <v>157</v>
      </c>
      <c r="AT270" s="184" t="s">
        <v>131</v>
      </c>
      <c r="AU270" s="184" t="s">
        <v>83</v>
      </c>
      <c r="AY270" s="18" t="s">
        <v>127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18" t="s">
        <v>81</v>
      </c>
      <c r="BK270" s="185">
        <f>ROUND(I270*H270,2)</f>
        <v>0</v>
      </c>
      <c r="BL270" s="18" t="s">
        <v>157</v>
      </c>
      <c r="BM270" s="184" t="s">
        <v>439</v>
      </c>
    </row>
    <row r="271" s="13" customFormat="1">
      <c r="A271" s="13"/>
      <c r="B271" s="186"/>
      <c r="C271" s="13"/>
      <c r="D271" s="187" t="s">
        <v>137</v>
      </c>
      <c r="E271" s="188" t="s">
        <v>1</v>
      </c>
      <c r="F271" s="189" t="s">
        <v>198</v>
      </c>
      <c r="G271" s="13"/>
      <c r="H271" s="190">
        <v>3</v>
      </c>
      <c r="I271" s="191"/>
      <c r="J271" s="13"/>
      <c r="K271" s="13"/>
      <c r="L271" s="186"/>
      <c r="M271" s="192"/>
      <c r="N271" s="193"/>
      <c r="O271" s="193"/>
      <c r="P271" s="193"/>
      <c r="Q271" s="193"/>
      <c r="R271" s="193"/>
      <c r="S271" s="193"/>
      <c r="T271" s="19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8" t="s">
        <v>137</v>
      </c>
      <c r="AU271" s="188" t="s">
        <v>83</v>
      </c>
      <c r="AV271" s="13" t="s">
        <v>83</v>
      </c>
      <c r="AW271" s="13" t="s">
        <v>30</v>
      </c>
      <c r="AX271" s="13" t="s">
        <v>81</v>
      </c>
      <c r="AY271" s="188" t="s">
        <v>127</v>
      </c>
    </row>
    <row r="272" s="2" customFormat="1" ht="24.15" customHeight="1">
      <c r="A272" s="37"/>
      <c r="B272" s="171"/>
      <c r="C272" s="172" t="s">
        <v>440</v>
      </c>
      <c r="D272" s="172" t="s">
        <v>131</v>
      </c>
      <c r="E272" s="173" t="s">
        <v>441</v>
      </c>
      <c r="F272" s="174" t="s">
        <v>442</v>
      </c>
      <c r="G272" s="175" t="s">
        <v>143</v>
      </c>
      <c r="H272" s="176">
        <v>8</v>
      </c>
      <c r="I272" s="177"/>
      <c r="J272" s="178">
        <f>ROUND(I272*H272,2)</f>
        <v>0</v>
      </c>
      <c r="K272" s="179"/>
      <c r="L272" s="38"/>
      <c r="M272" s="180" t="s">
        <v>1</v>
      </c>
      <c r="N272" s="181" t="s">
        <v>38</v>
      </c>
      <c r="O272" s="76"/>
      <c r="P272" s="182">
        <f>O272*H272</f>
        <v>0</v>
      </c>
      <c r="Q272" s="182">
        <v>0.00022000000000000001</v>
      </c>
      <c r="R272" s="182">
        <f>Q272*H272</f>
        <v>0.0017600000000000001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157</v>
      </c>
      <c r="AT272" s="184" t="s">
        <v>131</v>
      </c>
      <c r="AU272" s="184" t="s">
        <v>83</v>
      </c>
      <c r="AY272" s="18" t="s">
        <v>127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81</v>
      </c>
      <c r="BK272" s="185">
        <f>ROUND(I272*H272,2)</f>
        <v>0</v>
      </c>
      <c r="BL272" s="18" t="s">
        <v>157</v>
      </c>
      <c r="BM272" s="184" t="s">
        <v>443</v>
      </c>
    </row>
    <row r="273" s="13" customFormat="1">
      <c r="A273" s="13"/>
      <c r="B273" s="186"/>
      <c r="C273" s="13"/>
      <c r="D273" s="187" t="s">
        <v>137</v>
      </c>
      <c r="E273" s="188" t="s">
        <v>1</v>
      </c>
      <c r="F273" s="189" t="s">
        <v>144</v>
      </c>
      <c r="G273" s="13"/>
      <c r="H273" s="190">
        <v>8</v>
      </c>
      <c r="I273" s="191"/>
      <c r="J273" s="13"/>
      <c r="K273" s="13"/>
      <c r="L273" s="186"/>
      <c r="M273" s="192"/>
      <c r="N273" s="193"/>
      <c r="O273" s="193"/>
      <c r="P273" s="193"/>
      <c r="Q273" s="193"/>
      <c r="R273" s="193"/>
      <c r="S273" s="193"/>
      <c r="T273" s="19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8" t="s">
        <v>137</v>
      </c>
      <c r="AU273" s="188" t="s">
        <v>83</v>
      </c>
      <c r="AV273" s="13" t="s">
        <v>83</v>
      </c>
      <c r="AW273" s="13" t="s">
        <v>30</v>
      </c>
      <c r="AX273" s="13" t="s">
        <v>81</v>
      </c>
      <c r="AY273" s="188" t="s">
        <v>127</v>
      </c>
    </row>
    <row r="274" s="2" customFormat="1" ht="24.15" customHeight="1">
      <c r="A274" s="37"/>
      <c r="B274" s="171"/>
      <c r="C274" s="172" t="s">
        <v>444</v>
      </c>
      <c r="D274" s="172" t="s">
        <v>131</v>
      </c>
      <c r="E274" s="173" t="s">
        <v>445</v>
      </c>
      <c r="F274" s="174" t="s">
        <v>446</v>
      </c>
      <c r="G274" s="175" t="s">
        <v>143</v>
      </c>
      <c r="H274" s="176">
        <v>2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38</v>
      </c>
      <c r="O274" s="76"/>
      <c r="P274" s="182">
        <f>O274*H274</f>
        <v>0</v>
      </c>
      <c r="Q274" s="182">
        <v>0.00124</v>
      </c>
      <c r="R274" s="182">
        <f>Q274*H274</f>
        <v>0.00248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157</v>
      </c>
      <c r="AT274" s="184" t="s">
        <v>131</v>
      </c>
      <c r="AU274" s="184" t="s">
        <v>83</v>
      </c>
      <c r="AY274" s="18" t="s">
        <v>127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81</v>
      </c>
      <c r="BK274" s="185">
        <f>ROUND(I274*H274,2)</f>
        <v>0</v>
      </c>
      <c r="BL274" s="18" t="s">
        <v>157</v>
      </c>
      <c r="BM274" s="184" t="s">
        <v>447</v>
      </c>
    </row>
    <row r="275" s="13" customFormat="1">
      <c r="A275" s="13"/>
      <c r="B275" s="186"/>
      <c r="C275" s="13"/>
      <c r="D275" s="187" t="s">
        <v>137</v>
      </c>
      <c r="E275" s="188" t="s">
        <v>1</v>
      </c>
      <c r="F275" s="189" t="s">
        <v>83</v>
      </c>
      <c r="G275" s="13"/>
      <c r="H275" s="190">
        <v>2</v>
      </c>
      <c r="I275" s="191"/>
      <c r="J275" s="13"/>
      <c r="K275" s="13"/>
      <c r="L275" s="186"/>
      <c r="M275" s="192"/>
      <c r="N275" s="193"/>
      <c r="O275" s="193"/>
      <c r="P275" s="193"/>
      <c r="Q275" s="193"/>
      <c r="R275" s="193"/>
      <c r="S275" s="193"/>
      <c r="T275" s="19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8" t="s">
        <v>137</v>
      </c>
      <c r="AU275" s="188" t="s">
        <v>83</v>
      </c>
      <c r="AV275" s="13" t="s">
        <v>83</v>
      </c>
      <c r="AW275" s="13" t="s">
        <v>30</v>
      </c>
      <c r="AX275" s="13" t="s">
        <v>81</v>
      </c>
      <c r="AY275" s="188" t="s">
        <v>127</v>
      </c>
    </row>
    <row r="276" s="2" customFormat="1" ht="21.75" customHeight="1">
      <c r="A276" s="37"/>
      <c r="B276" s="171"/>
      <c r="C276" s="172" t="s">
        <v>448</v>
      </c>
      <c r="D276" s="172" t="s">
        <v>131</v>
      </c>
      <c r="E276" s="173" t="s">
        <v>449</v>
      </c>
      <c r="F276" s="174" t="s">
        <v>450</v>
      </c>
      <c r="G276" s="175" t="s">
        <v>143</v>
      </c>
      <c r="H276" s="176">
        <v>5</v>
      </c>
      <c r="I276" s="177"/>
      <c r="J276" s="178">
        <f>ROUND(I276*H276,2)</f>
        <v>0</v>
      </c>
      <c r="K276" s="179"/>
      <c r="L276" s="38"/>
      <c r="M276" s="180" t="s">
        <v>1</v>
      </c>
      <c r="N276" s="181" t="s">
        <v>38</v>
      </c>
      <c r="O276" s="76"/>
      <c r="P276" s="182">
        <f>O276*H276</f>
        <v>0</v>
      </c>
      <c r="Q276" s="182">
        <v>0.00021000000000000001</v>
      </c>
      <c r="R276" s="182">
        <f>Q276*H276</f>
        <v>0.0010500000000000002</v>
      </c>
      <c r="S276" s="182">
        <v>0</v>
      </c>
      <c r="T276" s="18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4" t="s">
        <v>157</v>
      </c>
      <c r="AT276" s="184" t="s">
        <v>131</v>
      </c>
      <c r="AU276" s="184" t="s">
        <v>83</v>
      </c>
      <c r="AY276" s="18" t="s">
        <v>127</v>
      </c>
      <c r="BE276" s="185">
        <f>IF(N276="základní",J276,0)</f>
        <v>0</v>
      </c>
      <c r="BF276" s="185">
        <f>IF(N276="snížená",J276,0)</f>
        <v>0</v>
      </c>
      <c r="BG276" s="185">
        <f>IF(N276="zákl. přenesená",J276,0)</f>
        <v>0</v>
      </c>
      <c r="BH276" s="185">
        <f>IF(N276="sníž. přenesená",J276,0)</f>
        <v>0</v>
      </c>
      <c r="BI276" s="185">
        <f>IF(N276="nulová",J276,0)</f>
        <v>0</v>
      </c>
      <c r="BJ276" s="18" t="s">
        <v>81</v>
      </c>
      <c r="BK276" s="185">
        <f>ROUND(I276*H276,2)</f>
        <v>0</v>
      </c>
      <c r="BL276" s="18" t="s">
        <v>157</v>
      </c>
      <c r="BM276" s="184" t="s">
        <v>451</v>
      </c>
    </row>
    <row r="277" s="13" customFormat="1">
      <c r="A277" s="13"/>
      <c r="B277" s="186"/>
      <c r="C277" s="13"/>
      <c r="D277" s="187" t="s">
        <v>137</v>
      </c>
      <c r="E277" s="188" t="s">
        <v>1</v>
      </c>
      <c r="F277" s="189" t="s">
        <v>207</v>
      </c>
      <c r="G277" s="13"/>
      <c r="H277" s="190">
        <v>5</v>
      </c>
      <c r="I277" s="191"/>
      <c r="J277" s="13"/>
      <c r="K277" s="13"/>
      <c r="L277" s="186"/>
      <c r="M277" s="192"/>
      <c r="N277" s="193"/>
      <c r="O277" s="193"/>
      <c r="P277" s="193"/>
      <c r="Q277" s="193"/>
      <c r="R277" s="193"/>
      <c r="S277" s="193"/>
      <c r="T277" s="19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8" t="s">
        <v>137</v>
      </c>
      <c r="AU277" s="188" t="s">
        <v>83</v>
      </c>
      <c r="AV277" s="13" t="s">
        <v>83</v>
      </c>
      <c r="AW277" s="13" t="s">
        <v>30</v>
      </c>
      <c r="AX277" s="13" t="s">
        <v>81</v>
      </c>
      <c r="AY277" s="188" t="s">
        <v>127</v>
      </c>
    </row>
    <row r="278" s="2" customFormat="1" ht="21.75" customHeight="1">
      <c r="A278" s="37"/>
      <c r="B278" s="171"/>
      <c r="C278" s="172" t="s">
        <v>452</v>
      </c>
      <c r="D278" s="172" t="s">
        <v>131</v>
      </c>
      <c r="E278" s="173" t="s">
        <v>453</v>
      </c>
      <c r="F278" s="174" t="s">
        <v>454</v>
      </c>
      <c r="G278" s="175" t="s">
        <v>143</v>
      </c>
      <c r="H278" s="176">
        <v>4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38</v>
      </c>
      <c r="O278" s="76"/>
      <c r="P278" s="182">
        <f>O278*H278</f>
        <v>0</v>
      </c>
      <c r="Q278" s="182">
        <v>0.00050000000000000001</v>
      </c>
      <c r="R278" s="182">
        <f>Q278*H278</f>
        <v>0.002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157</v>
      </c>
      <c r="AT278" s="184" t="s">
        <v>131</v>
      </c>
      <c r="AU278" s="184" t="s">
        <v>83</v>
      </c>
      <c r="AY278" s="18" t="s">
        <v>127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81</v>
      </c>
      <c r="BK278" s="185">
        <f>ROUND(I278*H278,2)</f>
        <v>0</v>
      </c>
      <c r="BL278" s="18" t="s">
        <v>157</v>
      </c>
      <c r="BM278" s="184" t="s">
        <v>455</v>
      </c>
    </row>
    <row r="279" s="13" customFormat="1">
      <c r="A279" s="13"/>
      <c r="B279" s="186"/>
      <c r="C279" s="13"/>
      <c r="D279" s="187" t="s">
        <v>137</v>
      </c>
      <c r="E279" s="188" t="s">
        <v>1</v>
      </c>
      <c r="F279" s="189" t="s">
        <v>135</v>
      </c>
      <c r="G279" s="13"/>
      <c r="H279" s="190">
        <v>4</v>
      </c>
      <c r="I279" s="191"/>
      <c r="J279" s="13"/>
      <c r="K279" s="13"/>
      <c r="L279" s="186"/>
      <c r="M279" s="192"/>
      <c r="N279" s="193"/>
      <c r="O279" s="193"/>
      <c r="P279" s="193"/>
      <c r="Q279" s="193"/>
      <c r="R279" s="193"/>
      <c r="S279" s="193"/>
      <c r="T279" s="19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8" t="s">
        <v>137</v>
      </c>
      <c r="AU279" s="188" t="s">
        <v>83</v>
      </c>
      <c r="AV279" s="13" t="s">
        <v>83</v>
      </c>
      <c r="AW279" s="13" t="s">
        <v>30</v>
      </c>
      <c r="AX279" s="13" t="s">
        <v>81</v>
      </c>
      <c r="AY279" s="188" t="s">
        <v>127</v>
      </c>
    </row>
    <row r="280" s="2" customFormat="1" ht="24.15" customHeight="1">
      <c r="A280" s="37"/>
      <c r="B280" s="171"/>
      <c r="C280" s="172" t="s">
        <v>456</v>
      </c>
      <c r="D280" s="172" t="s">
        <v>131</v>
      </c>
      <c r="E280" s="173" t="s">
        <v>457</v>
      </c>
      <c r="F280" s="174" t="s">
        <v>458</v>
      </c>
      <c r="G280" s="175" t="s">
        <v>143</v>
      </c>
      <c r="H280" s="176">
        <v>7</v>
      </c>
      <c r="I280" s="177"/>
      <c r="J280" s="178">
        <f>ROUND(I280*H280,2)</f>
        <v>0</v>
      </c>
      <c r="K280" s="179"/>
      <c r="L280" s="38"/>
      <c r="M280" s="180" t="s">
        <v>1</v>
      </c>
      <c r="N280" s="181" t="s">
        <v>38</v>
      </c>
      <c r="O280" s="76"/>
      <c r="P280" s="182">
        <f>O280*H280</f>
        <v>0</v>
      </c>
      <c r="Q280" s="182">
        <v>0.00069999999999999999</v>
      </c>
      <c r="R280" s="182">
        <f>Q280*H280</f>
        <v>0.0048999999999999998</v>
      </c>
      <c r="S280" s="182">
        <v>0</v>
      </c>
      <c r="T280" s="18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4" t="s">
        <v>157</v>
      </c>
      <c r="AT280" s="184" t="s">
        <v>131</v>
      </c>
      <c r="AU280" s="184" t="s">
        <v>83</v>
      </c>
      <c r="AY280" s="18" t="s">
        <v>127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81</v>
      </c>
      <c r="BK280" s="185">
        <f>ROUND(I280*H280,2)</f>
        <v>0</v>
      </c>
      <c r="BL280" s="18" t="s">
        <v>157</v>
      </c>
      <c r="BM280" s="184" t="s">
        <v>459</v>
      </c>
    </row>
    <row r="281" s="13" customFormat="1">
      <c r="A281" s="13"/>
      <c r="B281" s="186"/>
      <c r="C281" s="13"/>
      <c r="D281" s="187" t="s">
        <v>137</v>
      </c>
      <c r="E281" s="188" t="s">
        <v>1</v>
      </c>
      <c r="F281" s="189" t="s">
        <v>215</v>
      </c>
      <c r="G281" s="13"/>
      <c r="H281" s="190">
        <v>7</v>
      </c>
      <c r="I281" s="191"/>
      <c r="J281" s="13"/>
      <c r="K281" s="13"/>
      <c r="L281" s="186"/>
      <c r="M281" s="192"/>
      <c r="N281" s="193"/>
      <c r="O281" s="193"/>
      <c r="P281" s="193"/>
      <c r="Q281" s="193"/>
      <c r="R281" s="193"/>
      <c r="S281" s="193"/>
      <c r="T281" s="19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8" t="s">
        <v>137</v>
      </c>
      <c r="AU281" s="188" t="s">
        <v>83</v>
      </c>
      <c r="AV281" s="13" t="s">
        <v>83</v>
      </c>
      <c r="AW281" s="13" t="s">
        <v>30</v>
      </c>
      <c r="AX281" s="13" t="s">
        <v>81</v>
      </c>
      <c r="AY281" s="188" t="s">
        <v>127</v>
      </c>
    </row>
    <row r="282" s="2" customFormat="1" ht="24.15" customHeight="1">
      <c r="A282" s="37"/>
      <c r="B282" s="171"/>
      <c r="C282" s="172" t="s">
        <v>460</v>
      </c>
      <c r="D282" s="172" t="s">
        <v>131</v>
      </c>
      <c r="E282" s="173" t="s">
        <v>461</v>
      </c>
      <c r="F282" s="174" t="s">
        <v>462</v>
      </c>
      <c r="G282" s="175" t="s">
        <v>143</v>
      </c>
      <c r="H282" s="176">
        <v>1</v>
      </c>
      <c r="I282" s="177"/>
      <c r="J282" s="178">
        <f>ROUND(I282*H282,2)</f>
        <v>0</v>
      </c>
      <c r="K282" s="179"/>
      <c r="L282" s="38"/>
      <c r="M282" s="180" t="s">
        <v>1</v>
      </c>
      <c r="N282" s="181" t="s">
        <v>38</v>
      </c>
      <c r="O282" s="76"/>
      <c r="P282" s="182">
        <f>O282*H282</f>
        <v>0</v>
      </c>
      <c r="Q282" s="182">
        <v>0.00052999999999999998</v>
      </c>
      <c r="R282" s="182">
        <f>Q282*H282</f>
        <v>0.00052999999999999998</v>
      </c>
      <c r="S282" s="182">
        <v>0</v>
      </c>
      <c r="T282" s="18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4" t="s">
        <v>157</v>
      </c>
      <c r="AT282" s="184" t="s">
        <v>131</v>
      </c>
      <c r="AU282" s="184" t="s">
        <v>83</v>
      </c>
      <c r="AY282" s="18" t="s">
        <v>127</v>
      </c>
      <c r="BE282" s="185">
        <f>IF(N282="základní",J282,0)</f>
        <v>0</v>
      </c>
      <c r="BF282" s="185">
        <f>IF(N282="snížená",J282,0)</f>
        <v>0</v>
      </c>
      <c r="BG282" s="185">
        <f>IF(N282="zákl. přenesená",J282,0)</f>
        <v>0</v>
      </c>
      <c r="BH282" s="185">
        <f>IF(N282="sníž. přenesená",J282,0)</f>
        <v>0</v>
      </c>
      <c r="BI282" s="185">
        <f>IF(N282="nulová",J282,0)</f>
        <v>0</v>
      </c>
      <c r="BJ282" s="18" t="s">
        <v>81</v>
      </c>
      <c r="BK282" s="185">
        <f>ROUND(I282*H282,2)</f>
        <v>0</v>
      </c>
      <c r="BL282" s="18" t="s">
        <v>157</v>
      </c>
      <c r="BM282" s="184" t="s">
        <v>463</v>
      </c>
    </row>
    <row r="283" s="13" customFormat="1">
      <c r="A283" s="13"/>
      <c r="B283" s="186"/>
      <c r="C283" s="13"/>
      <c r="D283" s="187" t="s">
        <v>137</v>
      </c>
      <c r="E283" s="188" t="s">
        <v>1</v>
      </c>
      <c r="F283" s="189" t="s">
        <v>81</v>
      </c>
      <c r="G283" s="13"/>
      <c r="H283" s="190">
        <v>1</v>
      </c>
      <c r="I283" s="191"/>
      <c r="J283" s="13"/>
      <c r="K283" s="13"/>
      <c r="L283" s="186"/>
      <c r="M283" s="192"/>
      <c r="N283" s="193"/>
      <c r="O283" s="193"/>
      <c r="P283" s="193"/>
      <c r="Q283" s="193"/>
      <c r="R283" s="193"/>
      <c r="S283" s="193"/>
      <c r="T283" s="19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8" t="s">
        <v>137</v>
      </c>
      <c r="AU283" s="188" t="s">
        <v>83</v>
      </c>
      <c r="AV283" s="13" t="s">
        <v>83</v>
      </c>
      <c r="AW283" s="13" t="s">
        <v>30</v>
      </c>
      <c r="AX283" s="13" t="s">
        <v>81</v>
      </c>
      <c r="AY283" s="188" t="s">
        <v>127</v>
      </c>
    </row>
    <row r="284" s="2" customFormat="1" ht="24.15" customHeight="1">
      <c r="A284" s="37"/>
      <c r="B284" s="171"/>
      <c r="C284" s="172" t="s">
        <v>464</v>
      </c>
      <c r="D284" s="172" t="s">
        <v>131</v>
      </c>
      <c r="E284" s="173" t="s">
        <v>465</v>
      </c>
      <c r="F284" s="174" t="s">
        <v>466</v>
      </c>
      <c r="G284" s="175" t="s">
        <v>143</v>
      </c>
      <c r="H284" s="176">
        <v>4</v>
      </c>
      <c r="I284" s="177"/>
      <c r="J284" s="178">
        <f>ROUND(I284*H284,2)</f>
        <v>0</v>
      </c>
      <c r="K284" s="179"/>
      <c r="L284" s="38"/>
      <c r="M284" s="180" t="s">
        <v>1</v>
      </c>
      <c r="N284" s="181" t="s">
        <v>38</v>
      </c>
      <c r="O284" s="76"/>
      <c r="P284" s="182">
        <f>O284*H284</f>
        <v>0</v>
      </c>
      <c r="Q284" s="182">
        <v>0.00147</v>
      </c>
      <c r="R284" s="182">
        <f>Q284*H284</f>
        <v>0.0058799999999999998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157</v>
      </c>
      <c r="AT284" s="184" t="s">
        <v>131</v>
      </c>
      <c r="AU284" s="184" t="s">
        <v>83</v>
      </c>
      <c r="AY284" s="18" t="s">
        <v>127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81</v>
      </c>
      <c r="BK284" s="185">
        <f>ROUND(I284*H284,2)</f>
        <v>0</v>
      </c>
      <c r="BL284" s="18" t="s">
        <v>157</v>
      </c>
      <c r="BM284" s="184" t="s">
        <v>467</v>
      </c>
    </row>
    <row r="285" s="13" customFormat="1">
      <c r="A285" s="13"/>
      <c r="B285" s="186"/>
      <c r="C285" s="13"/>
      <c r="D285" s="187" t="s">
        <v>137</v>
      </c>
      <c r="E285" s="188" t="s">
        <v>1</v>
      </c>
      <c r="F285" s="189" t="s">
        <v>135</v>
      </c>
      <c r="G285" s="13"/>
      <c r="H285" s="190">
        <v>4</v>
      </c>
      <c r="I285" s="191"/>
      <c r="J285" s="13"/>
      <c r="K285" s="13"/>
      <c r="L285" s="186"/>
      <c r="M285" s="192"/>
      <c r="N285" s="193"/>
      <c r="O285" s="193"/>
      <c r="P285" s="193"/>
      <c r="Q285" s="193"/>
      <c r="R285" s="193"/>
      <c r="S285" s="193"/>
      <c r="T285" s="19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8" t="s">
        <v>137</v>
      </c>
      <c r="AU285" s="188" t="s">
        <v>83</v>
      </c>
      <c r="AV285" s="13" t="s">
        <v>83</v>
      </c>
      <c r="AW285" s="13" t="s">
        <v>30</v>
      </c>
      <c r="AX285" s="13" t="s">
        <v>81</v>
      </c>
      <c r="AY285" s="188" t="s">
        <v>127</v>
      </c>
    </row>
    <row r="286" s="2" customFormat="1" ht="37.8" customHeight="1">
      <c r="A286" s="37"/>
      <c r="B286" s="171"/>
      <c r="C286" s="172" t="s">
        <v>468</v>
      </c>
      <c r="D286" s="172" t="s">
        <v>131</v>
      </c>
      <c r="E286" s="173" t="s">
        <v>469</v>
      </c>
      <c r="F286" s="174" t="s">
        <v>470</v>
      </c>
      <c r="G286" s="175" t="s">
        <v>143</v>
      </c>
      <c r="H286" s="176">
        <v>3</v>
      </c>
      <c r="I286" s="177"/>
      <c r="J286" s="178">
        <f>ROUND(I286*H286,2)</f>
        <v>0</v>
      </c>
      <c r="K286" s="179"/>
      <c r="L286" s="38"/>
      <c r="M286" s="180" t="s">
        <v>1</v>
      </c>
      <c r="N286" s="181" t="s">
        <v>38</v>
      </c>
      <c r="O286" s="76"/>
      <c r="P286" s="182">
        <f>O286*H286</f>
        <v>0</v>
      </c>
      <c r="Q286" s="182">
        <v>0.00147</v>
      </c>
      <c r="R286" s="182">
        <f>Q286*H286</f>
        <v>0.0044099999999999999</v>
      </c>
      <c r="S286" s="182">
        <v>0</v>
      </c>
      <c r="T286" s="18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4" t="s">
        <v>157</v>
      </c>
      <c r="AT286" s="184" t="s">
        <v>131</v>
      </c>
      <c r="AU286" s="184" t="s">
        <v>83</v>
      </c>
      <c r="AY286" s="18" t="s">
        <v>127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8" t="s">
        <v>81</v>
      </c>
      <c r="BK286" s="185">
        <f>ROUND(I286*H286,2)</f>
        <v>0</v>
      </c>
      <c r="BL286" s="18" t="s">
        <v>157</v>
      </c>
      <c r="BM286" s="184" t="s">
        <v>471</v>
      </c>
    </row>
    <row r="287" s="13" customFormat="1">
      <c r="A287" s="13"/>
      <c r="B287" s="186"/>
      <c r="C287" s="13"/>
      <c r="D287" s="187" t="s">
        <v>137</v>
      </c>
      <c r="E287" s="188" t="s">
        <v>1</v>
      </c>
      <c r="F287" s="189" t="s">
        <v>198</v>
      </c>
      <c r="G287" s="13"/>
      <c r="H287" s="190">
        <v>3</v>
      </c>
      <c r="I287" s="191"/>
      <c r="J287" s="13"/>
      <c r="K287" s="13"/>
      <c r="L287" s="186"/>
      <c r="M287" s="192"/>
      <c r="N287" s="193"/>
      <c r="O287" s="193"/>
      <c r="P287" s="193"/>
      <c r="Q287" s="193"/>
      <c r="R287" s="193"/>
      <c r="S287" s="193"/>
      <c r="T287" s="19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8" t="s">
        <v>137</v>
      </c>
      <c r="AU287" s="188" t="s">
        <v>83</v>
      </c>
      <c r="AV287" s="13" t="s">
        <v>83</v>
      </c>
      <c r="AW287" s="13" t="s">
        <v>30</v>
      </c>
      <c r="AX287" s="13" t="s">
        <v>81</v>
      </c>
      <c r="AY287" s="188" t="s">
        <v>127</v>
      </c>
    </row>
    <row r="288" s="2" customFormat="1" ht="24.15" customHeight="1">
      <c r="A288" s="37"/>
      <c r="B288" s="171"/>
      <c r="C288" s="172" t="s">
        <v>472</v>
      </c>
      <c r="D288" s="172" t="s">
        <v>131</v>
      </c>
      <c r="E288" s="173" t="s">
        <v>473</v>
      </c>
      <c r="F288" s="174" t="s">
        <v>474</v>
      </c>
      <c r="G288" s="175" t="s">
        <v>143</v>
      </c>
      <c r="H288" s="176">
        <v>3</v>
      </c>
      <c r="I288" s="177"/>
      <c r="J288" s="178">
        <f>ROUND(I288*H288,2)</f>
        <v>0</v>
      </c>
      <c r="K288" s="179"/>
      <c r="L288" s="38"/>
      <c r="M288" s="180" t="s">
        <v>1</v>
      </c>
      <c r="N288" s="181" t="s">
        <v>38</v>
      </c>
      <c r="O288" s="76"/>
      <c r="P288" s="182">
        <f>O288*H288</f>
        <v>0</v>
      </c>
      <c r="Q288" s="182">
        <v>0.00075000000000000002</v>
      </c>
      <c r="R288" s="182">
        <f>Q288*H288</f>
        <v>0.0022500000000000003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157</v>
      </c>
      <c r="AT288" s="184" t="s">
        <v>131</v>
      </c>
      <c r="AU288" s="184" t="s">
        <v>83</v>
      </c>
      <c r="AY288" s="18" t="s">
        <v>127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81</v>
      </c>
      <c r="BK288" s="185">
        <f>ROUND(I288*H288,2)</f>
        <v>0</v>
      </c>
      <c r="BL288" s="18" t="s">
        <v>157</v>
      </c>
      <c r="BM288" s="184" t="s">
        <v>475</v>
      </c>
    </row>
    <row r="289" s="13" customFormat="1">
      <c r="A289" s="13"/>
      <c r="B289" s="186"/>
      <c r="C289" s="13"/>
      <c r="D289" s="187" t="s">
        <v>137</v>
      </c>
      <c r="E289" s="188" t="s">
        <v>1</v>
      </c>
      <c r="F289" s="189" t="s">
        <v>198</v>
      </c>
      <c r="G289" s="13"/>
      <c r="H289" s="190">
        <v>3</v>
      </c>
      <c r="I289" s="191"/>
      <c r="J289" s="13"/>
      <c r="K289" s="13"/>
      <c r="L289" s="186"/>
      <c r="M289" s="192"/>
      <c r="N289" s="193"/>
      <c r="O289" s="193"/>
      <c r="P289" s="193"/>
      <c r="Q289" s="193"/>
      <c r="R289" s="193"/>
      <c r="S289" s="193"/>
      <c r="T289" s="19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8" t="s">
        <v>137</v>
      </c>
      <c r="AU289" s="188" t="s">
        <v>83</v>
      </c>
      <c r="AV289" s="13" t="s">
        <v>83</v>
      </c>
      <c r="AW289" s="13" t="s">
        <v>30</v>
      </c>
      <c r="AX289" s="13" t="s">
        <v>81</v>
      </c>
      <c r="AY289" s="188" t="s">
        <v>127</v>
      </c>
    </row>
    <row r="290" s="2" customFormat="1" ht="21.75" customHeight="1">
      <c r="A290" s="37"/>
      <c r="B290" s="171"/>
      <c r="C290" s="172" t="s">
        <v>476</v>
      </c>
      <c r="D290" s="172" t="s">
        <v>131</v>
      </c>
      <c r="E290" s="173" t="s">
        <v>477</v>
      </c>
      <c r="F290" s="174" t="s">
        <v>478</v>
      </c>
      <c r="G290" s="175" t="s">
        <v>143</v>
      </c>
      <c r="H290" s="176">
        <v>14</v>
      </c>
      <c r="I290" s="177"/>
      <c r="J290" s="178">
        <f>ROUND(I290*H290,2)</f>
        <v>0</v>
      </c>
      <c r="K290" s="179"/>
      <c r="L290" s="38"/>
      <c r="M290" s="180" t="s">
        <v>1</v>
      </c>
      <c r="N290" s="181" t="s">
        <v>38</v>
      </c>
      <c r="O290" s="76"/>
      <c r="P290" s="182">
        <f>O290*H290</f>
        <v>0</v>
      </c>
      <c r="Q290" s="182">
        <v>0.00024000000000000001</v>
      </c>
      <c r="R290" s="182">
        <f>Q290*H290</f>
        <v>0.0033600000000000001</v>
      </c>
      <c r="S290" s="182">
        <v>0</v>
      </c>
      <c r="T290" s="18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4" t="s">
        <v>157</v>
      </c>
      <c r="AT290" s="184" t="s">
        <v>131</v>
      </c>
      <c r="AU290" s="184" t="s">
        <v>83</v>
      </c>
      <c r="AY290" s="18" t="s">
        <v>127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8" t="s">
        <v>81</v>
      </c>
      <c r="BK290" s="185">
        <f>ROUND(I290*H290,2)</f>
        <v>0</v>
      </c>
      <c r="BL290" s="18" t="s">
        <v>157</v>
      </c>
      <c r="BM290" s="184" t="s">
        <v>479</v>
      </c>
    </row>
    <row r="291" s="13" customFormat="1">
      <c r="A291" s="13"/>
      <c r="B291" s="186"/>
      <c r="C291" s="13"/>
      <c r="D291" s="187" t="s">
        <v>137</v>
      </c>
      <c r="E291" s="188" t="s">
        <v>1</v>
      </c>
      <c r="F291" s="189" t="s">
        <v>174</v>
      </c>
      <c r="G291" s="13"/>
      <c r="H291" s="190">
        <v>14</v>
      </c>
      <c r="I291" s="191"/>
      <c r="J291" s="13"/>
      <c r="K291" s="13"/>
      <c r="L291" s="186"/>
      <c r="M291" s="192"/>
      <c r="N291" s="193"/>
      <c r="O291" s="193"/>
      <c r="P291" s="193"/>
      <c r="Q291" s="193"/>
      <c r="R291" s="193"/>
      <c r="S291" s="193"/>
      <c r="T291" s="19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8" t="s">
        <v>137</v>
      </c>
      <c r="AU291" s="188" t="s">
        <v>83</v>
      </c>
      <c r="AV291" s="13" t="s">
        <v>83</v>
      </c>
      <c r="AW291" s="13" t="s">
        <v>30</v>
      </c>
      <c r="AX291" s="13" t="s">
        <v>81</v>
      </c>
      <c r="AY291" s="188" t="s">
        <v>127</v>
      </c>
    </row>
    <row r="292" s="2" customFormat="1" ht="16.5" customHeight="1">
      <c r="A292" s="37"/>
      <c r="B292" s="171"/>
      <c r="C292" s="172" t="s">
        <v>480</v>
      </c>
      <c r="D292" s="172" t="s">
        <v>131</v>
      </c>
      <c r="E292" s="173" t="s">
        <v>481</v>
      </c>
      <c r="F292" s="174" t="s">
        <v>482</v>
      </c>
      <c r="G292" s="175" t="s">
        <v>143</v>
      </c>
      <c r="H292" s="176">
        <v>1</v>
      </c>
      <c r="I292" s="177"/>
      <c r="J292" s="178">
        <f>ROUND(I292*H292,2)</f>
        <v>0</v>
      </c>
      <c r="K292" s="179"/>
      <c r="L292" s="38"/>
      <c r="M292" s="180" t="s">
        <v>1</v>
      </c>
      <c r="N292" s="181" t="s">
        <v>38</v>
      </c>
      <c r="O292" s="76"/>
      <c r="P292" s="182">
        <f>O292*H292</f>
        <v>0</v>
      </c>
      <c r="Q292" s="182">
        <v>0.00024000000000000001</v>
      </c>
      <c r="R292" s="182">
        <f>Q292*H292</f>
        <v>0.00024000000000000001</v>
      </c>
      <c r="S292" s="182">
        <v>0</v>
      </c>
      <c r="T292" s="18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4" t="s">
        <v>157</v>
      </c>
      <c r="AT292" s="184" t="s">
        <v>131</v>
      </c>
      <c r="AU292" s="184" t="s">
        <v>83</v>
      </c>
      <c r="AY292" s="18" t="s">
        <v>127</v>
      </c>
      <c r="BE292" s="185">
        <f>IF(N292="základní",J292,0)</f>
        <v>0</v>
      </c>
      <c r="BF292" s="185">
        <f>IF(N292="snížená",J292,0)</f>
        <v>0</v>
      </c>
      <c r="BG292" s="185">
        <f>IF(N292="zákl. přenesená",J292,0)</f>
        <v>0</v>
      </c>
      <c r="BH292" s="185">
        <f>IF(N292="sníž. přenesená",J292,0)</f>
        <v>0</v>
      </c>
      <c r="BI292" s="185">
        <f>IF(N292="nulová",J292,0)</f>
        <v>0</v>
      </c>
      <c r="BJ292" s="18" t="s">
        <v>81</v>
      </c>
      <c r="BK292" s="185">
        <f>ROUND(I292*H292,2)</f>
        <v>0</v>
      </c>
      <c r="BL292" s="18" t="s">
        <v>157</v>
      </c>
      <c r="BM292" s="184" t="s">
        <v>483</v>
      </c>
    </row>
    <row r="293" s="13" customFormat="1">
      <c r="A293" s="13"/>
      <c r="B293" s="186"/>
      <c r="C293" s="13"/>
      <c r="D293" s="187" t="s">
        <v>137</v>
      </c>
      <c r="E293" s="188" t="s">
        <v>1</v>
      </c>
      <c r="F293" s="189" t="s">
        <v>81</v>
      </c>
      <c r="G293" s="13"/>
      <c r="H293" s="190">
        <v>1</v>
      </c>
      <c r="I293" s="191"/>
      <c r="J293" s="13"/>
      <c r="K293" s="13"/>
      <c r="L293" s="186"/>
      <c r="M293" s="192"/>
      <c r="N293" s="193"/>
      <c r="O293" s="193"/>
      <c r="P293" s="193"/>
      <c r="Q293" s="193"/>
      <c r="R293" s="193"/>
      <c r="S293" s="193"/>
      <c r="T293" s="19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8" t="s">
        <v>137</v>
      </c>
      <c r="AU293" s="188" t="s">
        <v>83</v>
      </c>
      <c r="AV293" s="13" t="s">
        <v>83</v>
      </c>
      <c r="AW293" s="13" t="s">
        <v>30</v>
      </c>
      <c r="AX293" s="13" t="s">
        <v>81</v>
      </c>
      <c r="AY293" s="188" t="s">
        <v>127</v>
      </c>
    </row>
    <row r="294" s="2" customFormat="1" ht="21.75" customHeight="1">
      <c r="A294" s="37"/>
      <c r="B294" s="171"/>
      <c r="C294" s="172" t="s">
        <v>484</v>
      </c>
      <c r="D294" s="172" t="s">
        <v>131</v>
      </c>
      <c r="E294" s="173" t="s">
        <v>485</v>
      </c>
      <c r="F294" s="174" t="s">
        <v>486</v>
      </c>
      <c r="G294" s="175" t="s">
        <v>187</v>
      </c>
      <c r="H294" s="176">
        <v>0.052999999999999998</v>
      </c>
      <c r="I294" s="177"/>
      <c r="J294" s="178">
        <f>ROUND(I294*H294,2)</f>
        <v>0</v>
      </c>
      <c r="K294" s="179"/>
      <c r="L294" s="38"/>
      <c r="M294" s="180" t="s">
        <v>1</v>
      </c>
      <c r="N294" s="181" t="s">
        <v>38</v>
      </c>
      <c r="O294" s="76"/>
      <c r="P294" s="182">
        <f>O294*H294</f>
        <v>0</v>
      </c>
      <c r="Q294" s="182">
        <v>0</v>
      </c>
      <c r="R294" s="182">
        <f>Q294*H294</f>
        <v>0</v>
      </c>
      <c r="S294" s="182">
        <v>0</v>
      </c>
      <c r="T294" s="18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4" t="s">
        <v>157</v>
      </c>
      <c r="AT294" s="184" t="s">
        <v>131</v>
      </c>
      <c r="AU294" s="184" t="s">
        <v>83</v>
      </c>
      <c r="AY294" s="18" t="s">
        <v>127</v>
      </c>
      <c r="BE294" s="185">
        <f>IF(N294="základní",J294,0)</f>
        <v>0</v>
      </c>
      <c r="BF294" s="185">
        <f>IF(N294="snížená",J294,0)</f>
        <v>0</v>
      </c>
      <c r="BG294" s="185">
        <f>IF(N294="zákl. přenesená",J294,0)</f>
        <v>0</v>
      </c>
      <c r="BH294" s="185">
        <f>IF(N294="sníž. přenesená",J294,0)</f>
        <v>0</v>
      </c>
      <c r="BI294" s="185">
        <f>IF(N294="nulová",J294,0)</f>
        <v>0</v>
      </c>
      <c r="BJ294" s="18" t="s">
        <v>81</v>
      </c>
      <c r="BK294" s="185">
        <f>ROUND(I294*H294,2)</f>
        <v>0</v>
      </c>
      <c r="BL294" s="18" t="s">
        <v>157</v>
      </c>
      <c r="BM294" s="184" t="s">
        <v>487</v>
      </c>
    </row>
    <row r="295" s="12" customFormat="1" ht="22.8" customHeight="1">
      <c r="A295" s="12"/>
      <c r="B295" s="158"/>
      <c r="C295" s="12"/>
      <c r="D295" s="159" t="s">
        <v>72</v>
      </c>
      <c r="E295" s="169" t="s">
        <v>488</v>
      </c>
      <c r="F295" s="169" t="s">
        <v>489</v>
      </c>
      <c r="G295" s="12"/>
      <c r="H295" s="12"/>
      <c r="I295" s="161"/>
      <c r="J295" s="170">
        <f>BK295</f>
        <v>0</v>
      </c>
      <c r="K295" s="12"/>
      <c r="L295" s="158"/>
      <c r="M295" s="163"/>
      <c r="N295" s="164"/>
      <c r="O295" s="164"/>
      <c r="P295" s="165">
        <f>SUM(P296:P297)</f>
        <v>0</v>
      </c>
      <c r="Q295" s="164"/>
      <c r="R295" s="165">
        <f>SUM(R296:R297)</f>
        <v>0.00117</v>
      </c>
      <c r="S295" s="164"/>
      <c r="T295" s="166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59" t="s">
        <v>83</v>
      </c>
      <c r="AT295" s="167" t="s">
        <v>72</v>
      </c>
      <c r="AU295" s="167" t="s">
        <v>81</v>
      </c>
      <c r="AY295" s="159" t="s">
        <v>127</v>
      </c>
      <c r="BK295" s="168">
        <f>SUM(BK296:BK297)</f>
        <v>0</v>
      </c>
    </row>
    <row r="296" s="2" customFormat="1" ht="24.15" customHeight="1">
      <c r="A296" s="37"/>
      <c r="B296" s="171"/>
      <c r="C296" s="172" t="s">
        <v>490</v>
      </c>
      <c r="D296" s="172" t="s">
        <v>131</v>
      </c>
      <c r="E296" s="173" t="s">
        <v>491</v>
      </c>
      <c r="F296" s="174" t="s">
        <v>492</v>
      </c>
      <c r="G296" s="175" t="s">
        <v>156</v>
      </c>
      <c r="H296" s="176">
        <v>39</v>
      </c>
      <c r="I296" s="177"/>
      <c r="J296" s="178">
        <f>ROUND(I296*H296,2)</f>
        <v>0</v>
      </c>
      <c r="K296" s="179"/>
      <c r="L296" s="38"/>
      <c r="M296" s="180" t="s">
        <v>1</v>
      </c>
      <c r="N296" s="181" t="s">
        <v>38</v>
      </c>
      <c r="O296" s="76"/>
      <c r="P296" s="182">
        <f>O296*H296</f>
        <v>0</v>
      </c>
      <c r="Q296" s="182">
        <v>3.0000000000000001E-05</v>
      </c>
      <c r="R296" s="182">
        <f>Q296*H296</f>
        <v>0.00117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157</v>
      </c>
      <c r="AT296" s="184" t="s">
        <v>131</v>
      </c>
      <c r="AU296" s="184" t="s">
        <v>83</v>
      </c>
      <c r="AY296" s="18" t="s">
        <v>127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81</v>
      </c>
      <c r="BK296" s="185">
        <f>ROUND(I296*H296,2)</f>
        <v>0</v>
      </c>
      <c r="BL296" s="18" t="s">
        <v>157</v>
      </c>
      <c r="BM296" s="184" t="s">
        <v>493</v>
      </c>
    </row>
    <row r="297" s="13" customFormat="1">
      <c r="A297" s="13"/>
      <c r="B297" s="186"/>
      <c r="C297" s="13"/>
      <c r="D297" s="187" t="s">
        <v>137</v>
      </c>
      <c r="E297" s="188" t="s">
        <v>1</v>
      </c>
      <c r="F297" s="189" t="s">
        <v>316</v>
      </c>
      <c r="G297" s="13"/>
      <c r="H297" s="190">
        <v>39</v>
      </c>
      <c r="I297" s="191"/>
      <c r="J297" s="13"/>
      <c r="K297" s="13"/>
      <c r="L297" s="186"/>
      <c r="M297" s="192"/>
      <c r="N297" s="193"/>
      <c r="O297" s="193"/>
      <c r="P297" s="193"/>
      <c r="Q297" s="193"/>
      <c r="R297" s="193"/>
      <c r="S297" s="193"/>
      <c r="T297" s="19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8" t="s">
        <v>137</v>
      </c>
      <c r="AU297" s="188" t="s">
        <v>83</v>
      </c>
      <c r="AV297" s="13" t="s">
        <v>83</v>
      </c>
      <c r="AW297" s="13" t="s">
        <v>30</v>
      </c>
      <c r="AX297" s="13" t="s">
        <v>81</v>
      </c>
      <c r="AY297" s="188" t="s">
        <v>127</v>
      </c>
    </row>
    <row r="298" s="12" customFormat="1" ht="22.8" customHeight="1">
      <c r="A298" s="12"/>
      <c r="B298" s="158"/>
      <c r="C298" s="12"/>
      <c r="D298" s="159" t="s">
        <v>72</v>
      </c>
      <c r="E298" s="169" t="s">
        <v>494</v>
      </c>
      <c r="F298" s="169" t="s">
        <v>494</v>
      </c>
      <c r="G298" s="12"/>
      <c r="H298" s="12"/>
      <c r="I298" s="161"/>
      <c r="J298" s="170">
        <f>BK298</f>
        <v>0</v>
      </c>
      <c r="K298" s="12"/>
      <c r="L298" s="158"/>
      <c r="M298" s="163"/>
      <c r="N298" s="164"/>
      <c r="O298" s="164"/>
      <c r="P298" s="165">
        <f>SUM(P299:P310)</f>
        <v>0</v>
      </c>
      <c r="Q298" s="164"/>
      <c r="R298" s="165">
        <f>SUM(R299:R310)</f>
        <v>0</v>
      </c>
      <c r="S298" s="164"/>
      <c r="T298" s="166">
        <f>SUM(T299:T310)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59" t="s">
        <v>135</v>
      </c>
      <c r="AT298" s="167" t="s">
        <v>72</v>
      </c>
      <c r="AU298" s="167" t="s">
        <v>81</v>
      </c>
      <c r="AY298" s="159" t="s">
        <v>127</v>
      </c>
      <c r="BK298" s="168">
        <f>SUM(BK299:BK310)</f>
        <v>0</v>
      </c>
    </row>
    <row r="299" s="2" customFormat="1" ht="21.75" customHeight="1">
      <c r="A299" s="37"/>
      <c r="B299" s="171"/>
      <c r="C299" s="172" t="s">
        <v>495</v>
      </c>
      <c r="D299" s="172" t="s">
        <v>131</v>
      </c>
      <c r="E299" s="173" t="s">
        <v>496</v>
      </c>
      <c r="F299" s="174" t="s">
        <v>497</v>
      </c>
      <c r="G299" s="175" t="s">
        <v>498</v>
      </c>
      <c r="H299" s="176">
        <v>24</v>
      </c>
      <c r="I299" s="177"/>
      <c r="J299" s="178">
        <f>ROUND(I299*H299,2)</f>
        <v>0</v>
      </c>
      <c r="K299" s="179"/>
      <c r="L299" s="38"/>
      <c r="M299" s="180" t="s">
        <v>1</v>
      </c>
      <c r="N299" s="181" t="s">
        <v>38</v>
      </c>
      <c r="O299" s="76"/>
      <c r="P299" s="182">
        <f>O299*H299</f>
        <v>0</v>
      </c>
      <c r="Q299" s="182">
        <v>0</v>
      </c>
      <c r="R299" s="182">
        <f>Q299*H299</f>
        <v>0</v>
      </c>
      <c r="S299" s="182">
        <v>0</v>
      </c>
      <c r="T299" s="18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4" t="s">
        <v>135</v>
      </c>
      <c r="AT299" s="184" t="s">
        <v>131</v>
      </c>
      <c r="AU299" s="184" t="s">
        <v>83</v>
      </c>
      <c r="AY299" s="18" t="s">
        <v>127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8" t="s">
        <v>81</v>
      </c>
      <c r="BK299" s="185">
        <f>ROUND(I299*H299,2)</f>
        <v>0</v>
      </c>
      <c r="BL299" s="18" t="s">
        <v>135</v>
      </c>
      <c r="BM299" s="184" t="s">
        <v>499</v>
      </c>
    </row>
    <row r="300" s="13" customFormat="1">
      <c r="A300" s="13"/>
      <c r="B300" s="186"/>
      <c r="C300" s="13"/>
      <c r="D300" s="187" t="s">
        <v>137</v>
      </c>
      <c r="E300" s="188" t="s">
        <v>1</v>
      </c>
      <c r="F300" s="189" t="s">
        <v>138</v>
      </c>
      <c r="G300" s="13"/>
      <c r="H300" s="190">
        <v>24</v>
      </c>
      <c r="I300" s="191"/>
      <c r="J300" s="13"/>
      <c r="K300" s="13"/>
      <c r="L300" s="186"/>
      <c r="M300" s="192"/>
      <c r="N300" s="193"/>
      <c r="O300" s="193"/>
      <c r="P300" s="193"/>
      <c r="Q300" s="193"/>
      <c r="R300" s="193"/>
      <c r="S300" s="193"/>
      <c r="T300" s="19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8" t="s">
        <v>137</v>
      </c>
      <c r="AU300" s="188" t="s">
        <v>83</v>
      </c>
      <c r="AV300" s="13" t="s">
        <v>83</v>
      </c>
      <c r="AW300" s="13" t="s">
        <v>30</v>
      </c>
      <c r="AX300" s="13" t="s">
        <v>81</v>
      </c>
      <c r="AY300" s="188" t="s">
        <v>127</v>
      </c>
    </row>
    <row r="301" s="2" customFormat="1" ht="16.5" customHeight="1">
      <c r="A301" s="37"/>
      <c r="B301" s="171"/>
      <c r="C301" s="172" t="s">
        <v>500</v>
      </c>
      <c r="D301" s="172" t="s">
        <v>131</v>
      </c>
      <c r="E301" s="173" t="s">
        <v>501</v>
      </c>
      <c r="F301" s="174" t="s">
        <v>502</v>
      </c>
      <c r="G301" s="175" t="s">
        <v>498</v>
      </c>
      <c r="H301" s="176">
        <v>16</v>
      </c>
      <c r="I301" s="177"/>
      <c r="J301" s="178">
        <f>ROUND(I301*H301,2)</f>
        <v>0</v>
      </c>
      <c r="K301" s="179"/>
      <c r="L301" s="38"/>
      <c r="M301" s="180" t="s">
        <v>1</v>
      </c>
      <c r="N301" s="181" t="s">
        <v>38</v>
      </c>
      <c r="O301" s="76"/>
      <c r="P301" s="182">
        <f>O301*H301</f>
        <v>0</v>
      </c>
      <c r="Q301" s="182">
        <v>0</v>
      </c>
      <c r="R301" s="182">
        <f>Q301*H301</f>
        <v>0</v>
      </c>
      <c r="S301" s="182">
        <v>0</v>
      </c>
      <c r="T301" s="18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4" t="s">
        <v>135</v>
      </c>
      <c r="AT301" s="184" t="s">
        <v>131</v>
      </c>
      <c r="AU301" s="184" t="s">
        <v>83</v>
      </c>
      <c r="AY301" s="18" t="s">
        <v>127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8" t="s">
        <v>81</v>
      </c>
      <c r="BK301" s="185">
        <f>ROUND(I301*H301,2)</f>
        <v>0</v>
      </c>
      <c r="BL301" s="18" t="s">
        <v>135</v>
      </c>
      <c r="BM301" s="184" t="s">
        <v>503</v>
      </c>
    </row>
    <row r="302" s="13" customFormat="1">
      <c r="A302" s="13"/>
      <c r="B302" s="186"/>
      <c r="C302" s="13"/>
      <c r="D302" s="187" t="s">
        <v>137</v>
      </c>
      <c r="E302" s="188" t="s">
        <v>1</v>
      </c>
      <c r="F302" s="189" t="s">
        <v>157</v>
      </c>
      <c r="G302" s="13"/>
      <c r="H302" s="190">
        <v>16</v>
      </c>
      <c r="I302" s="191"/>
      <c r="J302" s="13"/>
      <c r="K302" s="13"/>
      <c r="L302" s="186"/>
      <c r="M302" s="192"/>
      <c r="N302" s="193"/>
      <c r="O302" s="193"/>
      <c r="P302" s="193"/>
      <c r="Q302" s="193"/>
      <c r="R302" s="193"/>
      <c r="S302" s="193"/>
      <c r="T302" s="19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8" t="s">
        <v>137</v>
      </c>
      <c r="AU302" s="188" t="s">
        <v>83</v>
      </c>
      <c r="AV302" s="13" t="s">
        <v>83</v>
      </c>
      <c r="AW302" s="13" t="s">
        <v>30</v>
      </c>
      <c r="AX302" s="13" t="s">
        <v>81</v>
      </c>
      <c r="AY302" s="188" t="s">
        <v>127</v>
      </c>
    </row>
    <row r="303" s="2" customFormat="1" ht="16.5" customHeight="1">
      <c r="A303" s="37"/>
      <c r="B303" s="171"/>
      <c r="C303" s="172" t="s">
        <v>504</v>
      </c>
      <c r="D303" s="172" t="s">
        <v>131</v>
      </c>
      <c r="E303" s="173" t="s">
        <v>505</v>
      </c>
      <c r="F303" s="174" t="s">
        <v>506</v>
      </c>
      <c r="G303" s="175" t="s">
        <v>498</v>
      </c>
      <c r="H303" s="176">
        <v>24</v>
      </c>
      <c r="I303" s="177"/>
      <c r="J303" s="178">
        <f>ROUND(I303*H303,2)</f>
        <v>0</v>
      </c>
      <c r="K303" s="179"/>
      <c r="L303" s="38"/>
      <c r="M303" s="180" t="s">
        <v>1</v>
      </c>
      <c r="N303" s="181" t="s">
        <v>38</v>
      </c>
      <c r="O303" s="76"/>
      <c r="P303" s="182">
        <f>O303*H303</f>
        <v>0</v>
      </c>
      <c r="Q303" s="182">
        <v>0</v>
      </c>
      <c r="R303" s="182">
        <f>Q303*H303</f>
        <v>0</v>
      </c>
      <c r="S303" s="182">
        <v>0</v>
      </c>
      <c r="T303" s="18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4" t="s">
        <v>135</v>
      </c>
      <c r="AT303" s="184" t="s">
        <v>131</v>
      </c>
      <c r="AU303" s="184" t="s">
        <v>83</v>
      </c>
      <c r="AY303" s="18" t="s">
        <v>127</v>
      </c>
      <c r="BE303" s="185">
        <f>IF(N303="základní",J303,0)</f>
        <v>0</v>
      </c>
      <c r="BF303" s="185">
        <f>IF(N303="snížená",J303,0)</f>
        <v>0</v>
      </c>
      <c r="BG303" s="185">
        <f>IF(N303="zákl. přenesená",J303,0)</f>
        <v>0</v>
      </c>
      <c r="BH303" s="185">
        <f>IF(N303="sníž. přenesená",J303,0)</f>
        <v>0</v>
      </c>
      <c r="BI303" s="185">
        <f>IF(N303="nulová",J303,0)</f>
        <v>0</v>
      </c>
      <c r="BJ303" s="18" t="s">
        <v>81</v>
      </c>
      <c r="BK303" s="185">
        <f>ROUND(I303*H303,2)</f>
        <v>0</v>
      </c>
      <c r="BL303" s="18" t="s">
        <v>135</v>
      </c>
      <c r="BM303" s="184" t="s">
        <v>507</v>
      </c>
    </row>
    <row r="304" s="13" customFormat="1">
      <c r="A304" s="13"/>
      <c r="B304" s="186"/>
      <c r="C304" s="13"/>
      <c r="D304" s="187" t="s">
        <v>137</v>
      </c>
      <c r="E304" s="188" t="s">
        <v>1</v>
      </c>
      <c r="F304" s="189" t="s">
        <v>138</v>
      </c>
      <c r="G304" s="13"/>
      <c r="H304" s="190">
        <v>24</v>
      </c>
      <c r="I304" s="191"/>
      <c r="J304" s="13"/>
      <c r="K304" s="13"/>
      <c r="L304" s="186"/>
      <c r="M304" s="192"/>
      <c r="N304" s="193"/>
      <c r="O304" s="193"/>
      <c r="P304" s="193"/>
      <c r="Q304" s="193"/>
      <c r="R304" s="193"/>
      <c r="S304" s="193"/>
      <c r="T304" s="19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8" t="s">
        <v>137</v>
      </c>
      <c r="AU304" s="188" t="s">
        <v>83</v>
      </c>
      <c r="AV304" s="13" t="s">
        <v>83</v>
      </c>
      <c r="AW304" s="13" t="s">
        <v>30</v>
      </c>
      <c r="AX304" s="13" t="s">
        <v>81</v>
      </c>
      <c r="AY304" s="188" t="s">
        <v>127</v>
      </c>
    </row>
    <row r="305" s="2" customFormat="1" ht="16.5" customHeight="1">
      <c r="A305" s="37"/>
      <c r="B305" s="171"/>
      <c r="C305" s="172" t="s">
        <v>508</v>
      </c>
      <c r="D305" s="172" t="s">
        <v>131</v>
      </c>
      <c r="E305" s="173" t="s">
        <v>509</v>
      </c>
      <c r="F305" s="174" t="s">
        <v>510</v>
      </c>
      <c r="G305" s="175" t="s">
        <v>498</v>
      </c>
      <c r="H305" s="176">
        <v>16</v>
      </c>
      <c r="I305" s="177"/>
      <c r="J305" s="178">
        <f>ROUND(I305*H305,2)</f>
        <v>0</v>
      </c>
      <c r="K305" s="179"/>
      <c r="L305" s="38"/>
      <c r="M305" s="180" t="s">
        <v>1</v>
      </c>
      <c r="N305" s="181" t="s">
        <v>38</v>
      </c>
      <c r="O305" s="76"/>
      <c r="P305" s="182">
        <f>O305*H305</f>
        <v>0</v>
      </c>
      <c r="Q305" s="182">
        <v>0</v>
      </c>
      <c r="R305" s="182">
        <f>Q305*H305</f>
        <v>0</v>
      </c>
      <c r="S305" s="182">
        <v>0</v>
      </c>
      <c r="T305" s="18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4" t="s">
        <v>135</v>
      </c>
      <c r="AT305" s="184" t="s">
        <v>131</v>
      </c>
      <c r="AU305" s="184" t="s">
        <v>83</v>
      </c>
      <c r="AY305" s="18" t="s">
        <v>127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8" t="s">
        <v>81</v>
      </c>
      <c r="BK305" s="185">
        <f>ROUND(I305*H305,2)</f>
        <v>0</v>
      </c>
      <c r="BL305" s="18" t="s">
        <v>135</v>
      </c>
      <c r="BM305" s="184" t="s">
        <v>511</v>
      </c>
    </row>
    <row r="306" s="13" customFormat="1">
      <c r="A306" s="13"/>
      <c r="B306" s="186"/>
      <c r="C306" s="13"/>
      <c r="D306" s="187" t="s">
        <v>137</v>
      </c>
      <c r="E306" s="188" t="s">
        <v>1</v>
      </c>
      <c r="F306" s="189" t="s">
        <v>157</v>
      </c>
      <c r="G306" s="13"/>
      <c r="H306" s="190">
        <v>16</v>
      </c>
      <c r="I306" s="191"/>
      <c r="J306" s="13"/>
      <c r="K306" s="13"/>
      <c r="L306" s="186"/>
      <c r="M306" s="192"/>
      <c r="N306" s="193"/>
      <c r="O306" s="193"/>
      <c r="P306" s="193"/>
      <c r="Q306" s="193"/>
      <c r="R306" s="193"/>
      <c r="S306" s="193"/>
      <c r="T306" s="19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8" t="s">
        <v>137</v>
      </c>
      <c r="AU306" s="188" t="s">
        <v>83</v>
      </c>
      <c r="AV306" s="13" t="s">
        <v>83</v>
      </c>
      <c r="AW306" s="13" t="s">
        <v>30</v>
      </c>
      <c r="AX306" s="13" t="s">
        <v>81</v>
      </c>
      <c r="AY306" s="188" t="s">
        <v>127</v>
      </c>
    </row>
    <row r="307" s="2" customFormat="1" ht="16.5" customHeight="1">
      <c r="A307" s="37"/>
      <c r="B307" s="171"/>
      <c r="C307" s="172" t="s">
        <v>512</v>
      </c>
      <c r="D307" s="172" t="s">
        <v>131</v>
      </c>
      <c r="E307" s="173" t="s">
        <v>513</v>
      </c>
      <c r="F307" s="174" t="s">
        <v>514</v>
      </c>
      <c r="G307" s="175" t="s">
        <v>498</v>
      </c>
      <c r="H307" s="176">
        <v>72</v>
      </c>
      <c r="I307" s="177"/>
      <c r="J307" s="178">
        <f>ROUND(I307*H307,2)</f>
        <v>0</v>
      </c>
      <c r="K307" s="179"/>
      <c r="L307" s="38"/>
      <c r="M307" s="180" t="s">
        <v>1</v>
      </c>
      <c r="N307" s="181" t="s">
        <v>38</v>
      </c>
      <c r="O307" s="76"/>
      <c r="P307" s="182">
        <f>O307*H307</f>
        <v>0</v>
      </c>
      <c r="Q307" s="182">
        <v>0</v>
      </c>
      <c r="R307" s="182">
        <f>Q307*H307</f>
        <v>0</v>
      </c>
      <c r="S307" s="182">
        <v>0</v>
      </c>
      <c r="T307" s="18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4" t="s">
        <v>135</v>
      </c>
      <c r="AT307" s="184" t="s">
        <v>131</v>
      </c>
      <c r="AU307" s="184" t="s">
        <v>83</v>
      </c>
      <c r="AY307" s="18" t="s">
        <v>127</v>
      </c>
      <c r="BE307" s="185">
        <f>IF(N307="základní",J307,0)</f>
        <v>0</v>
      </c>
      <c r="BF307" s="185">
        <f>IF(N307="snížená",J307,0)</f>
        <v>0</v>
      </c>
      <c r="BG307" s="185">
        <f>IF(N307="zákl. přenesená",J307,0)</f>
        <v>0</v>
      </c>
      <c r="BH307" s="185">
        <f>IF(N307="sníž. přenesená",J307,0)</f>
        <v>0</v>
      </c>
      <c r="BI307" s="185">
        <f>IF(N307="nulová",J307,0)</f>
        <v>0</v>
      </c>
      <c r="BJ307" s="18" t="s">
        <v>81</v>
      </c>
      <c r="BK307" s="185">
        <f>ROUND(I307*H307,2)</f>
        <v>0</v>
      </c>
      <c r="BL307" s="18" t="s">
        <v>135</v>
      </c>
      <c r="BM307" s="184" t="s">
        <v>515</v>
      </c>
    </row>
    <row r="308" s="13" customFormat="1">
      <c r="A308" s="13"/>
      <c r="B308" s="186"/>
      <c r="C308" s="13"/>
      <c r="D308" s="187" t="s">
        <v>137</v>
      </c>
      <c r="E308" s="188" t="s">
        <v>1</v>
      </c>
      <c r="F308" s="189" t="s">
        <v>428</v>
      </c>
      <c r="G308" s="13"/>
      <c r="H308" s="190">
        <v>72</v>
      </c>
      <c r="I308" s="191"/>
      <c r="J308" s="13"/>
      <c r="K308" s="13"/>
      <c r="L308" s="186"/>
      <c r="M308" s="192"/>
      <c r="N308" s="193"/>
      <c r="O308" s="193"/>
      <c r="P308" s="193"/>
      <c r="Q308" s="193"/>
      <c r="R308" s="193"/>
      <c r="S308" s="193"/>
      <c r="T308" s="19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8" t="s">
        <v>137</v>
      </c>
      <c r="AU308" s="188" t="s">
        <v>83</v>
      </c>
      <c r="AV308" s="13" t="s">
        <v>83</v>
      </c>
      <c r="AW308" s="13" t="s">
        <v>30</v>
      </c>
      <c r="AX308" s="13" t="s">
        <v>81</v>
      </c>
      <c r="AY308" s="188" t="s">
        <v>127</v>
      </c>
    </row>
    <row r="309" s="2" customFormat="1" ht="16.5" customHeight="1">
      <c r="A309" s="37"/>
      <c r="B309" s="171"/>
      <c r="C309" s="172" t="s">
        <v>516</v>
      </c>
      <c r="D309" s="172" t="s">
        <v>131</v>
      </c>
      <c r="E309" s="173" t="s">
        <v>517</v>
      </c>
      <c r="F309" s="174" t="s">
        <v>518</v>
      </c>
      <c r="G309" s="175" t="s">
        <v>498</v>
      </c>
      <c r="H309" s="176">
        <v>20</v>
      </c>
      <c r="I309" s="177"/>
      <c r="J309" s="178">
        <f>ROUND(I309*H309,2)</f>
        <v>0</v>
      </c>
      <c r="K309" s="179"/>
      <c r="L309" s="38"/>
      <c r="M309" s="180" t="s">
        <v>1</v>
      </c>
      <c r="N309" s="181" t="s">
        <v>38</v>
      </c>
      <c r="O309" s="76"/>
      <c r="P309" s="182">
        <f>O309*H309</f>
        <v>0</v>
      </c>
      <c r="Q309" s="182">
        <v>0</v>
      </c>
      <c r="R309" s="182">
        <f>Q309*H309</f>
        <v>0</v>
      </c>
      <c r="S309" s="182">
        <v>0</v>
      </c>
      <c r="T309" s="183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84" t="s">
        <v>135</v>
      </c>
      <c r="AT309" s="184" t="s">
        <v>131</v>
      </c>
      <c r="AU309" s="184" t="s">
        <v>83</v>
      </c>
      <c r="AY309" s="18" t="s">
        <v>127</v>
      </c>
      <c r="BE309" s="185">
        <f>IF(N309="základní",J309,0)</f>
        <v>0</v>
      </c>
      <c r="BF309" s="185">
        <f>IF(N309="snížená",J309,0)</f>
        <v>0</v>
      </c>
      <c r="BG309" s="185">
        <f>IF(N309="zákl. přenesená",J309,0)</f>
        <v>0</v>
      </c>
      <c r="BH309" s="185">
        <f>IF(N309="sníž. přenesená",J309,0)</f>
        <v>0</v>
      </c>
      <c r="BI309" s="185">
        <f>IF(N309="nulová",J309,0)</f>
        <v>0</v>
      </c>
      <c r="BJ309" s="18" t="s">
        <v>81</v>
      </c>
      <c r="BK309" s="185">
        <f>ROUND(I309*H309,2)</f>
        <v>0</v>
      </c>
      <c r="BL309" s="18" t="s">
        <v>135</v>
      </c>
      <c r="BM309" s="184" t="s">
        <v>519</v>
      </c>
    </row>
    <row r="310" s="13" customFormat="1">
      <c r="A310" s="13"/>
      <c r="B310" s="186"/>
      <c r="C310" s="13"/>
      <c r="D310" s="187" t="s">
        <v>137</v>
      </c>
      <c r="E310" s="188" t="s">
        <v>1</v>
      </c>
      <c r="F310" s="189" t="s">
        <v>520</v>
      </c>
      <c r="G310" s="13"/>
      <c r="H310" s="190">
        <v>20</v>
      </c>
      <c r="I310" s="191"/>
      <c r="J310" s="13"/>
      <c r="K310" s="13"/>
      <c r="L310" s="186"/>
      <c r="M310" s="192"/>
      <c r="N310" s="193"/>
      <c r="O310" s="193"/>
      <c r="P310" s="193"/>
      <c r="Q310" s="193"/>
      <c r="R310" s="193"/>
      <c r="S310" s="193"/>
      <c r="T310" s="19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8" t="s">
        <v>137</v>
      </c>
      <c r="AU310" s="188" t="s">
        <v>83</v>
      </c>
      <c r="AV310" s="13" t="s">
        <v>83</v>
      </c>
      <c r="AW310" s="13" t="s">
        <v>30</v>
      </c>
      <c r="AX310" s="13" t="s">
        <v>81</v>
      </c>
      <c r="AY310" s="188" t="s">
        <v>127</v>
      </c>
    </row>
    <row r="311" s="12" customFormat="1" ht="25.92" customHeight="1">
      <c r="A311" s="12"/>
      <c r="B311" s="158"/>
      <c r="C311" s="12"/>
      <c r="D311" s="159" t="s">
        <v>72</v>
      </c>
      <c r="E311" s="160" t="s">
        <v>521</v>
      </c>
      <c r="F311" s="160" t="s">
        <v>522</v>
      </c>
      <c r="G311" s="12"/>
      <c r="H311" s="12"/>
      <c r="I311" s="161"/>
      <c r="J311" s="162">
        <f>BK311</f>
        <v>0</v>
      </c>
      <c r="K311" s="12"/>
      <c r="L311" s="158"/>
      <c r="M311" s="163"/>
      <c r="N311" s="164"/>
      <c r="O311" s="164"/>
      <c r="P311" s="165">
        <f>P312</f>
        <v>0</v>
      </c>
      <c r="Q311" s="164"/>
      <c r="R311" s="165">
        <f>R312</f>
        <v>0.59999999999999998</v>
      </c>
      <c r="S311" s="164"/>
      <c r="T311" s="166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59" t="s">
        <v>207</v>
      </c>
      <c r="AT311" s="167" t="s">
        <v>72</v>
      </c>
      <c r="AU311" s="167" t="s">
        <v>73</v>
      </c>
      <c r="AY311" s="159" t="s">
        <v>127</v>
      </c>
      <c r="BK311" s="168">
        <f>BK312</f>
        <v>0</v>
      </c>
    </row>
    <row r="312" s="12" customFormat="1" ht="22.8" customHeight="1">
      <c r="A312" s="12"/>
      <c r="B312" s="158"/>
      <c r="C312" s="12"/>
      <c r="D312" s="159" t="s">
        <v>72</v>
      </c>
      <c r="E312" s="169" t="s">
        <v>523</v>
      </c>
      <c r="F312" s="169" t="s">
        <v>524</v>
      </c>
      <c r="G312" s="12"/>
      <c r="H312" s="12"/>
      <c r="I312" s="161"/>
      <c r="J312" s="170">
        <f>BK312</f>
        <v>0</v>
      </c>
      <c r="K312" s="12"/>
      <c r="L312" s="158"/>
      <c r="M312" s="163"/>
      <c r="N312" s="164"/>
      <c r="O312" s="164"/>
      <c r="P312" s="165">
        <f>SUM(P313:P324)</f>
        <v>0</v>
      </c>
      <c r="Q312" s="164"/>
      <c r="R312" s="165">
        <f>SUM(R313:R324)</f>
        <v>0.59999999999999998</v>
      </c>
      <c r="S312" s="164"/>
      <c r="T312" s="166">
        <f>SUM(T313:T324)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59" t="s">
        <v>207</v>
      </c>
      <c r="AT312" s="167" t="s">
        <v>72</v>
      </c>
      <c r="AU312" s="167" t="s">
        <v>81</v>
      </c>
      <c r="AY312" s="159" t="s">
        <v>127</v>
      </c>
      <c r="BK312" s="168">
        <f>SUM(BK313:BK324)</f>
        <v>0</v>
      </c>
    </row>
    <row r="313" s="2" customFormat="1" ht="16.5" customHeight="1">
      <c r="A313" s="37"/>
      <c r="B313" s="171"/>
      <c r="C313" s="172" t="s">
        <v>525</v>
      </c>
      <c r="D313" s="172" t="s">
        <v>131</v>
      </c>
      <c r="E313" s="173" t="s">
        <v>526</v>
      </c>
      <c r="F313" s="174" t="s">
        <v>527</v>
      </c>
      <c r="G313" s="175" t="s">
        <v>205</v>
      </c>
      <c r="H313" s="176">
        <v>1</v>
      </c>
      <c r="I313" s="177"/>
      <c r="J313" s="178">
        <f>ROUND(I313*H313,2)</f>
        <v>0</v>
      </c>
      <c r="K313" s="179"/>
      <c r="L313" s="38"/>
      <c r="M313" s="180" t="s">
        <v>1</v>
      </c>
      <c r="N313" s="181" t="s">
        <v>38</v>
      </c>
      <c r="O313" s="76"/>
      <c r="P313" s="182">
        <f>O313*H313</f>
        <v>0</v>
      </c>
      <c r="Q313" s="182">
        <v>0</v>
      </c>
      <c r="R313" s="182">
        <f>Q313*H313</f>
        <v>0</v>
      </c>
      <c r="S313" s="182">
        <v>0</v>
      </c>
      <c r="T313" s="183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4" t="s">
        <v>528</v>
      </c>
      <c r="AT313" s="184" t="s">
        <v>131</v>
      </c>
      <c r="AU313" s="184" t="s">
        <v>83</v>
      </c>
      <c r="AY313" s="18" t="s">
        <v>127</v>
      </c>
      <c r="BE313" s="185">
        <f>IF(N313="základní",J313,0)</f>
        <v>0</v>
      </c>
      <c r="BF313" s="185">
        <f>IF(N313="snížená",J313,0)</f>
        <v>0</v>
      </c>
      <c r="BG313" s="185">
        <f>IF(N313="zákl. přenesená",J313,0)</f>
        <v>0</v>
      </c>
      <c r="BH313" s="185">
        <f>IF(N313="sníž. přenesená",J313,0)</f>
        <v>0</v>
      </c>
      <c r="BI313" s="185">
        <f>IF(N313="nulová",J313,0)</f>
        <v>0</v>
      </c>
      <c r="BJ313" s="18" t="s">
        <v>81</v>
      </c>
      <c r="BK313" s="185">
        <f>ROUND(I313*H313,2)</f>
        <v>0</v>
      </c>
      <c r="BL313" s="18" t="s">
        <v>528</v>
      </c>
      <c r="BM313" s="184" t="s">
        <v>529</v>
      </c>
    </row>
    <row r="314" s="13" customFormat="1">
      <c r="A314" s="13"/>
      <c r="B314" s="186"/>
      <c r="C314" s="13"/>
      <c r="D314" s="187" t="s">
        <v>137</v>
      </c>
      <c r="E314" s="188" t="s">
        <v>1</v>
      </c>
      <c r="F314" s="189" t="s">
        <v>81</v>
      </c>
      <c r="G314" s="13"/>
      <c r="H314" s="190">
        <v>1</v>
      </c>
      <c r="I314" s="191"/>
      <c r="J314" s="13"/>
      <c r="K314" s="13"/>
      <c r="L314" s="186"/>
      <c r="M314" s="192"/>
      <c r="N314" s="193"/>
      <c r="O314" s="193"/>
      <c r="P314" s="193"/>
      <c r="Q314" s="193"/>
      <c r="R314" s="193"/>
      <c r="S314" s="193"/>
      <c r="T314" s="19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8" t="s">
        <v>137</v>
      </c>
      <c r="AU314" s="188" t="s">
        <v>83</v>
      </c>
      <c r="AV314" s="13" t="s">
        <v>83</v>
      </c>
      <c r="AW314" s="13" t="s">
        <v>30</v>
      </c>
      <c r="AX314" s="13" t="s">
        <v>73</v>
      </c>
      <c r="AY314" s="188" t="s">
        <v>127</v>
      </c>
    </row>
    <row r="315" s="2" customFormat="1" ht="24.15" customHeight="1">
      <c r="A315" s="37"/>
      <c r="B315" s="171"/>
      <c r="C315" s="172" t="s">
        <v>530</v>
      </c>
      <c r="D315" s="172" t="s">
        <v>131</v>
      </c>
      <c r="E315" s="173" t="s">
        <v>531</v>
      </c>
      <c r="F315" s="174" t="s">
        <v>532</v>
      </c>
      <c r="G315" s="175" t="s">
        <v>205</v>
      </c>
      <c r="H315" s="176">
        <v>1</v>
      </c>
      <c r="I315" s="177"/>
      <c r="J315" s="178">
        <f>ROUND(I315*H315,2)</f>
        <v>0</v>
      </c>
      <c r="K315" s="179"/>
      <c r="L315" s="38"/>
      <c r="M315" s="180" t="s">
        <v>1</v>
      </c>
      <c r="N315" s="181" t="s">
        <v>38</v>
      </c>
      <c r="O315" s="76"/>
      <c r="P315" s="182">
        <f>O315*H315</f>
        <v>0</v>
      </c>
      <c r="Q315" s="182">
        <v>0</v>
      </c>
      <c r="R315" s="182">
        <f>Q315*H315</f>
        <v>0</v>
      </c>
      <c r="S315" s="182">
        <v>0</v>
      </c>
      <c r="T315" s="183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4" t="s">
        <v>528</v>
      </c>
      <c r="AT315" s="184" t="s">
        <v>131</v>
      </c>
      <c r="AU315" s="184" t="s">
        <v>83</v>
      </c>
      <c r="AY315" s="18" t="s">
        <v>127</v>
      </c>
      <c r="BE315" s="185">
        <f>IF(N315="základní",J315,0)</f>
        <v>0</v>
      </c>
      <c r="BF315" s="185">
        <f>IF(N315="snížená",J315,0)</f>
        <v>0</v>
      </c>
      <c r="BG315" s="185">
        <f>IF(N315="zákl. přenesená",J315,0)</f>
        <v>0</v>
      </c>
      <c r="BH315" s="185">
        <f>IF(N315="sníž. přenesená",J315,0)</f>
        <v>0</v>
      </c>
      <c r="BI315" s="185">
        <f>IF(N315="nulová",J315,0)</f>
        <v>0</v>
      </c>
      <c r="BJ315" s="18" t="s">
        <v>81</v>
      </c>
      <c r="BK315" s="185">
        <f>ROUND(I315*H315,2)</f>
        <v>0</v>
      </c>
      <c r="BL315" s="18" t="s">
        <v>528</v>
      </c>
      <c r="BM315" s="184" t="s">
        <v>533</v>
      </c>
    </row>
    <row r="316" s="13" customFormat="1">
      <c r="A316" s="13"/>
      <c r="B316" s="186"/>
      <c r="C316" s="13"/>
      <c r="D316" s="187" t="s">
        <v>137</v>
      </c>
      <c r="E316" s="188" t="s">
        <v>1</v>
      </c>
      <c r="F316" s="189" t="s">
        <v>81</v>
      </c>
      <c r="G316" s="13"/>
      <c r="H316" s="190">
        <v>1</v>
      </c>
      <c r="I316" s="191"/>
      <c r="J316" s="13"/>
      <c r="K316" s="13"/>
      <c r="L316" s="186"/>
      <c r="M316" s="192"/>
      <c r="N316" s="193"/>
      <c r="O316" s="193"/>
      <c r="P316" s="193"/>
      <c r="Q316" s="193"/>
      <c r="R316" s="193"/>
      <c r="S316" s="193"/>
      <c r="T316" s="19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8" t="s">
        <v>137</v>
      </c>
      <c r="AU316" s="188" t="s">
        <v>83</v>
      </c>
      <c r="AV316" s="13" t="s">
        <v>83</v>
      </c>
      <c r="AW316" s="13" t="s">
        <v>30</v>
      </c>
      <c r="AX316" s="13" t="s">
        <v>73</v>
      </c>
      <c r="AY316" s="188" t="s">
        <v>127</v>
      </c>
    </row>
    <row r="317" s="2" customFormat="1" ht="16.5" customHeight="1">
      <c r="A317" s="37"/>
      <c r="B317" s="171"/>
      <c r="C317" s="172" t="s">
        <v>534</v>
      </c>
      <c r="D317" s="172" t="s">
        <v>131</v>
      </c>
      <c r="E317" s="173" t="s">
        <v>535</v>
      </c>
      <c r="F317" s="174" t="s">
        <v>536</v>
      </c>
      <c r="G317" s="175" t="s">
        <v>205</v>
      </c>
      <c r="H317" s="176">
        <v>1</v>
      </c>
      <c r="I317" s="177"/>
      <c r="J317" s="178">
        <f>ROUND(I317*H317,2)</f>
        <v>0</v>
      </c>
      <c r="K317" s="179"/>
      <c r="L317" s="38"/>
      <c r="M317" s="180" t="s">
        <v>1</v>
      </c>
      <c r="N317" s="181" t="s">
        <v>38</v>
      </c>
      <c r="O317" s="76"/>
      <c r="P317" s="182">
        <f>O317*H317</f>
        <v>0</v>
      </c>
      <c r="Q317" s="182">
        <v>0</v>
      </c>
      <c r="R317" s="182">
        <f>Q317*H317</f>
        <v>0</v>
      </c>
      <c r="S317" s="182">
        <v>0</v>
      </c>
      <c r="T317" s="18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4" t="s">
        <v>528</v>
      </c>
      <c r="AT317" s="184" t="s">
        <v>131</v>
      </c>
      <c r="AU317" s="184" t="s">
        <v>83</v>
      </c>
      <c r="AY317" s="18" t="s">
        <v>127</v>
      </c>
      <c r="BE317" s="185">
        <f>IF(N317="základní",J317,0)</f>
        <v>0</v>
      </c>
      <c r="BF317" s="185">
        <f>IF(N317="snížená",J317,0)</f>
        <v>0</v>
      </c>
      <c r="BG317" s="185">
        <f>IF(N317="zákl. přenesená",J317,0)</f>
        <v>0</v>
      </c>
      <c r="BH317" s="185">
        <f>IF(N317="sníž. přenesená",J317,0)</f>
        <v>0</v>
      </c>
      <c r="BI317" s="185">
        <f>IF(N317="nulová",J317,0)</f>
        <v>0</v>
      </c>
      <c r="BJ317" s="18" t="s">
        <v>81</v>
      </c>
      <c r="BK317" s="185">
        <f>ROUND(I317*H317,2)</f>
        <v>0</v>
      </c>
      <c r="BL317" s="18" t="s">
        <v>528</v>
      </c>
      <c r="BM317" s="184" t="s">
        <v>537</v>
      </c>
    </row>
    <row r="318" s="13" customFormat="1">
      <c r="A318" s="13"/>
      <c r="B318" s="186"/>
      <c r="C318" s="13"/>
      <c r="D318" s="187" t="s">
        <v>137</v>
      </c>
      <c r="E318" s="188" t="s">
        <v>1</v>
      </c>
      <c r="F318" s="189" t="s">
        <v>81</v>
      </c>
      <c r="G318" s="13"/>
      <c r="H318" s="190">
        <v>1</v>
      </c>
      <c r="I318" s="191"/>
      <c r="J318" s="13"/>
      <c r="K318" s="13"/>
      <c r="L318" s="186"/>
      <c r="M318" s="192"/>
      <c r="N318" s="193"/>
      <c r="O318" s="193"/>
      <c r="P318" s="193"/>
      <c r="Q318" s="193"/>
      <c r="R318" s="193"/>
      <c r="S318" s="193"/>
      <c r="T318" s="19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8" t="s">
        <v>137</v>
      </c>
      <c r="AU318" s="188" t="s">
        <v>83</v>
      </c>
      <c r="AV318" s="13" t="s">
        <v>83</v>
      </c>
      <c r="AW318" s="13" t="s">
        <v>30</v>
      </c>
      <c r="AX318" s="13" t="s">
        <v>73</v>
      </c>
      <c r="AY318" s="188" t="s">
        <v>127</v>
      </c>
    </row>
    <row r="319" s="2" customFormat="1" ht="16.5" customHeight="1">
      <c r="A319" s="37"/>
      <c r="B319" s="171"/>
      <c r="C319" s="172" t="s">
        <v>538</v>
      </c>
      <c r="D319" s="172" t="s">
        <v>131</v>
      </c>
      <c r="E319" s="173" t="s">
        <v>539</v>
      </c>
      <c r="F319" s="174" t="s">
        <v>540</v>
      </c>
      <c r="G319" s="175" t="s">
        <v>187</v>
      </c>
      <c r="H319" s="176">
        <v>2</v>
      </c>
      <c r="I319" s="177"/>
      <c r="J319" s="178">
        <f>ROUND(I319*H319,2)</f>
        <v>0</v>
      </c>
      <c r="K319" s="179"/>
      <c r="L319" s="38"/>
      <c r="M319" s="180" t="s">
        <v>1</v>
      </c>
      <c r="N319" s="181" t="s">
        <v>38</v>
      </c>
      <c r="O319" s="76"/>
      <c r="P319" s="182">
        <f>O319*H319</f>
        <v>0</v>
      </c>
      <c r="Q319" s="182">
        <v>0</v>
      </c>
      <c r="R319" s="182">
        <f>Q319*H319</f>
        <v>0</v>
      </c>
      <c r="S319" s="182">
        <v>0</v>
      </c>
      <c r="T319" s="18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4" t="s">
        <v>157</v>
      </c>
      <c r="AT319" s="184" t="s">
        <v>131</v>
      </c>
      <c r="AU319" s="184" t="s">
        <v>83</v>
      </c>
      <c r="AY319" s="18" t="s">
        <v>127</v>
      </c>
      <c r="BE319" s="185">
        <f>IF(N319="základní",J319,0)</f>
        <v>0</v>
      </c>
      <c r="BF319" s="185">
        <f>IF(N319="snížená",J319,0)</f>
        <v>0</v>
      </c>
      <c r="BG319" s="185">
        <f>IF(N319="zákl. přenesená",J319,0)</f>
        <v>0</v>
      </c>
      <c r="BH319" s="185">
        <f>IF(N319="sníž. přenesená",J319,0)</f>
        <v>0</v>
      </c>
      <c r="BI319" s="185">
        <f>IF(N319="nulová",J319,0)</f>
        <v>0</v>
      </c>
      <c r="BJ319" s="18" t="s">
        <v>81</v>
      </c>
      <c r="BK319" s="185">
        <f>ROUND(I319*H319,2)</f>
        <v>0</v>
      </c>
      <c r="BL319" s="18" t="s">
        <v>157</v>
      </c>
      <c r="BM319" s="184" t="s">
        <v>541</v>
      </c>
    </row>
    <row r="320" s="13" customFormat="1">
      <c r="A320" s="13"/>
      <c r="B320" s="186"/>
      <c r="C320" s="13"/>
      <c r="D320" s="187" t="s">
        <v>137</v>
      </c>
      <c r="E320" s="188" t="s">
        <v>1</v>
      </c>
      <c r="F320" s="189" t="s">
        <v>83</v>
      </c>
      <c r="G320" s="13"/>
      <c r="H320" s="190">
        <v>2</v>
      </c>
      <c r="I320" s="191"/>
      <c r="J320" s="13"/>
      <c r="K320" s="13"/>
      <c r="L320" s="186"/>
      <c r="M320" s="192"/>
      <c r="N320" s="193"/>
      <c r="O320" s="193"/>
      <c r="P320" s="193"/>
      <c r="Q320" s="193"/>
      <c r="R320" s="193"/>
      <c r="S320" s="193"/>
      <c r="T320" s="19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8" t="s">
        <v>137</v>
      </c>
      <c r="AU320" s="188" t="s">
        <v>83</v>
      </c>
      <c r="AV320" s="13" t="s">
        <v>83</v>
      </c>
      <c r="AW320" s="13" t="s">
        <v>30</v>
      </c>
      <c r="AX320" s="13" t="s">
        <v>81</v>
      </c>
      <c r="AY320" s="188" t="s">
        <v>127</v>
      </c>
    </row>
    <row r="321" s="2" customFormat="1" ht="16.5" customHeight="1">
      <c r="A321" s="37"/>
      <c r="B321" s="171"/>
      <c r="C321" s="172" t="s">
        <v>542</v>
      </c>
      <c r="D321" s="172" t="s">
        <v>131</v>
      </c>
      <c r="E321" s="173" t="s">
        <v>543</v>
      </c>
      <c r="F321" s="174" t="s">
        <v>544</v>
      </c>
      <c r="G321" s="175" t="s">
        <v>187</v>
      </c>
      <c r="H321" s="176">
        <v>2</v>
      </c>
      <c r="I321" s="177"/>
      <c r="J321" s="178">
        <f>ROUND(I321*H321,2)</f>
        <v>0</v>
      </c>
      <c r="K321" s="179"/>
      <c r="L321" s="38"/>
      <c r="M321" s="180" t="s">
        <v>1</v>
      </c>
      <c r="N321" s="181" t="s">
        <v>38</v>
      </c>
      <c r="O321" s="76"/>
      <c r="P321" s="182">
        <f>O321*H321</f>
        <v>0</v>
      </c>
      <c r="Q321" s="182">
        <v>0.29999999999999999</v>
      </c>
      <c r="R321" s="182">
        <f>Q321*H321</f>
        <v>0.59999999999999998</v>
      </c>
      <c r="S321" s="182">
        <v>0</v>
      </c>
      <c r="T321" s="18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4" t="s">
        <v>157</v>
      </c>
      <c r="AT321" s="184" t="s">
        <v>131</v>
      </c>
      <c r="AU321" s="184" t="s">
        <v>83</v>
      </c>
      <c r="AY321" s="18" t="s">
        <v>127</v>
      </c>
      <c r="BE321" s="185">
        <f>IF(N321="základní",J321,0)</f>
        <v>0</v>
      </c>
      <c r="BF321" s="185">
        <f>IF(N321="snížená",J321,0)</f>
        <v>0</v>
      </c>
      <c r="BG321" s="185">
        <f>IF(N321="zákl. přenesená",J321,0)</f>
        <v>0</v>
      </c>
      <c r="BH321" s="185">
        <f>IF(N321="sníž. přenesená",J321,0)</f>
        <v>0</v>
      </c>
      <c r="BI321" s="185">
        <f>IF(N321="nulová",J321,0)</f>
        <v>0</v>
      </c>
      <c r="BJ321" s="18" t="s">
        <v>81</v>
      </c>
      <c r="BK321" s="185">
        <f>ROUND(I321*H321,2)</f>
        <v>0</v>
      </c>
      <c r="BL321" s="18" t="s">
        <v>157</v>
      </c>
      <c r="BM321" s="184" t="s">
        <v>545</v>
      </c>
    </row>
    <row r="322" s="13" customFormat="1">
      <c r="A322" s="13"/>
      <c r="B322" s="186"/>
      <c r="C322" s="13"/>
      <c r="D322" s="187" t="s">
        <v>137</v>
      </c>
      <c r="E322" s="188" t="s">
        <v>1</v>
      </c>
      <c r="F322" s="189" t="s">
        <v>83</v>
      </c>
      <c r="G322" s="13"/>
      <c r="H322" s="190">
        <v>2</v>
      </c>
      <c r="I322" s="191"/>
      <c r="J322" s="13"/>
      <c r="K322" s="13"/>
      <c r="L322" s="186"/>
      <c r="M322" s="192"/>
      <c r="N322" s="193"/>
      <c r="O322" s="193"/>
      <c r="P322" s="193"/>
      <c r="Q322" s="193"/>
      <c r="R322" s="193"/>
      <c r="S322" s="193"/>
      <c r="T322" s="19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8" t="s">
        <v>137</v>
      </c>
      <c r="AU322" s="188" t="s">
        <v>83</v>
      </c>
      <c r="AV322" s="13" t="s">
        <v>83</v>
      </c>
      <c r="AW322" s="13" t="s">
        <v>30</v>
      </c>
      <c r="AX322" s="13" t="s">
        <v>81</v>
      </c>
      <c r="AY322" s="188" t="s">
        <v>127</v>
      </c>
    </row>
    <row r="323" s="2" customFormat="1" ht="16.5" customHeight="1">
      <c r="A323" s="37"/>
      <c r="B323" s="171"/>
      <c r="C323" s="172" t="s">
        <v>546</v>
      </c>
      <c r="D323" s="172" t="s">
        <v>131</v>
      </c>
      <c r="E323" s="173" t="s">
        <v>547</v>
      </c>
      <c r="F323" s="174" t="s">
        <v>548</v>
      </c>
      <c r="G323" s="175" t="s">
        <v>205</v>
      </c>
      <c r="H323" s="176">
        <v>1</v>
      </c>
      <c r="I323" s="177"/>
      <c r="J323" s="178">
        <f>ROUND(I323*H323,2)</f>
        <v>0</v>
      </c>
      <c r="K323" s="179"/>
      <c r="L323" s="38"/>
      <c r="M323" s="180" t="s">
        <v>1</v>
      </c>
      <c r="N323" s="181" t="s">
        <v>38</v>
      </c>
      <c r="O323" s="76"/>
      <c r="P323" s="182">
        <f>O323*H323</f>
        <v>0</v>
      </c>
      <c r="Q323" s="182">
        <v>0</v>
      </c>
      <c r="R323" s="182">
        <f>Q323*H323</f>
        <v>0</v>
      </c>
      <c r="S323" s="182">
        <v>0</v>
      </c>
      <c r="T323" s="18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4" t="s">
        <v>528</v>
      </c>
      <c r="AT323" s="184" t="s">
        <v>131</v>
      </c>
      <c r="AU323" s="184" t="s">
        <v>83</v>
      </c>
      <c r="AY323" s="18" t="s">
        <v>127</v>
      </c>
      <c r="BE323" s="185">
        <f>IF(N323="základní",J323,0)</f>
        <v>0</v>
      </c>
      <c r="BF323" s="185">
        <f>IF(N323="snížená",J323,0)</f>
        <v>0</v>
      </c>
      <c r="BG323" s="185">
        <f>IF(N323="zákl. přenesená",J323,0)</f>
        <v>0</v>
      </c>
      <c r="BH323" s="185">
        <f>IF(N323="sníž. přenesená",J323,0)</f>
        <v>0</v>
      </c>
      <c r="BI323" s="185">
        <f>IF(N323="nulová",J323,0)</f>
        <v>0</v>
      </c>
      <c r="BJ323" s="18" t="s">
        <v>81</v>
      </c>
      <c r="BK323" s="185">
        <f>ROUND(I323*H323,2)</f>
        <v>0</v>
      </c>
      <c r="BL323" s="18" t="s">
        <v>528</v>
      </c>
      <c r="BM323" s="184" t="s">
        <v>549</v>
      </c>
    </row>
    <row r="324" s="13" customFormat="1">
      <c r="A324" s="13"/>
      <c r="B324" s="186"/>
      <c r="C324" s="13"/>
      <c r="D324" s="187" t="s">
        <v>137</v>
      </c>
      <c r="E324" s="188" t="s">
        <v>1</v>
      </c>
      <c r="F324" s="189" t="s">
        <v>81</v>
      </c>
      <c r="G324" s="13"/>
      <c r="H324" s="190">
        <v>1</v>
      </c>
      <c r="I324" s="191"/>
      <c r="J324" s="13"/>
      <c r="K324" s="13"/>
      <c r="L324" s="186"/>
      <c r="M324" s="206"/>
      <c r="N324" s="207"/>
      <c r="O324" s="207"/>
      <c r="P324" s="207"/>
      <c r="Q324" s="207"/>
      <c r="R324" s="207"/>
      <c r="S324" s="207"/>
      <c r="T324" s="20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8" t="s">
        <v>137</v>
      </c>
      <c r="AU324" s="188" t="s">
        <v>83</v>
      </c>
      <c r="AV324" s="13" t="s">
        <v>83</v>
      </c>
      <c r="AW324" s="13" t="s">
        <v>30</v>
      </c>
      <c r="AX324" s="13" t="s">
        <v>73</v>
      </c>
      <c r="AY324" s="188" t="s">
        <v>127</v>
      </c>
    </row>
    <row r="325" s="2" customFormat="1" ht="6.96" customHeight="1">
      <c r="A325" s="37"/>
      <c r="B325" s="59"/>
      <c r="C325" s="60"/>
      <c r="D325" s="60"/>
      <c r="E325" s="60"/>
      <c r="F325" s="60"/>
      <c r="G325" s="60"/>
      <c r="H325" s="60"/>
      <c r="I325" s="60"/>
      <c r="J325" s="60"/>
      <c r="K325" s="60"/>
      <c r="L325" s="38"/>
      <c r="M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</row>
  </sheetData>
  <autoFilter ref="C126:K32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Oprava plynové kotelny - Masarykovo náměstí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550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12. 8. 2025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ROUND((SUM(BE122:BE262)),  2)</f>
        <v>0</v>
      </c>
      <c r="G33" s="37"/>
      <c r="H33" s="37"/>
      <c r="I33" s="127">
        <v>0.20999999999999999</v>
      </c>
      <c r="J33" s="126">
        <f>ROUND(((SUM(BE122:BE262))*I33),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ROUND((SUM(BF122:BF262)),  2)</f>
        <v>0</v>
      </c>
      <c r="G34" s="37"/>
      <c r="H34" s="37"/>
      <c r="I34" s="127">
        <v>0.14999999999999999</v>
      </c>
      <c r="J34" s="126">
        <f>ROUND(((SUM(BF122:BF262))*I34),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ROUND((SUM(BG122:BG262)),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ROUND((SUM(BH122:BH262)),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ROUND((SUM(BI122:BI262)),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Oprava plynové kotelny - Masarykovo náměstí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D1_01_4b - Zdravotně technické instalace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12. 8. 2025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551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552</v>
      </c>
      <c r="E99" s="145"/>
      <c r="F99" s="145"/>
      <c r="G99" s="145"/>
      <c r="H99" s="145"/>
      <c r="I99" s="145"/>
      <c r="J99" s="146">
        <f>J158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102</v>
      </c>
      <c r="E100" s="145"/>
      <c r="F100" s="145"/>
      <c r="G100" s="145"/>
      <c r="H100" s="145"/>
      <c r="I100" s="145"/>
      <c r="J100" s="146">
        <f>J242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110</v>
      </c>
      <c r="E101" s="141"/>
      <c r="F101" s="141"/>
      <c r="G101" s="141"/>
      <c r="H101" s="141"/>
      <c r="I101" s="141"/>
      <c r="J101" s="142">
        <f>J251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111</v>
      </c>
      <c r="E102" s="145"/>
      <c r="F102" s="145"/>
      <c r="G102" s="145"/>
      <c r="H102" s="145"/>
      <c r="I102" s="145"/>
      <c r="J102" s="146">
        <f>J252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0" t="str">
        <f>E7</f>
        <v>Oprava plynové kotelny - Masarykovo náměstí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D1_01_4b - Zdravotně technické instalace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12. 8. 2025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113</v>
      </c>
      <c r="D121" s="150" t="s">
        <v>58</v>
      </c>
      <c r="E121" s="150" t="s">
        <v>54</v>
      </c>
      <c r="F121" s="150" t="s">
        <v>55</v>
      </c>
      <c r="G121" s="150" t="s">
        <v>114</v>
      </c>
      <c r="H121" s="150" t="s">
        <v>115</v>
      </c>
      <c r="I121" s="150" t="s">
        <v>116</v>
      </c>
      <c r="J121" s="151" t="s">
        <v>98</v>
      </c>
      <c r="K121" s="152" t="s">
        <v>117</v>
      </c>
      <c r="L121" s="153"/>
      <c r="M121" s="85" t="s">
        <v>1</v>
      </c>
      <c r="N121" s="86" t="s">
        <v>37</v>
      </c>
      <c r="O121" s="86" t="s">
        <v>118</v>
      </c>
      <c r="P121" s="86" t="s">
        <v>119</v>
      </c>
      <c r="Q121" s="86" t="s">
        <v>120</v>
      </c>
      <c r="R121" s="86" t="s">
        <v>121</v>
      </c>
      <c r="S121" s="86" t="s">
        <v>122</v>
      </c>
      <c r="T121" s="87" t="s">
        <v>123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124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P123+P251</f>
        <v>0</v>
      </c>
      <c r="Q122" s="89"/>
      <c r="R122" s="155">
        <f>R123+R251</f>
        <v>0.41226000000000002</v>
      </c>
      <c r="S122" s="89"/>
      <c r="T122" s="156">
        <f>T123+T251</f>
        <v>0.073179999999999995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100</v>
      </c>
      <c r="BK122" s="157">
        <f>BK123+BK251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125</v>
      </c>
      <c r="F123" s="160" t="s">
        <v>126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P124+P158+P242</f>
        <v>0</v>
      </c>
      <c r="Q123" s="164"/>
      <c r="R123" s="165">
        <f>R124+R158+R242</f>
        <v>0.14226</v>
      </c>
      <c r="S123" s="164"/>
      <c r="T123" s="166">
        <f>T124+T158+T242</f>
        <v>0.073179999999999995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83</v>
      </c>
      <c r="AT123" s="167" t="s">
        <v>72</v>
      </c>
      <c r="AU123" s="167" t="s">
        <v>73</v>
      </c>
      <c r="AY123" s="159" t="s">
        <v>127</v>
      </c>
      <c r="BK123" s="168">
        <f>BK124+BK158+BK242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553</v>
      </c>
      <c r="F124" s="169" t="s">
        <v>554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SUM(P125:P157)</f>
        <v>0</v>
      </c>
      <c r="Q124" s="164"/>
      <c r="R124" s="165">
        <f>SUM(R125:R157)</f>
        <v>0.035589999999999997</v>
      </c>
      <c r="S124" s="164"/>
      <c r="T124" s="166">
        <f>SUM(T125:T157)</f>
        <v>0.024739999999999998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83</v>
      </c>
      <c r="AT124" s="167" t="s">
        <v>72</v>
      </c>
      <c r="AU124" s="167" t="s">
        <v>81</v>
      </c>
      <c r="AY124" s="159" t="s">
        <v>127</v>
      </c>
      <c r="BK124" s="168">
        <f>SUM(BK125:BK157)</f>
        <v>0</v>
      </c>
    </row>
    <row r="125" s="2" customFormat="1" ht="16.5" customHeight="1">
      <c r="A125" s="37"/>
      <c r="B125" s="171"/>
      <c r="C125" s="172" t="s">
        <v>81</v>
      </c>
      <c r="D125" s="172" t="s">
        <v>131</v>
      </c>
      <c r="E125" s="173" t="s">
        <v>555</v>
      </c>
      <c r="F125" s="174" t="s">
        <v>556</v>
      </c>
      <c r="G125" s="175" t="s">
        <v>156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0.0098200000000000006</v>
      </c>
      <c r="T125" s="183">
        <f>S125*H125</f>
        <v>0.0098200000000000006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157</v>
      </c>
      <c r="AT125" s="184" t="s">
        <v>131</v>
      </c>
      <c r="AU125" s="184" t="s">
        <v>83</v>
      </c>
      <c r="AY125" s="18" t="s">
        <v>127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81</v>
      </c>
      <c r="BK125" s="185">
        <f>ROUND(I125*H125,2)</f>
        <v>0</v>
      </c>
      <c r="BL125" s="18" t="s">
        <v>157</v>
      </c>
      <c r="BM125" s="184" t="s">
        <v>557</v>
      </c>
    </row>
    <row r="126" s="13" customFormat="1">
      <c r="A126" s="13"/>
      <c r="B126" s="186"/>
      <c r="C126" s="13"/>
      <c r="D126" s="187" t="s">
        <v>137</v>
      </c>
      <c r="E126" s="188" t="s">
        <v>1</v>
      </c>
      <c r="F126" s="189" t="s">
        <v>81</v>
      </c>
      <c r="G126" s="13"/>
      <c r="H126" s="190">
        <v>1</v>
      </c>
      <c r="I126" s="191"/>
      <c r="J126" s="13"/>
      <c r="K126" s="13"/>
      <c r="L126" s="186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8" t="s">
        <v>137</v>
      </c>
      <c r="AU126" s="188" t="s">
        <v>83</v>
      </c>
      <c r="AV126" s="13" t="s">
        <v>83</v>
      </c>
      <c r="AW126" s="13" t="s">
        <v>30</v>
      </c>
      <c r="AX126" s="13" t="s">
        <v>81</v>
      </c>
      <c r="AY126" s="188" t="s">
        <v>127</v>
      </c>
    </row>
    <row r="127" s="2" customFormat="1" ht="16.5" customHeight="1">
      <c r="A127" s="37"/>
      <c r="B127" s="171"/>
      <c r="C127" s="172" t="s">
        <v>83</v>
      </c>
      <c r="D127" s="172" t="s">
        <v>131</v>
      </c>
      <c r="E127" s="173" t="s">
        <v>558</v>
      </c>
      <c r="F127" s="174" t="s">
        <v>559</v>
      </c>
      <c r="G127" s="175" t="s">
        <v>156</v>
      </c>
      <c r="H127" s="176">
        <v>1</v>
      </c>
      <c r="I127" s="177"/>
      <c r="J127" s="178">
        <f>ROUND(I127*H127,2)</f>
        <v>0</v>
      </c>
      <c r="K127" s="179"/>
      <c r="L127" s="38"/>
      <c r="M127" s="180" t="s">
        <v>1</v>
      </c>
      <c r="N127" s="181" t="s">
        <v>38</v>
      </c>
      <c r="O127" s="76"/>
      <c r="P127" s="182">
        <f>O127*H127</f>
        <v>0</v>
      </c>
      <c r="Q127" s="182">
        <v>0</v>
      </c>
      <c r="R127" s="182">
        <f>Q127*H127</f>
        <v>0</v>
      </c>
      <c r="S127" s="182">
        <v>0.014919999999999999</v>
      </c>
      <c r="T127" s="183">
        <f>S127*H127</f>
        <v>0.014919999999999999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157</v>
      </c>
      <c r="AT127" s="184" t="s">
        <v>131</v>
      </c>
      <c r="AU127" s="184" t="s">
        <v>83</v>
      </c>
      <c r="AY127" s="18" t="s">
        <v>127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81</v>
      </c>
      <c r="BK127" s="185">
        <f>ROUND(I127*H127,2)</f>
        <v>0</v>
      </c>
      <c r="BL127" s="18" t="s">
        <v>157</v>
      </c>
      <c r="BM127" s="184" t="s">
        <v>560</v>
      </c>
    </row>
    <row r="128" s="13" customFormat="1">
      <c r="A128" s="13"/>
      <c r="B128" s="186"/>
      <c r="C128" s="13"/>
      <c r="D128" s="187" t="s">
        <v>137</v>
      </c>
      <c r="E128" s="188" t="s">
        <v>1</v>
      </c>
      <c r="F128" s="189" t="s">
        <v>81</v>
      </c>
      <c r="G128" s="13"/>
      <c r="H128" s="190">
        <v>1</v>
      </c>
      <c r="I128" s="191"/>
      <c r="J128" s="13"/>
      <c r="K128" s="13"/>
      <c r="L128" s="186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8" t="s">
        <v>137</v>
      </c>
      <c r="AU128" s="188" t="s">
        <v>83</v>
      </c>
      <c r="AV128" s="13" t="s">
        <v>83</v>
      </c>
      <c r="AW128" s="13" t="s">
        <v>30</v>
      </c>
      <c r="AX128" s="13" t="s">
        <v>81</v>
      </c>
      <c r="AY128" s="188" t="s">
        <v>127</v>
      </c>
    </row>
    <row r="129" s="2" customFormat="1" ht="24.15" customHeight="1">
      <c r="A129" s="37"/>
      <c r="B129" s="171"/>
      <c r="C129" s="172" t="s">
        <v>135</v>
      </c>
      <c r="D129" s="172" t="s">
        <v>131</v>
      </c>
      <c r="E129" s="173" t="s">
        <v>561</v>
      </c>
      <c r="F129" s="174" t="s">
        <v>562</v>
      </c>
      <c r="G129" s="175" t="s">
        <v>187</v>
      </c>
      <c r="H129" s="176">
        <v>0.021000000000000001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38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157</v>
      </c>
      <c r="AT129" s="184" t="s">
        <v>131</v>
      </c>
      <c r="AU129" s="184" t="s">
        <v>83</v>
      </c>
      <c r="AY129" s="18" t="s">
        <v>127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81</v>
      </c>
      <c r="BK129" s="185">
        <f>ROUND(I129*H129,2)</f>
        <v>0</v>
      </c>
      <c r="BL129" s="18" t="s">
        <v>157</v>
      </c>
      <c r="BM129" s="184" t="s">
        <v>563</v>
      </c>
    </row>
    <row r="130" s="13" customFormat="1">
      <c r="A130" s="13"/>
      <c r="B130" s="186"/>
      <c r="C130" s="13"/>
      <c r="D130" s="187" t="s">
        <v>137</v>
      </c>
      <c r="E130" s="188" t="s">
        <v>1</v>
      </c>
      <c r="F130" s="189" t="s">
        <v>564</v>
      </c>
      <c r="G130" s="13"/>
      <c r="H130" s="190">
        <v>0.021000000000000001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137</v>
      </c>
      <c r="AU130" s="188" t="s">
        <v>83</v>
      </c>
      <c r="AV130" s="13" t="s">
        <v>83</v>
      </c>
      <c r="AW130" s="13" t="s">
        <v>30</v>
      </c>
      <c r="AX130" s="13" t="s">
        <v>81</v>
      </c>
      <c r="AY130" s="188" t="s">
        <v>127</v>
      </c>
    </row>
    <row r="131" s="2" customFormat="1" ht="24.15" customHeight="1">
      <c r="A131" s="37"/>
      <c r="B131" s="171"/>
      <c r="C131" s="172" t="s">
        <v>207</v>
      </c>
      <c r="D131" s="172" t="s">
        <v>131</v>
      </c>
      <c r="E131" s="173" t="s">
        <v>565</v>
      </c>
      <c r="F131" s="174" t="s">
        <v>566</v>
      </c>
      <c r="G131" s="175" t="s">
        <v>143</v>
      </c>
      <c r="H131" s="176">
        <v>1</v>
      </c>
      <c r="I131" s="177"/>
      <c r="J131" s="178">
        <f>ROUND(I131*H131,2)</f>
        <v>0</v>
      </c>
      <c r="K131" s="179"/>
      <c r="L131" s="38"/>
      <c r="M131" s="180" t="s">
        <v>1</v>
      </c>
      <c r="N131" s="181" t="s">
        <v>38</v>
      </c>
      <c r="O131" s="76"/>
      <c r="P131" s="182">
        <f>O131*H131</f>
        <v>0</v>
      </c>
      <c r="Q131" s="182">
        <v>0.001</v>
      </c>
      <c r="R131" s="182">
        <f>Q131*H131</f>
        <v>0.001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157</v>
      </c>
      <c r="AT131" s="184" t="s">
        <v>131</v>
      </c>
      <c r="AU131" s="184" t="s">
        <v>83</v>
      </c>
      <c r="AY131" s="18" t="s">
        <v>127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81</v>
      </c>
      <c r="BK131" s="185">
        <f>ROUND(I131*H131,2)</f>
        <v>0</v>
      </c>
      <c r="BL131" s="18" t="s">
        <v>157</v>
      </c>
      <c r="BM131" s="184" t="s">
        <v>567</v>
      </c>
    </row>
    <row r="132" s="13" customFormat="1">
      <c r="A132" s="13"/>
      <c r="B132" s="186"/>
      <c r="C132" s="13"/>
      <c r="D132" s="187" t="s">
        <v>137</v>
      </c>
      <c r="E132" s="188" t="s">
        <v>1</v>
      </c>
      <c r="F132" s="189" t="s">
        <v>81</v>
      </c>
      <c r="G132" s="13"/>
      <c r="H132" s="190">
        <v>1</v>
      </c>
      <c r="I132" s="191"/>
      <c r="J132" s="13"/>
      <c r="K132" s="13"/>
      <c r="L132" s="186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8" t="s">
        <v>137</v>
      </c>
      <c r="AU132" s="188" t="s">
        <v>83</v>
      </c>
      <c r="AV132" s="13" t="s">
        <v>83</v>
      </c>
      <c r="AW132" s="13" t="s">
        <v>30</v>
      </c>
      <c r="AX132" s="13" t="s">
        <v>81</v>
      </c>
      <c r="AY132" s="188" t="s">
        <v>127</v>
      </c>
    </row>
    <row r="133" s="2" customFormat="1" ht="16.5" customHeight="1">
      <c r="A133" s="37"/>
      <c r="B133" s="171"/>
      <c r="C133" s="172" t="s">
        <v>568</v>
      </c>
      <c r="D133" s="172" t="s">
        <v>131</v>
      </c>
      <c r="E133" s="173" t="s">
        <v>569</v>
      </c>
      <c r="F133" s="174" t="s">
        <v>570</v>
      </c>
      <c r="G133" s="175" t="s">
        <v>143</v>
      </c>
      <c r="H133" s="176">
        <v>1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38</v>
      </c>
      <c r="O133" s="76"/>
      <c r="P133" s="182">
        <f>O133*H133</f>
        <v>0</v>
      </c>
      <c r="Q133" s="182">
        <v>0.001</v>
      </c>
      <c r="R133" s="182">
        <f>Q133*H133</f>
        <v>0.001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157</v>
      </c>
      <c r="AT133" s="184" t="s">
        <v>131</v>
      </c>
      <c r="AU133" s="184" t="s">
        <v>83</v>
      </c>
      <c r="AY133" s="18" t="s">
        <v>127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81</v>
      </c>
      <c r="BK133" s="185">
        <f>ROUND(I133*H133,2)</f>
        <v>0</v>
      </c>
      <c r="BL133" s="18" t="s">
        <v>157</v>
      </c>
      <c r="BM133" s="184" t="s">
        <v>571</v>
      </c>
    </row>
    <row r="134" s="13" customFormat="1">
      <c r="A134" s="13"/>
      <c r="B134" s="186"/>
      <c r="C134" s="13"/>
      <c r="D134" s="187" t="s">
        <v>137</v>
      </c>
      <c r="E134" s="188" t="s">
        <v>1</v>
      </c>
      <c r="F134" s="189" t="s">
        <v>81</v>
      </c>
      <c r="G134" s="13"/>
      <c r="H134" s="190">
        <v>1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137</v>
      </c>
      <c r="AU134" s="188" t="s">
        <v>83</v>
      </c>
      <c r="AV134" s="13" t="s">
        <v>83</v>
      </c>
      <c r="AW134" s="13" t="s">
        <v>30</v>
      </c>
      <c r="AX134" s="13" t="s">
        <v>81</v>
      </c>
      <c r="AY134" s="188" t="s">
        <v>127</v>
      </c>
    </row>
    <row r="135" s="2" customFormat="1" ht="16.5" customHeight="1">
      <c r="A135" s="37"/>
      <c r="B135" s="171"/>
      <c r="C135" s="172" t="s">
        <v>211</v>
      </c>
      <c r="D135" s="172" t="s">
        <v>131</v>
      </c>
      <c r="E135" s="173" t="s">
        <v>572</v>
      </c>
      <c r="F135" s="174" t="s">
        <v>573</v>
      </c>
      <c r="G135" s="175" t="s">
        <v>156</v>
      </c>
      <c r="H135" s="176">
        <v>2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38</v>
      </c>
      <c r="O135" s="76"/>
      <c r="P135" s="182">
        <f>O135*H135</f>
        <v>0</v>
      </c>
      <c r="Q135" s="182">
        <v>0.0020600000000000002</v>
      </c>
      <c r="R135" s="182">
        <f>Q135*H135</f>
        <v>0.0041200000000000004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157</v>
      </c>
      <c r="AT135" s="184" t="s">
        <v>131</v>
      </c>
      <c r="AU135" s="184" t="s">
        <v>83</v>
      </c>
      <c r="AY135" s="18" t="s">
        <v>127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81</v>
      </c>
      <c r="BK135" s="185">
        <f>ROUND(I135*H135,2)</f>
        <v>0</v>
      </c>
      <c r="BL135" s="18" t="s">
        <v>157</v>
      </c>
      <c r="BM135" s="184" t="s">
        <v>574</v>
      </c>
    </row>
    <row r="136" s="13" customFormat="1">
      <c r="A136" s="13"/>
      <c r="B136" s="186"/>
      <c r="C136" s="13"/>
      <c r="D136" s="187" t="s">
        <v>137</v>
      </c>
      <c r="E136" s="188" t="s">
        <v>1</v>
      </c>
      <c r="F136" s="189" t="s">
        <v>575</v>
      </c>
      <c r="G136" s="13"/>
      <c r="H136" s="190">
        <v>2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137</v>
      </c>
      <c r="AU136" s="188" t="s">
        <v>83</v>
      </c>
      <c r="AV136" s="13" t="s">
        <v>83</v>
      </c>
      <c r="AW136" s="13" t="s">
        <v>30</v>
      </c>
      <c r="AX136" s="13" t="s">
        <v>81</v>
      </c>
      <c r="AY136" s="188" t="s">
        <v>127</v>
      </c>
    </row>
    <row r="137" s="2" customFormat="1" ht="16.5" customHeight="1">
      <c r="A137" s="37"/>
      <c r="B137" s="171"/>
      <c r="C137" s="172" t="s">
        <v>215</v>
      </c>
      <c r="D137" s="172" t="s">
        <v>131</v>
      </c>
      <c r="E137" s="173" t="s">
        <v>576</v>
      </c>
      <c r="F137" s="174" t="s">
        <v>577</v>
      </c>
      <c r="G137" s="175" t="s">
        <v>156</v>
      </c>
      <c r="H137" s="176">
        <v>11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0.00040999999999999999</v>
      </c>
      <c r="R137" s="182">
        <f>Q137*H137</f>
        <v>0.0045100000000000001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157</v>
      </c>
      <c r="AT137" s="184" t="s">
        <v>131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157</v>
      </c>
      <c r="BM137" s="184" t="s">
        <v>578</v>
      </c>
    </row>
    <row r="138" s="13" customFormat="1">
      <c r="A138" s="13"/>
      <c r="B138" s="186"/>
      <c r="C138" s="13"/>
      <c r="D138" s="187" t="s">
        <v>137</v>
      </c>
      <c r="E138" s="188" t="s">
        <v>1</v>
      </c>
      <c r="F138" s="189" t="s">
        <v>579</v>
      </c>
      <c r="G138" s="13"/>
      <c r="H138" s="190">
        <v>11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137</v>
      </c>
      <c r="AU138" s="188" t="s">
        <v>83</v>
      </c>
      <c r="AV138" s="13" t="s">
        <v>83</v>
      </c>
      <c r="AW138" s="13" t="s">
        <v>30</v>
      </c>
      <c r="AX138" s="13" t="s">
        <v>81</v>
      </c>
      <c r="AY138" s="188" t="s">
        <v>127</v>
      </c>
    </row>
    <row r="139" s="2" customFormat="1" ht="16.5" customHeight="1">
      <c r="A139" s="37"/>
      <c r="B139" s="171"/>
      <c r="C139" s="172" t="s">
        <v>144</v>
      </c>
      <c r="D139" s="172" t="s">
        <v>131</v>
      </c>
      <c r="E139" s="173" t="s">
        <v>580</v>
      </c>
      <c r="F139" s="174" t="s">
        <v>581</v>
      </c>
      <c r="G139" s="175" t="s">
        <v>156</v>
      </c>
      <c r="H139" s="176">
        <v>1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0.00048000000000000001</v>
      </c>
      <c r="R139" s="182">
        <f>Q139*H139</f>
        <v>0.00048000000000000001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157</v>
      </c>
      <c r="AT139" s="184" t="s">
        <v>131</v>
      </c>
      <c r="AU139" s="184" t="s">
        <v>83</v>
      </c>
      <c r="AY139" s="18" t="s">
        <v>127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81</v>
      </c>
      <c r="BK139" s="185">
        <f>ROUND(I139*H139,2)</f>
        <v>0</v>
      </c>
      <c r="BL139" s="18" t="s">
        <v>157</v>
      </c>
      <c r="BM139" s="184" t="s">
        <v>582</v>
      </c>
    </row>
    <row r="140" s="13" customFormat="1">
      <c r="A140" s="13"/>
      <c r="B140" s="186"/>
      <c r="C140" s="13"/>
      <c r="D140" s="187" t="s">
        <v>137</v>
      </c>
      <c r="E140" s="188" t="s">
        <v>1</v>
      </c>
      <c r="F140" s="189" t="s">
        <v>81</v>
      </c>
      <c r="G140" s="13"/>
      <c r="H140" s="190">
        <v>1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137</v>
      </c>
      <c r="AU140" s="188" t="s">
        <v>83</v>
      </c>
      <c r="AV140" s="13" t="s">
        <v>83</v>
      </c>
      <c r="AW140" s="13" t="s">
        <v>30</v>
      </c>
      <c r="AX140" s="13" t="s">
        <v>81</v>
      </c>
      <c r="AY140" s="188" t="s">
        <v>127</v>
      </c>
    </row>
    <row r="141" s="2" customFormat="1" ht="16.5" customHeight="1">
      <c r="A141" s="37"/>
      <c r="B141" s="171"/>
      <c r="C141" s="172" t="s">
        <v>222</v>
      </c>
      <c r="D141" s="172" t="s">
        <v>131</v>
      </c>
      <c r="E141" s="173" t="s">
        <v>583</v>
      </c>
      <c r="F141" s="174" t="s">
        <v>584</v>
      </c>
      <c r="G141" s="175" t="s">
        <v>143</v>
      </c>
      <c r="H141" s="176">
        <v>1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0.00018000000000000001</v>
      </c>
      <c r="R141" s="182">
        <f>Q141*H141</f>
        <v>0.00018000000000000001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157</v>
      </c>
      <c r="AT141" s="184" t="s">
        <v>131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157</v>
      </c>
      <c r="BM141" s="184" t="s">
        <v>585</v>
      </c>
    </row>
    <row r="142" s="13" customFormat="1">
      <c r="A142" s="13"/>
      <c r="B142" s="186"/>
      <c r="C142" s="13"/>
      <c r="D142" s="187" t="s">
        <v>137</v>
      </c>
      <c r="E142" s="188" t="s">
        <v>1</v>
      </c>
      <c r="F142" s="189" t="s">
        <v>81</v>
      </c>
      <c r="G142" s="13"/>
      <c r="H142" s="190">
        <v>1</v>
      </c>
      <c r="I142" s="191"/>
      <c r="J142" s="13"/>
      <c r="K142" s="13"/>
      <c r="L142" s="186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137</v>
      </c>
      <c r="AU142" s="188" t="s">
        <v>83</v>
      </c>
      <c r="AV142" s="13" t="s">
        <v>83</v>
      </c>
      <c r="AW142" s="13" t="s">
        <v>30</v>
      </c>
      <c r="AX142" s="13" t="s">
        <v>81</v>
      </c>
      <c r="AY142" s="188" t="s">
        <v>127</v>
      </c>
    </row>
    <row r="143" s="2" customFormat="1" ht="24.15" customHeight="1">
      <c r="A143" s="37"/>
      <c r="B143" s="171"/>
      <c r="C143" s="195" t="s">
        <v>226</v>
      </c>
      <c r="D143" s="195" t="s">
        <v>140</v>
      </c>
      <c r="E143" s="196" t="s">
        <v>586</v>
      </c>
      <c r="F143" s="197" t="s">
        <v>587</v>
      </c>
      <c r="G143" s="198" t="s">
        <v>143</v>
      </c>
      <c r="H143" s="199">
        <v>1</v>
      </c>
      <c r="I143" s="200"/>
      <c r="J143" s="201">
        <f>ROUND(I143*H143,2)</f>
        <v>0</v>
      </c>
      <c r="K143" s="202"/>
      <c r="L143" s="203"/>
      <c r="M143" s="204" t="s">
        <v>1</v>
      </c>
      <c r="N143" s="205" t="s">
        <v>38</v>
      </c>
      <c r="O143" s="76"/>
      <c r="P143" s="182">
        <f>O143*H143</f>
        <v>0</v>
      </c>
      <c r="Q143" s="182">
        <v>0.00062</v>
      </c>
      <c r="R143" s="182">
        <f>Q143*H143</f>
        <v>0.00062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168</v>
      </c>
      <c r="AT143" s="184" t="s">
        <v>140</v>
      </c>
      <c r="AU143" s="184" t="s">
        <v>83</v>
      </c>
      <c r="AY143" s="18" t="s">
        <v>127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81</v>
      </c>
      <c r="BK143" s="185">
        <f>ROUND(I143*H143,2)</f>
        <v>0</v>
      </c>
      <c r="BL143" s="18" t="s">
        <v>157</v>
      </c>
      <c r="BM143" s="184" t="s">
        <v>588</v>
      </c>
    </row>
    <row r="144" s="13" customFormat="1">
      <c r="A144" s="13"/>
      <c r="B144" s="186"/>
      <c r="C144" s="13"/>
      <c r="D144" s="187" t="s">
        <v>137</v>
      </c>
      <c r="E144" s="188" t="s">
        <v>1</v>
      </c>
      <c r="F144" s="189" t="s">
        <v>81</v>
      </c>
      <c r="G144" s="13"/>
      <c r="H144" s="190">
        <v>1</v>
      </c>
      <c r="I144" s="191"/>
      <c r="J144" s="13"/>
      <c r="K144" s="13"/>
      <c r="L144" s="186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137</v>
      </c>
      <c r="AU144" s="188" t="s">
        <v>83</v>
      </c>
      <c r="AV144" s="13" t="s">
        <v>83</v>
      </c>
      <c r="AW144" s="13" t="s">
        <v>30</v>
      </c>
      <c r="AX144" s="13" t="s">
        <v>81</v>
      </c>
      <c r="AY144" s="188" t="s">
        <v>127</v>
      </c>
    </row>
    <row r="145" s="2" customFormat="1" ht="16.5" customHeight="1">
      <c r="A145" s="37"/>
      <c r="B145" s="171"/>
      <c r="C145" s="172" t="s">
        <v>579</v>
      </c>
      <c r="D145" s="172" t="s">
        <v>131</v>
      </c>
      <c r="E145" s="173" t="s">
        <v>589</v>
      </c>
      <c r="F145" s="174" t="s">
        <v>590</v>
      </c>
      <c r="G145" s="175" t="s">
        <v>143</v>
      </c>
      <c r="H145" s="176">
        <v>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0.00018000000000000001</v>
      </c>
      <c r="R145" s="182">
        <f>Q145*H145</f>
        <v>0.00072000000000000005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157</v>
      </c>
      <c r="AT145" s="184" t="s">
        <v>131</v>
      </c>
      <c r="AU145" s="184" t="s">
        <v>83</v>
      </c>
      <c r="AY145" s="18" t="s">
        <v>127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81</v>
      </c>
      <c r="BK145" s="185">
        <f>ROUND(I145*H145,2)</f>
        <v>0</v>
      </c>
      <c r="BL145" s="18" t="s">
        <v>157</v>
      </c>
      <c r="BM145" s="184" t="s">
        <v>591</v>
      </c>
    </row>
    <row r="146" s="13" customFormat="1">
      <c r="A146" s="13"/>
      <c r="B146" s="186"/>
      <c r="C146" s="13"/>
      <c r="D146" s="187" t="s">
        <v>137</v>
      </c>
      <c r="E146" s="188" t="s">
        <v>1</v>
      </c>
      <c r="F146" s="189" t="s">
        <v>135</v>
      </c>
      <c r="G146" s="13"/>
      <c r="H146" s="190">
        <v>4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137</v>
      </c>
      <c r="AU146" s="188" t="s">
        <v>83</v>
      </c>
      <c r="AV146" s="13" t="s">
        <v>83</v>
      </c>
      <c r="AW146" s="13" t="s">
        <v>30</v>
      </c>
      <c r="AX146" s="13" t="s">
        <v>81</v>
      </c>
      <c r="AY146" s="188" t="s">
        <v>127</v>
      </c>
    </row>
    <row r="147" s="2" customFormat="1" ht="37.8" customHeight="1">
      <c r="A147" s="37"/>
      <c r="B147" s="171"/>
      <c r="C147" s="195" t="s">
        <v>150</v>
      </c>
      <c r="D147" s="195" t="s">
        <v>140</v>
      </c>
      <c r="E147" s="196" t="s">
        <v>592</v>
      </c>
      <c r="F147" s="197" t="s">
        <v>593</v>
      </c>
      <c r="G147" s="198" t="s">
        <v>143</v>
      </c>
      <c r="H147" s="199">
        <v>4</v>
      </c>
      <c r="I147" s="200"/>
      <c r="J147" s="201">
        <f>ROUND(I147*H147,2)</f>
        <v>0</v>
      </c>
      <c r="K147" s="202"/>
      <c r="L147" s="203"/>
      <c r="M147" s="204" t="s">
        <v>1</v>
      </c>
      <c r="N147" s="205" t="s">
        <v>38</v>
      </c>
      <c r="O147" s="76"/>
      <c r="P147" s="182">
        <f>O147*H147</f>
        <v>0</v>
      </c>
      <c r="Q147" s="182">
        <v>0.00038000000000000002</v>
      </c>
      <c r="R147" s="182">
        <f>Q147*H147</f>
        <v>0.0015200000000000001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168</v>
      </c>
      <c r="AT147" s="184" t="s">
        <v>140</v>
      </c>
      <c r="AU147" s="184" t="s">
        <v>83</v>
      </c>
      <c r="AY147" s="18" t="s">
        <v>127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81</v>
      </c>
      <c r="BK147" s="185">
        <f>ROUND(I147*H147,2)</f>
        <v>0</v>
      </c>
      <c r="BL147" s="18" t="s">
        <v>157</v>
      </c>
      <c r="BM147" s="184" t="s">
        <v>594</v>
      </c>
    </row>
    <row r="148" s="13" customFormat="1">
      <c r="A148" s="13"/>
      <c r="B148" s="186"/>
      <c r="C148" s="13"/>
      <c r="D148" s="187" t="s">
        <v>137</v>
      </c>
      <c r="E148" s="188" t="s">
        <v>1</v>
      </c>
      <c r="F148" s="189" t="s">
        <v>135</v>
      </c>
      <c r="G148" s="13"/>
      <c r="H148" s="190">
        <v>4</v>
      </c>
      <c r="I148" s="191"/>
      <c r="J148" s="13"/>
      <c r="K148" s="13"/>
      <c r="L148" s="186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137</v>
      </c>
      <c r="AU148" s="188" t="s">
        <v>83</v>
      </c>
      <c r="AV148" s="13" t="s">
        <v>83</v>
      </c>
      <c r="AW148" s="13" t="s">
        <v>30</v>
      </c>
      <c r="AX148" s="13" t="s">
        <v>81</v>
      </c>
      <c r="AY148" s="188" t="s">
        <v>127</v>
      </c>
    </row>
    <row r="149" s="2" customFormat="1" ht="21.75" customHeight="1">
      <c r="A149" s="37"/>
      <c r="B149" s="171"/>
      <c r="C149" s="172" t="s">
        <v>236</v>
      </c>
      <c r="D149" s="172" t="s">
        <v>131</v>
      </c>
      <c r="E149" s="173" t="s">
        <v>595</v>
      </c>
      <c r="F149" s="174" t="s">
        <v>596</v>
      </c>
      <c r="G149" s="175" t="s">
        <v>143</v>
      </c>
      <c r="H149" s="176">
        <v>1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0.0010200000000000001</v>
      </c>
      <c r="R149" s="182">
        <f>Q149*H149</f>
        <v>0.0010200000000000001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157</v>
      </c>
      <c r="AT149" s="184" t="s">
        <v>131</v>
      </c>
      <c r="AU149" s="184" t="s">
        <v>83</v>
      </c>
      <c r="AY149" s="18" t="s">
        <v>127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81</v>
      </c>
      <c r="BK149" s="185">
        <f>ROUND(I149*H149,2)</f>
        <v>0</v>
      </c>
      <c r="BL149" s="18" t="s">
        <v>157</v>
      </c>
      <c r="BM149" s="184" t="s">
        <v>597</v>
      </c>
    </row>
    <row r="150" s="13" customFormat="1">
      <c r="A150" s="13"/>
      <c r="B150" s="186"/>
      <c r="C150" s="13"/>
      <c r="D150" s="187" t="s">
        <v>137</v>
      </c>
      <c r="E150" s="188" t="s">
        <v>1</v>
      </c>
      <c r="F150" s="189" t="s">
        <v>81</v>
      </c>
      <c r="G150" s="13"/>
      <c r="H150" s="190">
        <v>1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137</v>
      </c>
      <c r="AU150" s="188" t="s">
        <v>83</v>
      </c>
      <c r="AV150" s="13" t="s">
        <v>83</v>
      </c>
      <c r="AW150" s="13" t="s">
        <v>30</v>
      </c>
      <c r="AX150" s="13" t="s">
        <v>81</v>
      </c>
      <c r="AY150" s="188" t="s">
        <v>127</v>
      </c>
    </row>
    <row r="151" s="2" customFormat="1" ht="16.5" customHeight="1">
      <c r="A151" s="37"/>
      <c r="B151" s="171"/>
      <c r="C151" s="195" t="s">
        <v>174</v>
      </c>
      <c r="D151" s="195" t="s">
        <v>140</v>
      </c>
      <c r="E151" s="196" t="s">
        <v>598</v>
      </c>
      <c r="F151" s="197" t="s">
        <v>599</v>
      </c>
      <c r="G151" s="198" t="s">
        <v>143</v>
      </c>
      <c r="H151" s="199">
        <v>1</v>
      </c>
      <c r="I151" s="200"/>
      <c r="J151" s="201">
        <f>ROUND(I151*H151,2)</f>
        <v>0</v>
      </c>
      <c r="K151" s="202"/>
      <c r="L151" s="203"/>
      <c r="M151" s="204" t="s">
        <v>1</v>
      </c>
      <c r="N151" s="205" t="s">
        <v>38</v>
      </c>
      <c r="O151" s="76"/>
      <c r="P151" s="182">
        <f>O151*H151</f>
        <v>0</v>
      </c>
      <c r="Q151" s="182">
        <v>0.01524</v>
      </c>
      <c r="R151" s="182">
        <f>Q151*H151</f>
        <v>0.01524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168</v>
      </c>
      <c r="AT151" s="184" t="s">
        <v>140</v>
      </c>
      <c r="AU151" s="184" t="s">
        <v>83</v>
      </c>
      <c r="AY151" s="18" t="s">
        <v>127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81</v>
      </c>
      <c r="BK151" s="185">
        <f>ROUND(I151*H151,2)</f>
        <v>0</v>
      </c>
      <c r="BL151" s="18" t="s">
        <v>157</v>
      </c>
      <c r="BM151" s="184" t="s">
        <v>600</v>
      </c>
    </row>
    <row r="152" s="13" customFormat="1">
      <c r="A152" s="13"/>
      <c r="B152" s="186"/>
      <c r="C152" s="13"/>
      <c r="D152" s="187" t="s">
        <v>137</v>
      </c>
      <c r="E152" s="188" t="s">
        <v>1</v>
      </c>
      <c r="F152" s="189" t="s">
        <v>81</v>
      </c>
      <c r="G152" s="13"/>
      <c r="H152" s="190">
        <v>1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137</v>
      </c>
      <c r="AU152" s="188" t="s">
        <v>83</v>
      </c>
      <c r="AV152" s="13" t="s">
        <v>83</v>
      </c>
      <c r="AW152" s="13" t="s">
        <v>30</v>
      </c>
      <c r="AX152" s="13" t="s">
        <v>81</v>
      </c>
      <c r="AY152" s="188" t="s">
        <v>127</v>
      </c>
    </row>
    <row r="153" s="2" customFormat="1" ht="24.15" customHeight="1">
      <c r="A153" s="37"/>
      <c r="B153" s="171"/>
      <c r="C153" s="172" t="s">
        <v>420</v>
      </c>
      <c r="D153" s="172" t="s">
        <v>131</v>
      </c>
      <c r="E153" s="173" t="s">
        <v>601</v>
      </c>
      <c r="F153" s="174" t="s">
        <v>602</v>
      </c>
      <c r="G153" s="175" t="s">
        <v>205</v>
      </c>
      <c r="H153" s="176">
        <v>1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0.00068000000000000005</v>
      </c>
      <c r="R153" s="182">
        <f>Q153*H153</f>
        <v>0.00068000000000000005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157</v>
      </c>
      <c r="AT153" s="184" t="s">
        <v>131</v>
      </c>
      <c r="AU153" s="184" t="s">
        <v>83</v>
      </c>
      <c r="AY153" s="18" t="s">
        <v>127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81</v>
      </c>
      <c r="BK153" s="185">
        <f>ROUND(I153*H153,2)</f>
        <v>0</v>
      </c>
      <c r="BL153" s="18" t="s">
        <v>157</v>
      </c>
      <c r="BM153" s="184" t="s">
        <v>603</v>
      </c>
    </row>
    <row r="154" s="13" customFormat="1">
      <c r="A154" s="13"/>
      <c r="B154" s="186"/>
      <c r="C154" s="13"/>
      <c r="D154" s="187" t="s">
        <v>137</v>
      </c>
      <c r="E154" s="188" t="s">
        <v>1</v>
      </c>
      <c r="F154" s="189" t="s">
        <v>81</v>
      </c>
      <c r="G154" s="13"/>
      <c r="H154" s="190">
        <v>1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137</v>
      </c>
      <c r="AU154" s="188" t="s">
        <v>83</v>
      </c>
      <c r="AV154" s="13" t="s">
        <v>83</v>
      </c>
      <c r="AW154" s="13" t="s">
        <v>30</v>
      </c>
      <c r="AX154" s="13" t="s">
        <v>81</v>
      </c>
      <c r="AY154" s="188" t="s">
        <v>127</v>
      </c>
    </row>
    <row r="155" s="2" customFormat="1" ht="49.05" customHeight="1">
      <c r="A155" s="37"/>
      <c r="B155" s="171"/>
      <c r="C155" s="195" t="s">
        <v>424</v>
      </c>
      <c r="D155" s="195" t="s">
        <v>140</v>
      </c>
      <c r="E155" s="196" t="s">
        <v>287</v>
      </c>
      <c r="F155" s="197" t="s">
        <v>604</v>
      </c>
      <c r="G155" s="198" t="s">
        <v>143</v>
      </c>
      <c r="H155" s="199">
        <v>1</v>
      </c>
      <c r="I155" s="200"/>
      <c r="J155" s="201">
        <f>ROUND(I155*H155,2)</f>
        <v>0</v>
      </c>
      <c r="K155" s="202"/>
      <c r="L155" s="203"/>
      <c r="M155" s="204" t="s">
        <v>1</v>
      </c>
      <c r="N155" s="205" t="s">
        <v>38</v>
      </c>
      <c r="O155" s="76"/>
      <c r="P155" s="182">
        <f>O155*H155</f>
        <v>0</v>
      </c>
      <c r="Q155" s="182">
        <v>0.0044999999999999997</v>
      </c>
      <c r="R155" s="182">
        <f>Q155*H155</f>
        <v>0.0044999999999999997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168</v>
      </c>
      <c r="AT155" s="184" t="s">
        <v>140</v>
      </c>
      <c r="AU155" s="184" t="s">
        <v>83</v>
      </c>
      <c r="AY155" s="18" t="s">
        <v>127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81</v>
      </c>
      <c r="BK155" s="185">
        <f>ROUND(I155*H155,2)</f>
        <v>0</v>
      </c>
      <c r="BL155" s="18" t="s">
        <v>157</v>
      </c>
      <c r="BM155" s="184" t="s">
        <v>605</v>
      </c>
    </row>
    <row r="156" s="13" customFormat="1">
      <c r="A156" s="13"/>
      <c r="B156" s="186"/>
      <c r="C156" s="13"/>
      <c r="D156" s="187" t="s">
        <v>137</v>
      </c>
      <c r="E156" s="188" t="s">
        <v>1</v>
      </c>
      <c r="F156" s="189" t="s">
        <v>81</v>
      </c>
      <c r="G156" s="13"/>
      <c r="H156" s="190">
        <v>1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137</v>
      </c>
      <c r="AU156" s="188" t="s">
        <v>83</v>
      </c>
      <c r="AV156" s="13" t="s">
        <v>83</v>
      </c>
      <c r="AW156" s="13" t="s">
        <v>30</v>
      </c>
      <c r="AX156" s="13" t="s">
        <v>81</v>
      </c>
      <c r="AY156" s="188" t="s">
        <v>127</v>
      </c>
    </row>
    <row r="157" s="2" customFormat="1" ht="24.15" customHeight="1">
      <c r="A157" s="37"/>
      <c r="B157" s="171"/>
      <c r="C157" s="172" t="s">
        <v>428</v>
      </c>
      <c r="D157" s="172" t="s">
        <v>131</v>
      </c>
      <c r="E157" s="173" t="s">
        <v>606</v>
      </c>
      <c r="F157" s="174" t="s">
        <v>607</v>
      </c>
      <c r="G157" s="175" t="s">
        <v>187</v>
      </c>
      <c r="H157" s="176">
        <v>0.035999999999999997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157</v>
      </c>
      <c r="AT157" s="184" t="s">
        <v>131</v>
      </c>
      <c r="AU157" s="184" t="s">
        <v>83</v>
      </c>
      <c r="AY157" s="18" t="s">
        <v>127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81</v>
      </c>
      <c r="BK157" s="185">
        <f>ROUND(I157*H157,2)</f>
        <v>0</v>
      </c>
      <c r="BL157" s="18" t="s">
        <v>157</v>
      </c>
      <c r="BM157" s="184" t="s">
        <v>608</v>
      </c>
    </row>
    <row r="158" s="12" customFormat="1" ht="22.8" customHeight="1">
      <c r="A158" s="12"/>
      <c r="B158" s="158"/>
      <c r="C158" s="12"/>
      <c r="D158" s="159" t="s">
        <v>72</v>
      </c>
      <c r="E158" s="169" t="s">
        <v>609</v>
      </c>
      <c r="F158" s="169" t="s">
        <v>610</v>
      </c>
      <c r="G158" s="12"/>
      <c r="H158" s="12"/>
      <c r="I158" s="161"/>
      <c r="J158" s="170">
        <f>BK158</f>
        <v>0</v>
      </c>
      <c r="K158" s="12"/>
      <c r="L158" s="158"/>
      <c r="M158" s="163"/>
      <c r="N158" s="164"/>
      <c r="O158" s="164"/>
      <c r="P158" s="165">
        <f>SUM(P159:P241)</f>
        <v>0</v>
      </c>
      <c r="Q158" s="164"/>
      <c r="R158" s="165">
        <f>SUM(R159:R241)</f>
        <v>0.081169999999999992</v>
      </c>
      <c r="S158" s="164"/>
      <c r="T158" s="166">
        <f>SUM(T159:T241)</f>
        <v>0.048439999999999997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9" t="s">
        <v>83</v>
      </c>
      <c r="AT158" s="167" t="s">
        <v>72</v>
      </c>
      <c r="AU158" s="167" t="s">
        <v>81</v>
      </c>
      <c r="AY158" s="159" t="s">
        <v>127</v>
      </c>
      <c r="BK158" s="168">
        <f>SUM(BK159:BK241)</f>
        <v>0</v>
      </c>
    </row>
    <row r="159" s="2" customFormat="1" ht="16.5" customHeight="1">
      <c r="A159" s="37"/>
      <c r="B159" s="171"/>
      <c r="C159" s="172" t="s">
        <v>250</v>
      </c>
      <c r="D159" s="172" t="s">
        <v>131</v>
      </c>
      <c r="E159" s="173" t="s">
        <v>611</v>
      </c>
      <c r="F159" s="174" t="s">
        <v>612</v>
      </c>
      <c r="G159" s="175" t="s">
        <v>156</v>
      </c>
      <c r="H159" s="176">
        <v>30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0.00027999999999999998</v>
      </c>
      <c r="T159" s="183">
        <f>S159*H159</f>
        <v>0.0083999999999999995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157</v>
      </c>
      <c r="AT159" s="184" t="s">
        <v>131</v>
      </c>
      <c r="AU159" s="184" t="s">
        <v>83</v>
      </c>
      <c r="AY159" s="18" t="s">
        <v>127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81</v>
      </c>
      <c r="BK159" s="185">
        <f>ROUND(I159*H159,2)</f>
        <v>0</v>
      </c>
      <c r="BL159" s="18" t="s">
        <v>157</v>
      </c>
      <c r="BM159" s="184" t="s">
        <v>613</v>
      </c>
    </row>
    <row r="160" s="13" customFormat="1">
      <c r="A160" s="13"/>
      <c r="B160" s="186"/>
      <c r="C160" s="13"/>
      <c r="D160" s="187" t="s">
        <v>137</v>
      </c>
      <c r="E160" s="188" t="s">
        <v>1</v>
      </c>
      <c r="F160" s="189" t="s">
        <v>286</v>
      </c>
      <c r="G160" s="13"/>
      <c r="H160" s="190">
        <v>30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137</v>
      </c>
      <c r="AU160" s="188" t="s">
        <v>83</v>
      </c>
      <c r="AV160" s="13" t="s">
        <v>83</v>
      </c>
      <c r="AW160" s="13" t="s">
        <v>30</v>
      </c>
      <c r="AX160" s="13" t="s">
        <v>81</v>
      </c>
      <c r="AY160" s="188" t="s">
        <v>127</v>
      </c>
    </row>
    <row r="161" s="2" customFormat="1" ht="16.5" customHeight="1">
      <c r="A161" s="37"/>
      <c r="B161" s="171"/>
      <c r="C161" s="172" t="s">
        <v>614</v>
      </c>
      <c r="D161" s="172" t="s">
        <v>131</v>
      </c>
      <c r="E161" s="173" t="s">
        <v>615</v>
      </c>
      <c r="F161" s="174" t="s">
        <v>616</v>
      </c>
      <c r="G161" s="175" t="s">
        <v>156</v>
      </c>
      <c r="H161" s="176">
        <v>20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0.00029</v>
      </c>
      <c r="T161" s="183">
        <f>S161*H161</f>
        <v>0.0057999999999999996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157</v>
      </c>
      <c r="AT161" s="184" t="s">
        <v>131</v>
      </c>
      <c r="AU161" s="184" t="s">
        <v>83</v>
      </c>
      <c r="AY161" s="18" t="s">
        <v>127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81</v>
      </c>
      <c r="BK161" s="185">
        <f>ROUND(I161*H161,2)</f>
        <v>0</v>
      </c>
      <c r="BL161" s="18" t="s">
        <v>157</v>
      </c>
      <c r="BM161" s="184" t="s">
        <v>617</v>
      </c>
    </row>
    <row r="162" s="13" customFormat="1">
      <c r="A162" s="13"/>
      <c r="B162" s="186"/>
      <c r="C162" s="13"/>
      <c r="D162" s="187" t="s">
        <v>137</v>
      </c>
      <c r="E162" s="188" t="s">
        <v>1</v>
      </c>
      <c r="F162" s="189" t="s">
        <v>520</v>
      </c>
      <c r="G162" s="13"/>
      <c r="H162" s="190">
        <v>20</v>
      </c>
      <c r="I162" s="191"/>
      <c r="J162" s="13"/>
      <c r="K162" s="13"/>
      <c r="L162" s="186"/>
      <c r="M162" s="192"/>
      <c r="N162" s="193"/>
      <c r="O162" s="193"/>
      <c r="P162" s="193"/>
      <c r="Q162" s="193"/>
      <c r="R162" s="193"/>
      <c r="S162" s="193"/>
      <c r="T162" s="19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137</v>
      </c>
      <c r="AU162" s="188" t="s">
        <v>83</v>
      </c>
      <c r="AV162" s="13" t="s">
        <v>83</v>
      </c>
      <c r="AW162" s="13" t="s">
        <v>30</v>
      </c>
      <c r="AX162" s="13" t="s">
        <v>81</v>
      </c>
      <c r="AY162" s="188" t="s">
        <v>127</v>
      </c>
    </row>
    <row r="163" s="2" customFormat="1" ht="24.15" customHeight="1">
      <c r="A163" s="37"/>
      <c r="B163" s="171"/>
      <c r="C163" s="172" t="s">
        <v>618</v>
      </c>
      <c r="D163" s="172" t="s">
        <v>131</v>
      </c>
      <c r="E163" s="173" t="s">
        <v>619</v>
      </c>
      <c r="F163" s="174" t="s">
        <v>620</v>
      </c>
      <c r="G163" s="175" t="s">
        <v>143</v>
      </c>
      <c r="H163" s="176">
        <v>3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0.00068999999999999997</v>
      </c>
      <c r="T163" s="183">
        <f>S163*H163</f>
        <v>0.0020699999999999998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157</v>
      </c>
      <c r="AT163" s="184" t="s">
        <v>131</v>
      </c>
      <c r="AU163" s="184" t="s">
        <v>83</v>
      </c>
      <c r="AY163" s="18" t="s">
        <v>127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81</v>
      </c>
      <c r="BK163" s="185">
        <f>ROUND(I163*H163,2)</f>
        <v>0</v>
      </c>
      <c r="BL163" s="18" t="s">
        <v>157</v>
      </c>
      <c r="BM163" s="184" t="s">
        <v>621</v>
      </c>
    </row>
    <row r="164" s="13" customFormat="1">
      <c r="A164" s="13"/>
      <c r="B164" s="186"/>
      <c r="C164" s="13"/>
      <c r="D164" s="187" t="s">
        <v>137</v>
      </c>
      <c r="E164" s="188" t="s">
        <v>1</v>
      </c>
      <c r="F164" s="189" t="s">
        <v>198</v>
      </c>
      <c r="G164" s="13"/>
      <c r="H164" s="190">
        <v>3</v>
      </c>
      <c r="I164" s="191"/>
      <c r="J164" s="13"/>
      <c r="K164" s="13"/>
      <c r="L164" s="186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137</v>
      </c>
      <c r="AU164" s="188" t="s">
        <v>83</v>
      </c>
      <c r="AV164" s="13" t="s">
        <v>83</v>
      </c>
      <c r="AW164" s="13" t="s">
        <v>30</v>
      </c>
      <c r="AX164" s="13" t="s">
        <v>81</v>
      </c>
      <c r="AY164" s="188" t="s">
        <v>127</v>
      </c>
    </row>
    <row r="165" s="2" customFormat="1" ht="21.75" customHeight="1">
      <c r="A165" s="37"/>
      <c r="B165" s="171"/>
      <c r="C165" s="172" t="s">
        <v>520</v>
      </c>
      <c r="D165" s="172" t="s">
        <v>131</v>
      </c>
      <c r="E165" s="173" t="s">
        <v>622</v>
      </c>
      <c r="F165" s="174" t="s">
        <v>623</v>
      </c>
      <c r="G165" s="175" t="s">
        <v>143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0.00052999999999999998</v>
      </c>
      <c r="T165" s="183">
        <f>S165*H165</f>
        <v>0.0031799999999999997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157</v>
      </c>
      <c r="AT165" s="184" t="s">
        <v>131</v>
      </c>
      <c r="AU165" s="184" t="s">
        <v>83</v>
      </c>
      <c r="AY165" s="18" t="s">
        <v>127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81</v>
      </c>
      <c r="BK165" s="185">
        <f>ROUND(I165*H165,2)</f>
        <v>0</v>
      </c>
      <c r="BL165" s="18" t="s">
        <v>157</v>
      </c>
      <c r="BM165" s="184" t="s">
        <v>624</v>
      </c>
    </row>
    <row r="166" s="13" customFormat="1">
      <c r="A166" s="13"/>
      <c r="B166" s="186"/>
      <c r="C166" s="13"/>
      <c r="D166" s="187" t="s">
        <v>137</v>
      </c>
      <c r="E166" s="188" t="s">
        <v>1</v>
      </c>
      <c r="F166" s="189" t="s">
        <v>211</v>
      </c>
      <c r="G166" s="13"/>
      <c r="H166" s="190">
        <v>6</v>
      </c>
      <c r="I166" s="191"/>
      <c r="J166" s="13"/>
      <c r="K166" s="13"/>
      <c r="L166" s="186"/>
      <c r="M166" s="192"/>
      <c r="N166" s="193"/>
      <c r="O166" s="193"/>
      <c r="P166" s="193"/>
      <c r="Q166" s="193"/>
      <c r="R166" s="193"/>
      <c r="S166" s="193"/>
      <c r="T166" s="19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8" t="s">
        <v>137</v>
      </c>
      <c r="AU166" s="188" t="s">
        <v>83</v>
      </c>
      <c r="AV166" s="13" t="s">
        <v>83</v>
      </c>
      <c r="AW166" s="13" t="s">
        <v>30</v>
      </c>
      <c r="AX166" s="13" t="s">
        <v>81</v>
      </c>
      <c r="AY166" s="188" t="s">
        <v>127</v>
      </c>
    </row>
    <row r="167" s="2" customFormat="1" ht="21.75" customHeight="1">
      <c r="A167" s="37"/>
      <c r="B167" s="171"/>
      <c r="C167" s="172" t="s">
        <v>7</v>
      </c>
      <c r="D167" s="172" t="s">
        <v>131</v>
      </c>
      <c r="E167" s="173" t="s">
        <v>625</v>
      </c>
      <c r="F167" s="174" t="s">
        <v>626</v>
      </c>
      <c r="G167" s="175" t="s">
        <v>143</v>
      </c>
      <c r="H167" s="176">
        <v>5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0.0014599999999999999</v>
      </c>
      <c r="T167" s="183">
        <f>S167*H167</f>
        <v>0.0072999999999999992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157</v>
      </c>
      <c r="AT167" s="184" t="s">
        <v>131</v>
      </c>
      <c r="AU167" s="184" t="s">
        <v>83</v>
      </c>
      <c r="AY167" s="18" t="s">
        <v>127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81</v>
      </c>
      <c r="BK167" s="185">
        <f>ROUND(I167*H167,2)</f>
        <v>0</v>
      </c>
      <c r="BL167" s="18" t="s">
        <v>157</v>
      </c>
      <c r="BM167" s="184" t="s">
        <v>627</v>
      </c>
    </row>
    <row r="168" s="13" customFormat="1">
      <c r="A168" s="13"/>
      <c r="B168" s="186"/>
      <c r="C168" s="13"/>
      <c r="D168" s="187" t="s">
        <v>137</v>
      </c>
      <c r="E168" s="188" t="s">
        <v>1</v>
      </c>
      <c r="F168" s="189" t="s">
        <v>207</v>
      </c>
      <c r="G168" s="13"/>
      <c r="H168" s="190">
        <v>5</v>
      </c>
      <c r="I168" s="191"/>
      <c r="J168" s="13"/>
      <c r="K168" s="13"/>
      <c r="L168" s="186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137</v>
      </c>
      <c r="AU168" s="188" t="s">
        <v>83</v>
      </c>
      <c r="AV168" s="13" t="s">
        <v>83</v>
      </c>
      <c r="AW168" s="13" t="s">
        <v>30</v>
      </c>
      <c r="AX168" s="13" t="s">
        <v>81</v>
      </c>
      <c r="AY168" s="188" t="s">
        <v>127</v>
      </c>
    </row>
    <row r="169" s="2" customFormat="1" ht="16.5" customHeight="1">
      <c r="A169" s="37"/>
      <c r="B169" s="171"/>
      <c r="C169" s="172" t="s">
        <v>179</v>
      </c>
      <c r="D169" s="172" t="s">
        <v>131</v>
      </c>
      <c r="E169" s="173" t="s">
        <v>240</v>
      </c>
      <c r="F169" s="174" t="s">
        <v>241</v>
      </c>
      <c r="G169" s="175" t="s">
        <v>143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6.9999999999999994E-05</v>
      </c>
      <c r="R169" s="182">
        <f>Q169*H169</f>
        <v>6.9999999999999994E-05</v>
      </c>
      <c r="S169" s="182">
        <v>0.0044999999999999997</v>
      </c>
      <c r="T169" s="183">
        <f>S169*H169</f>
        <v>0.0044999999999999997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157</v>
      </c>
      <c r="AT169" s="184" t="s">
        <v>131</v>
      </c>
      <c r="AU169" s="184" t="s">
        <v>83</v>
      </c>
      <c r="AY169" s="18" t="s">
        <v>127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81</v>
      </c>
      <c r="BK169" s="185">
        <f>ROUND(I169*H169,2)</f>
        <v>0</v>
      </c>
      <c r="BL169" s="18" t="s">
        <v>157</v>
      </c>
      <c r="BM169" s="184" t="s">
        <v>628</v>
      </c>
    </row>
    <row r="170" s="13" customFormat="1">
      <c r="A170" s="13"/>
      <c r="B170" s="186"/>
      <c r="C170" s="13"/>
      <c r="D170" s="187" t="s">
        <v>137</v>
      </c>
      <c r="E170" s="188" t="s">
        <v>1</v>
      </c>
      <c r="F170" s="189" t="s">
        <v>81</v>
      </c>
      <c r="G170" s="13"/>
      <c r="H170" s="190">
        <v>1</v>
      </c>
      <c r="I170" s="191"/>
      <c r="J170" s="13"/>
      <c r="K170" s="13"/>
      <c r="L170" s="186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8" t="s">
        <v>137</v>
      </c>
      <c r="AU170" s="188" t="s">
        <v>83</v>
      </c>
      <c r="AV170" s="13" t="s">
        <v>83</v>
      </c>
      <c r="AW170" s="13" t="s">
        <v>30</v>
      </c>
      <c r="AX170" s="13" t="s">
        <v>81</v>
      </c>
      <c r="AY170" s="188" t="s">
        <v>127</v>
      </c>
    </row>
    <row r="171" s="2" customFormat="1" ht="16.5" customHeight="1">
      <c r="A171" s="37"/>
      <c r="B171" s="171"/>
      <c r="C171" s="172" t="s">
        <v>258</v>
      </c>
      <c r="D171" s="172" t="s">
        <v>131</v>
      </c>
      <c r="E171" s="173" t="s">
        <v>629</v>
      </c>
      <c r="F171" s="174" t="s">
        <v>630</v>
      </c>
      <c r="G171" s="175" t="s">
        <v>143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0.0054900000000000001</v>
      </c>
      <c r="T171" s="183">
        <f>S171*H171</f>
        <v>0.0054900000000000001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157</v>
      </c>
      <c r="AT171" s="184" t="s">
        <v>131</v>
      </c>
      <c r="AU171" s="184" t="s">
        <v>83</v>
      </c>
      <c r="AY171" s="18" t="s">
        <v>127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81</v>
      </c>
      <c r="BK171" s="185">
        <f>ROUND(I171*H171,2)</f>
        <v>0</v>
      </c>
      <c r="BL171" s="18" t="s">
        <v>157</v>
      </c>
      <c r="BM171" s="184" t="s">
        <v>631</v>
      </c>
    </row>
    <row r="172" s="13" customFormat="1">
      <c r="A172" s="13"/>
      <c r="B172" s="186"/>
      <c r="C172" s="13"/>
      <c r="D172" s="187" t="s">
        <v>137</v>
      </c>
      <c r="E172" s="188" t="s">
        <v>1</v>
      </c>
      <c r="F172" s="189" t="s">
        <v>81</v>
      </c>
      <c r="G172" s="13"/>
      <c r="H172" s="190">
        <v>1</v>
      </c>
      <c r="I172" s="191"/>
      <c r="J172" s="13"/>
      <c r="K172" s="13"/>
      <c r="L172" s="186"/>
      <c r="M172" s="192"/>
      <c r="N172" s="193"/>
      <c r="O172" s="193"/>
      <c r="P172" s="193"/>
      <c r="Q172" s="193"/>
      <c r="R172" s="193"/>
      <c r="S172" s="193"/>
      <c r="T172" s="19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137</v>
      </c>
      <c r="AU172" s="188" t="s">
        <v>83</v>
      </c>
      <c r="AV172" s="13" t="s">
        <v>83</v>
      </c>
      <c r="AW172" s="13" t="s">
        <v>30</v>
      </c>
      <c r="AX172" s="13" t="s">
        <v>81</v>
      </c>
      <c r="AY172" s="188" t="s">
        <v>127</v>
      </c>
    </row>
    <row r="173" s="2" customFormat="1" ht="24.15" customHeight="1">
      <c r="A173" s="37"/>
      <c r="B173" s="171"/>
      <c r="C173" s="172" t="s">
        <v>138</v>
      </c>
      <c r="D173" s="172" t="s">
        <v>131</v>
      </c>
      <c r="E173" s="173" t="s">
        <v>632</v>
      </c>
      <c r="F173" s="174" t="s">
        <v>633</v>
      </c>
      <c r="G173" s="175" t="s">
        <v>143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0.0117</v>
      </c>
      <c r="T173" s="183">
        <f>S173*H173</f>
        <v>0.0117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157</v>
      </c>
      <c r="AT173" s="184" t="s">
        <v>131</v>
      </c>
      <c r="AU173" s="184" t="s">
        <v>83</v>
      </c>
      <c r="AY173" s="18" t="s">
        <v>127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81</v>
      </c>
      <c r="BK173" s="185">
        <f>ROUND(I173*H173,2)</f>
        <v>0</v>
      </c>
      <c r="BL173" s="18" t="s">
        <v>157</v>
      </c>
      <c r="BM173" s="184" t="s">
        <v>634</v>
      </c>
    </row>
    <row r="174" s="13" customFormat="1">
      <c r="A174" s="13"/>
      <c r="B174" s="186"/>
      <c r="C174" s="13"/>
      <c r="D174" s="187" t="s">
        <v>137</v>
      </c>
      <c r="E174" s="188" t="s">
        <v>1</v>
      </c>
      <c r="F174" s="189" t="s">
        <v>81</v>
      </c>
      <c r="G174" s="13"/>
      <c r="H174" s="190">
        <v>1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137</v>
      </c>
      <c r="AU174" s="188" t="s">
        <v>83</v>
      </c>
      <c r="AV174" s="13" t="s">
        <v>83</v>
      </c>
      <c r="AW174" s="13" t="s">
        <v>30</v>
      </c>
      <c r="AX174" s="13" t="s">
        <v>81</v>
      </c>
      <c r="AY174" s="188" t="s">
        <v>127</v>
      </c>
    </row>
    <row r="175" s="2" customFormat="1" ht="24.15" customHeight="1">
      <c r="A175" s="37"/>
      <c r="B175" s="171"/>
      <c r="C175" s="172" t="s">
        <v>266</v>
      </c>
      <c r="D175" s="172" t="s">
        <v>131</v>
      </c>
      <c r="E175" s="173" t="s">
        <v>635</v>
      </c>
      <c r="F175" s="174" t="s">
        <v>636</v>
      </c>
      <c r="G175" s="175" t="s">
        <v>187</v>
      </c>
      <c r="H175" s="176">
        <v>0.10000000000000001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157</v>
      </c>
      <c r="AT175" s="184" t="s">
        <v>131</v>
      </c>
      <c r="AU175" s="184" t="s">
        <v>83</v>
      </c>
      <c r="AY175" s="18" t="s">
        <v>127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81</v>
      </c>
      <c r="BK175" s="185">
        <f>ROUND(I175*H175,2)</f>
        <v>0</v>
      </c>
      <c r="BL175" s="18" t="s">
        <v>157</v>
      </c>
      <c r="BM175" s="184" t="s">
        <v>637</v>
      </c>
    </row>
    <row r="176" s="13" customFormat="1">
      <c r="A176" s="13"/>
      <c r="B176" s="186"/>
      <c r="C176" s="13"/>
      <c r="D176" s="187" t="s">
        <v>137</v>
      </c>
      <c r="E176" s="188" t="s">
        <v>1</v>
      </c>
      <c r="F176" s="189" t="s">
        <v>638</v>
      </c>
      <c r="G176" s="13"/>
      <c r="H176" s="190">
        <v>0.10000000000000001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137</v>
      </c>
      <c r="AU176" s="188" t="s">
        <v>83</v>
      </c>
      <c r="AV176" s="13" t="s">
        <v>83</v>
      </c>
      <c r="AW176" s="13" t="s">
        <v>30</v>
      </c>
      <c r="AX176" s="13" t="s">
        <v>81</v>
      </c>
      <c r="AY176" s="188" t="s">
        <v>127</v>
      </c>
    </row>
    <row r="177" s="2" customFormat="1" ht="24.15" customHeight="1">
      <c r="A177" s="37"/>
      <c r="B177" s="171"/>
      <c r="C177" s="172" t="s">
        <v>436</v>
      </c>
      <c r="D177" s="172" t="s">
        <v>131</v>
      </c>
      <c r="E177" s="173" t="s">
        <v>639</v>
      </c>
      <c r="F177" s="174" t="s">
        <v>640</v>
      </c>
      <c r="G177" s="175" t="s">
        <v>156</v>
      </c>
      <c r="H177" s="176">
        <v>5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0.00084000000000000003</v>
      </c>
      <c r="R177" s="182">
        <f>Q177*H177</f>
        <v>0.0042000000000000006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157</v>
      </c>
      <c r="AT177" s="184" t="s">
        <v>131</v>
      </c>
      <c r="AU177" s="184" t="s">
        <v>83</v>
      </c>
      <c r="AY177" s="18" t="s">
        <v>127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81</v>
      </c>
      <c r="BK177" s="185">
        <f>ROUND(I177*H177,2)</f>
        <v>0</v>
      </c>
      <c r="BL177" s="18" t="s">
        <v>157</v>
      </c>
      <c r="BM177" s="184" t="s">
        <v>641</v>
      </c>
    </row>
    <row r="178" s="13" customFormat="1">
      <c r="A178" s="13"/>
      <c r="B178" s="186"/>
      <c r="C178" s="13"/>
      <c r="D178" s="187" t="s">
        <v>137</v>
      </c>
      <c r="E178" s="188" t="s">
        <v>1</v>
      </c>
      <c r="F178" s="189" t="s">
        <v>207</v>
      </c>
      <c r="G178" s="13"/>
      <c r="H178" s="190">
        <v>5</v>
      </c>
      <c r="I178" s="191"/>
      <c r="J178" s="13"/>
      <c r="K178" s="13"/>
      <c r="L178" s="186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137</v>
      </c>
      <c r="AU178" s="188" t="s">
        <v>83</v>
      </c>
      <c r="AV178" s="13" t="s">
        <v>83</v>
      </c>
      <c r="AW178" s="13" t="s">
        <v>30</v>
      </c>
      <c r="AX178" s="13" t="s">
        <v>81</v>
      </c>
      <c r="AY178" s="188" t="s">
        <v>127</v>
      </c>
    </row>
    <row r="179" s="2" customFormat="1" ht="24.15" customHeight="1">
      <c r="A179" s="37"/>
      <c r="B179" s="171"/>
      <c r="C179" s="172" t="s">
        <v>270</v>
      </c>
      <c r="D179" s="172" t="s">
        <v>131</v>
      </c>
      <c r="E179" s="173" t="s">
        <v>642</v>
      </c>
      <c r="F179" s="174" t="s">
        <v>643</v>
      </c>
      <c r="G179" s="175" t="s">
        <v>156</v>
      </c>
      <c r="H179" s="176">
        <v>7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0.00097999999999999997</v>
      </c>
      <c r="R179" s="182">
        <f>Q179*H179</f>
        <v>0.0068599999999999998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157</v>
      </c>
      <c r="AT179" s="184" t="s">
        <v>131</v>
      </c>
      <c r="AU179" s="184" t="s">
        <v>83</v>
      </c>
      <c r="AY179" s="18" t="s">
        <v>127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81</v>
      </c>
      <c r="BK179" s="185">
        <f>ROUND(I179*H179,2)</f>
        <v>0</v>
      </c>
      <c r="BL179" s="18" t="s">
        <v>157</v>
      </c>
      <c r="BM179" s="184" t="s">
        <v>644</v>
      </c>
    </row>
    <row r="180" s="13" customFormat="1">
      <c r="A180" s="13"/>
      <c r="B180" s="186"/>
      <c r="C180" s="13"/>
      <c r="D180" s="187" t="s">
        <v>137</v>
      </c>
      <c r="E180" s="188" t="s">
        <v>1</v>
      </c>
      <c r="F180" s="189" t="s">
        <v>215</v>
      </c>
      <c r="G180" s="13"/>
      <c r="H180" s="190">
        <v>7</v>
      </c>
      <c r="I180" s="191"/>
      <c r="J180" s="13"/>
      <c r="K180" s="13"/>
      <c r="L180" s="186"/>
      <c r="M180" s="192"/>
      <c r="N180" s="193"/>
      <c r="O180" s="193"/>
      <c r="P180" s="193"/>
      <c r="Q180" s="193"/>
      <c r="R180" s="193"/>
      <c r="S180" s="193"/>
      <c r="T180" s="19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8" t="s">
        <v>137</v>
      </c>
      <c r="AU180" s="188" t="s">
        <v>83</v>
      </c>
      <c r="AV180" s="13" t="s">
        <v>83</v>
      </c>
      <c r="AW180" s="13" t="s">
        <v>30</v>
      </c>
      <c r="AX180" s="13" t="s">
        <v>81</v>
      </c>
      <c r="AY180" s="188" t="s">
        <v>127</v>
      </c>
    </row>
    <row r="181" s="2" customFormat="1" ht="24.15" customHeight="1">
      <c r="A181" s="37"/>
      <c r="B181" s="171"/>
      <c r="C181" s="172" t="s">
        <v>645</v>
      </c>
      <c r="D181" s="172" t="s">
        <v>131</v>
      </c>
      <c r="E181" s="173" t="s">
        <v>646</v>
      </c>
      <c r="F181" s="174" t="s">
        <v>647</v>
      </c>
      <c r="G181" s="175" t="s">
        <v>156</v>
      </c>
      <c r="H181" s="176">
        <v>7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0.0012600000000000001</v>
      </c>
      <c r="R181" s="182">
        <f>Q181*H181</f>
        <v>0.0088199999999999997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157</v>
      </c>
      <c r="AT181" s="184" t="s">
        <v>131</v>
      </c>
      <c r="AU181" s="184" t="s">
        <v>83</v>
      </c>
      <c r="AY181" s="18" t="s">
        <v>127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81</v>
      </c>
      <c r="BK181" s="185">
        <f>ROUND(I181*H181,2)</f>
        <v>0</v>
      </c>
      <c r="BL181" s="18" t="s">
        <v>157</v>
      </c>
      <c r="BM181" s="184" t="s">
        <v>648</v>
      </c>
    </row>
    <row r="182" s="13" customFormat="1">
      <c r="A182" s="13"/>
      <c r="B182" s="186"/>
      <c r="C182" s="13"/>
      <c r="D182" s="187" t="s">
        <v>137</v>
      </c>
      <c r="E182" s="188" t="s">
        <v>1</v>
      </c>
      <c r="F182" s="189" t="s">
        <v>215</v>
      </c>
      <c r="G182" s="13"/>
      <c r="H182" s="190">
        <v>7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137</v>
      </c>
      <c r="AU182" s="188" t="s">
        <v>83</v>
      </c>
      <c r="AV182" s="13" t="s">
        <v>83</v>
      </c>
      <c r="AW182" s="13" t="s">
        <v>30</v>
      </c>
      <c r="AX182" s="13" t="s">
        <v>81</v>
      </c>
      <c r="AY182" s="188" t="s">
        <v>127</v>
      </c>
    </row>
    <row r="183" s="2" customFormat="1" ht="24.15" customHeight="1">
      <c r="A183" s="37"/>
      <c r="B183" s="171"/>
      <c r="C183" s="172" t="s">
        <v>274</v>
      </c>
      <c r="D183" s="172" t="s">
        <v>131</v>
      </c>
      <c r="E183" s="173" t="s">
        <v>649</v>
      </c>
      <c r="F183" s="174" t="s">
        <v>650</v>
      </c>
      <c r="G183" s="175" t="s">
        <v>156</v>
      </c>
      <c r="H183" s="176">
        <v>16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0.0015299999999999999</v>
      </c>
      <c r="R183" s="182">
        <f>Q183*H183</f>
        <v>0.024479999999999998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157</v>
      </c>
      <c r="AT183" s="184" t="s">
        <v>131</v>
      </c>
      <c r="AU183" s="184" t="s">
        <v>83</v>
      </c>
      <c r="AY183" s="18" t="s">
        <v>127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81</v>
      </c>
      <c r="BK183" s="185">
        <f>ROUND(I183*H183,2)</f>
        <v>0</v>
      </c>
      <c r="BL183" s="18" t="s">
        <v>157</v>
      </c>
      <c r="BM183" s="184" t="s">
        <v>651</v>
      </c>
    </row>
    <row r="184" s="13" customFormat="1">
      <c r="A184" s="13"/>
      <c r="B184" s="186"/>
      <c r="C184" s="13"/>
      <c r="D184" s="187" t="s">
        <v>137</v>
      </c>
      <c r="E184" s="188" t="s">
        <v>1</v>
      </c>
      <c r="F184" s="189" t="s">
        <v>157</v>
      </c>
      <c r="G184" s="13"/>
      <c r="H184" s="190">
        <v>16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137</v>
      </c>
      <c r="AU184" s="188" t="s">
        <v>83</v>
      </c>
      <c r="AV184" s="13" t="s">
        <v>83</v>
      </c>
      <c r="AW184" s="13" t="s">
        <v>30</v>
      </c>
      <c r="AX184" s="13" t="s">
        <v>81</v>
      </c>
      <c r="AY184" s="188" t="s">
        <v>127</v>
      </c>
    </row>
    <row r="185" s="2" customFormat="1" ht="37.8" customHeight="1">
      <c r="A185" s="37"/>
      <c r="B185" s="171"/>
      <c r="C185" s="172" t="s">
        <v>282</v>
      </c>
      <c r="D185" s="172" t="s">
        <v>131</v>
      </c>
      <c r="E185" s="173" t="s">
        <v>652</v>
      </c>
      <c r="F185" s="174" t="s">
        <v>653</v>
      </c>
      <c r="G185" s="175" t="s">
        <v>156</v>
      </c>
      <c r="H185" s="176">
        <v>28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38</v>
      </c>
      <c r="O185" s="76"/>
      <c r="P185" s="182">
        <f>O185*H185</f>
        <v>0</v>
      </c>
      <c r="Q185" s="182">
        <v>6.9999999999999994E-05</v>
      </c>
      <c r="R185" s="182">
        <f>Q185*H185</f>
        <v>0.0019599999999999999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157</v>
      </c>
      <c r="AT185" s="184" t="s">
        <v>131</v>
      </c>
      <c r="AU185" s="184" t="s">
        <v>83</v>
      </c>
      <c r="AY185" s="18" t="s">
        <v>127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81</v>
      </c>
      <c r="BK185" s="185">
        <f>ROUND(I185*H185,2)</f>
        <v>0</v>
      </c>
      <c r="BL185" s="18" t="s">
        <v>157</v>
      </c>
      <c r="BM185" s="184" t="s">
        <v>654</v>
      </c>
    </row>
    <row r="186" s="13" customFormat="1">
      <c r="A186" s="13"/>
      <c r="B186" s="186"/>
      <c r="C186" s="13"/>
      <c r="D186" s="187" t="s">
        <v>137</v>
      </c>
      <c r="E186" s="188" t="s">
        <v>1</v>
      </c>
      <c r="F186" s="189" t="s">
        <v>655</v>
      </c>
      <c r="G186" s="13"/>
      <c r="H186" s="190">
        <v>28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137</v>
      </c>
      <c r="AU186" s="188" t="s">
        <v>83</v>
      </c>
      <c r="AV186" s="13" t="s">
        <v>83</v>
      </c>
      <c r="AW186" s="13" t="s">
        <v>30</v>
      </c>
      <c r="AX186" s="13" t="s">
        <v>81</v>
      </c>
      <c r="AY186" s="188" t="s">
        <v>127</v>
      </c>
    </row>
    <row r="187" s="2" customFormat="1" ht="37.8" customHeight="1">
      <c r="A187" s="37"/>
      <c r="B187" s="171"/>
      <c r="C187" s="172" t="s">
        <v>286</v>
      </c>
      <c r="D187" s="172" t="s">
        <v>131</v>
      </c>
      <c r="E187" s="173" t="s">
        <v>656</v>
      </c>
      <c r="F187" s="174" t="s">
        <v>657</v>
      </c>
      <c r="G187" s="175" t="s">
        <v>156</v>
      </c>
      <c r="H187" s="176">
        <v>33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38</v>
      </c>
      <c r="O187" s="76"/>
      <c r="P187" s="182">
        <f>O187*H187</f>
        <v>0</v>
      </c>
      <c r="Q187" s="182">
        <v>9.0000000000000006E-05</v>
      </c>
      <c r="R187" s="182">
        <f>Q187*H187</f>
        <v>0.00297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157</v>
      </c>
      <c r="AT187" s="184" t="s">
        <v>131</v>
      </c>
      <c r="AU187" s="184" t="s">
        <v>83</v>
      </c>
      <c r="AY187" s="18" t="s">
        <v>127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81</v>
      </c>
      <c r="BK187" s="185">
        <f>ROUND(I187*H187,2)</f>
        <v>0</v>
      </c>
      <c r="BL187" s="18" t="s">
        <v>157</v>
      </c>
      <c r="BM187" s="184" t="s">
        <v>658</v>
      </c>
    </row>
    <row r="188" s="13" customFormat="1">
      <c r="A188" s="13"/>
      <c r="B188" s="186"/>
      <c r="C188" s="13"/>
      <c r="D188" s="187" t="s">
        <v>137</v>
      </c>
      <c r="E188" s="188" t="s">
        <v>1</v>
      </c>
      <c r="F188" s="189" t="s">
        <v>659</v>
      </c>
      <c r="G188" s="13"/>
      <c r="H188" s="190">
        <v>33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137</v>
      </c>
      <c r="AU188" s="188" t="s">
        <v>83</v>
      </c>
      <c r="AV188" s="13" t="s">
        <v>83</v>
      </c>
      <c r="AW188" s="13" t="s">
        <v>30</v>
      </c>
      <c r="AX188" s="13" t="s">
        <v>81</v>
      </c>
      <c r="AY188" s="188" t="s">
        <v>127</v>
      </c>
    </row>
    <row r="189" s="2" customFormat="1" ht="24.15" customHeight="1">
      <c r="A189" s="37"/>
      <c r="B189" s="171"/>
      <c r="C189" s="172" t="s">
        <v>168</v>
      </c>
      <c r="D189" s="172" t="s">
        <v>131</v>
      </c>
      <c r="E189" s="173" t="s">
        <v>660</v>
      </c>
      <c r="F189" s="174" t="s">
        <v>661</v>
      </c>
      <c r="G189" s="175" t="s">
        <v>143</v>
      </c>
      <c r="H189" s="176">
        <v>1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0.00027</v>
      </c>
      <c r="R189" s="182">
        <f>Q189*H189</f>
        <v>0.00027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157</v>
      </c>
      <c r="AT189" s="184" t="s">
        <v>131</v>
      </c>
      <c r="AU189" s="184" t="s">
        <v>83</v>
      </c>
      <c r="AY189" s="18" t="s">
        <v>127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81</v>
      </c>
      <c r="BK189" s="185">
        <f>ROUND(I189*H189,2)</f>
        <v>0</v>
      </c>
      <c r="BL189" s="18" t="s">
        <v>157</v>
      </c>
      <c r="BM189" s="184" t="s">
        <v>662</v>
      </c>
    </row>
    <row r="190" s="13" customFormat="1">
      <c r="A190" s="13"/>
      <c r="B190" s="186"/>
      <c r="C190" s="13"/>
      <c r="D190" s="187" t="s">
        <v>137</v>
      </c>
      <c r="E190" s="188" t="s">
        <v>1</v>
      </c>
      <c r="F190" s="189" t="s">
        <v>81</v>
      </c>
      <c r="G190" s="13"/>
      <c r="H190" s="190">
        <v>1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137</v>
      </c>
      <c r="AU190" s="188" t="s">
        <v>83</v>
      </c>
      <c r="AV190" s="13" t="s">
        <v>83</v>
      </c>
      <c r="AW190" s="13" t="s">
        <v>30</v>
      </c>
      <c r="AX190" s="13" t="s">
        <v>81</v>
      </c>
      <c r="AY190" s="188" t="s">
        <v>127</v>
      </c>
    </row>
    <row r="191" s="2" customFormat="1" ht="24.15" customHeight="1">
      <c r="A191" s="37"/>
      <c r="B191" s="171"/>
      <c r="C191" s="172" t="s">
        <v>663</v>
      </c>
      <c r="D191" s="172" t="s">
        <v>131</v>
      </c>
      <c r="E191" s="173" t="s">
        <v>664</v>
      </c>
      <c r="F191" s="174" t="s">
        <v>665</v>
      </c>
      <c r="G191" s="175" t="s">
        <v>143</v>
      </c>
      <c r="H191" s="176">
        <v>1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38</v>
      </c>
      <c r="O191" s="76"/>
      <c r="P191" s="182">
        <f>O191*H191</f>
        <v>0</v>
      </c>
      <c r="Q191" s="182">
        <v>0.00022000000000000001</v>
      </c>
      <c r="R191" s="182">
        <f>Q191*H191</f>
        <v>0.00022000000000000001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157</v>
      </c>
      <c r="AT191" s="184" t="s">
        <v>131</v>
      </c>
      <c r="AU191" s="184" t="s">
        <v>83</v>
      </c>
      <c r="AY191" s="18" t="s">
        <v>127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8" t="s">
        <v>81</v>
      </c>
      <c r="BK191" s="185">
        <f>ROUND(I191*H191,2)</f>
        <v>0</v>
      </c>
      <c r="BL191" s="18" t="s">
        <v>157</v>
      </c>
      <c r="BM191" s="184" t="s">
        <v>666</v>
      </c>
    </row>
    <row r="192" s="13" customFormat="1">
      <c r="A192" s="13"/>
      <c r="B192" s="186"/>
      <c r="C192" s="13"/>
      <c r="D192" s="187" t="s">
        <v>137</v>
      </c>
      <c r="E192" s="188" t="s">
        <v>1</v>
      </c>
      <c r="F192" s="189" t="s">
        <v>81</v>
      </c>
      <c r="G192" s="13"/>
      <c r="H192" s="190">
        <v>1</v>
      </c>
      <c r="I192" s="191"/>
      <c r="J192" s="13"/>
      <c r="K192" s="13"/>
      <c r="L192" s="186"/>
      <c r="M192" s="192"/>
      <c r="N192" s="193"/>
      <c r="O192" s="193"/>
      <c r="P192" s="193"/>
      <c r="Q192" s="193"/>
      <c r="R192" s="193"/>
      <c r="S192" s="193"/>
      <c r="T192" s="19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8" t="s">
        <v>137</v>
      </c>
      <c r="AU192" s="188" t="s">
        <v>83</v>
      </c>
      <c r="AV192" s="13" t="s">
        <v>83</v>
      </c>
      <c r="AW192" s="13" t="s">
        <v>30</v>
      </c>
      <c r="AX192" s="13" t="s">
        <v>81</v>
      </c>
      <c r="AY192" s="188" t="s">
        <v>127</v>
      </c>
    </row>
    <row r="193" s="2" customFormat="1" ht="16.5" customHeight="1">
      <c r="A193" s="37"/>
      <c r="B193" s="171"/>
      <c r="C193" s="172" t="s">
        <v>299</v>
      </c>
      <c r="D193" s="172" t="s">
        <v>131</v>
      </c>
      <c r="E193" s="173" t="s">
        <v>667</v>
      </c>
      <c r="F193" s="174" t="s">
        <v>668</v>
      </c>
      <c r="G193" s="175" t="s">
        <v>143</v>
      </c>
      <c r="H193" s="176">
        <v>1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38</v>
      </c>
      <c r="O193" s="76"/>
      <c r="P193" s="182">
        <f>O193*H193</f>
        <v>0</v>
      </c>
      <c r="Q193" s="182">
        <v>0.00072000000000000005</v>
      </c>
      <c r="R193" s="182">
        <f>Q193*H193</f>
        <v>0.00072000000000000005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157</v>
      </c>
      <c r="AT193" s="184" t="s">
        <v>131</v>
      </c>
      <c r="AU193" s="184" t="s">
        <v>83</v>
      </c>
      <c r="AY193" s="18" t="s">
        <v>127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81</v>
      </c>
      <c r="BK193" s="185">
        <f>ROUND(I193*H193,2)</f>
        <v>0</v>
      </c>
      <c r="BL193" s="18" t="s">
        <v>157</v>
      </c>
      <c r="BM193" s="184" t="s">
        <v>669</v>
      </c>
    </row>
    <row r="194" s="13" customFormat="1">
      <c r="A194" s="13"/>
      <c r="B194" s="186"/>
      <c r="C194" s="13"/>
      <c r="D194" s="187" t="s">
        <v>137</v>
      </c>
      <c r="E194" s="188" t="s">
        <v>1</v>
      </c>
      <c r="F194" s="189" t="s">
        <v>81</v>
      </c>
      <c r="G194" s="13"/>
      <c r="H194" s="190">
        <v>1</v>
      </c>
      <c r="I194" s="191"/>
      <c r="J194" s="13"/>
      <c r="K194" s="13"/>
      <c r="L194" s="186"/>
      <c r="M194" s="192"/>
      <c r="N194" s="193"/>
      <c r="O194" s="193"/>
      <c r="P194" s="193"/>
      <c r="Q194" s="193"/>
      <c r="R194" s="193"/>
      <c r="S194" s="193"/>
      <c r="T194" s="19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8" t="s">
        <v>137</v>
      </c>
      <c r="AU194" s="188" t="s">
        <v>83</v>
      </c>
      <c r="AV194" s="13" t="s">
        <v>83</v>
      </c>
      <c r="AW194" s="13" t="s">
        <v>30</v>
      </c>
      <c r="AX194" s="13" t="s">
        <v>81</v>
      </c>
      <c r="AY194" s="188" t="s">
        <v>127</v>
      </c>
    </row>
    <row r="195" s="2" customFormat="1" ht="24.15" customHeight="1">
      <c r="A195" s="37"/>
      <c r="B195" s="171"/>
      <c r="C195" s="195" t="s">
        <v>303</v>
      </c>
      <c r="D195" s="195" t="s">
        <v>140</v>
      </c>
      <c r="E195" s="196" t="s">
        <v>670</v>
      </c>
      <c r="F195" s="197" t="s">
        <v>671</v>
      </c>
      <c r="G195" s="198" t="s">
        <v>143</v>
      </c>
      <c r="H195" s="199">
        <v>1</v>
      </c>
      <c r="I195" s="200"/>
      <c r="J195" s="201">
        <f>ROUND(I195*H195,2)</f>
        <v>0</v>
      </c>
      <c r="K195" s="202"/>
      <c r="L195" s="203"/>
      <c r="M195" s="204" t="s">
        <v>1</v>
      </c>
      <c r="N195" s="205" t="s">
        <v>38</v>
      </c>
      <c r="O195" s="76"/>
      <c r="P195" s="182">
        <f>O195*H195</f>
        <v>0</v>
      </c>
      <c r="Q195" s="182">
        <v>0.0033</v>
      </c>
      <c r="R195" s="182">
        <f>Q195*H195</f>
        <v>0.0033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168</v>
      </c>
      <c r="AT195" s="184" t="s">
        <v>140</v>
      </c>
      <c r="AU195" s="184" t="s">
        <v>83</v>
      </c>
      <c r="AY195" s="18" t="s">
        <v>127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81</v>
      </c>
      <c r="BK195" s="185">
        <f>ROUND(I195*H195,2)</f>
        <v>0</v>
      </c>
      <c r="BL195" s="18" t="s">
        <v>157</v>
      </c>
      <c r="BM195" s="184" t="s">
        <v>672</v>
      </c>
    </row>
    <row r="196" s="13" customFormat="1">
      <c r="A196" s="13"/>
      <c r="B196" s="186"/>
      <c r="C196" s="13"/>
      <c r="D196" s="187" t="s">
        <v>137</v>
      </c>
      <c r="E196" s="188" t="s">
        <v>1</v>
      </c>
      <c r="F196" s="189" t="s">
        <v>81</v>
      </c>
      <c r="G196" s="13"/>
      <c r="H196" s="190">
        <v>1</v>
      </c>
      <c r="I196" s="191"/>
      <c r="J196" s="13"/>
      <c r="K196" s="13"/>
      <c r="L196" s="186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137</v>
      </c>
      <c r="AU196" s="188" t="s">
        <v>83</v>
      </c>
      <c r="AV196" s="13" t="s">
        <v>83</v>
      </c>
      <c r="AW196" s="13" t="s">
        <v>30</v>
      </c>
      <c r="AX196" s="13" t="s">
        <v>81</v>
      </c>
      <c r="AY196" s="188" t="s">
        <v>127</v>
      </c>
    </row>
    <row r="197" s="2" customFormat="1" ht="24.15" customHeight="1">
      <c r="A197" s="37"/>
      <c r="B197" s="171"/>
      <c r="C197" s="172" t="s">
        <v>444</v>
      </c>
      <c r="D197" s="172" t="s">
        <v>131</v>
      </c>
      <c r="E197" s="173" t="s">
        <v>673</v>
      </c>
      <c r="F197" s="174" t="s">
        <v>674</v>
      </c>
      <c r="G197" s="175" t="s">
        <v>143</v>
      </c>
      <c r="H197" s="176">
        <v>1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38</v>
      </c>
      <c r="O197" s="76"/>
      <c r="P197" s="182">
        <f>O197*H197</f>
        <v>0</v>
      </c>
      <c r="Q197" s="182">
        <v>0.00017000000000000001</v>
      </c>
      <c r="R197" s="182">
        <f>Q197*H197</f>
        <v>0.00017000000000000001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157</v>
      </c>
      <c r="AT197" s="184" t="s">
        <v>131</v>
      </c>
      <c r="AU197" s="184" t="s">
        <v>83</v>
      </c>
      <c r="AY197" s="18" t="s">
        <v>127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8" t="s">
        <v>81</v>
      </c>
      <c r="BK197" s="185">
        <f>ROUND(I197*H197,2)</f>
        <v>0</v>
      </c>
      <c r="BL197" s="18" t="s">
        <v>157</v>
      </c>
      <c r="BM197" s="184" t="s">
        <v>675</v>
      </c>
    </row>
    <row r="198" s="13" customFormat="1">
      <c r="A198" s="13"/>
      <c r="B198" s="186"/>
      <c r="C198" s="13"/>
      <c r="D198" s="187" t="s">
        <v>137</v>
      </c>
      <c r="E198" s="188" t="s">
        <v>1</v>
      </c>
      <c r="F198" s="189" t="s">
        <v>81</v>
      </c>
      <c r="G198" s="13"/>
      <c r="H198" s="190">
        <v>1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137</v>
      </c>
      <c r="AU198" s="188" t="s">
        <v>83</v>
      </c>
      <c r="AV198" s="13" t="s">
        <v>83</v>
      </c>
      <c r="AW198" s="13" t="s">
        <v>30</v>
      </c>
      <c r="AX198" s="13" t="s">
        <v>81</v>
      </c>
      <c r="AY198" s="188" t="s">
        <v>127</v>
      </c>
    </row>
    <row r="199" s="2" customFormat="1" ht="24.15" customHeight="1">
      <c r="A199" s="37"/>
      <c r="B199" s="171"/>
      <c r="C199" s="172" t="s">
        <v>308</v>
      </c>
      <c r="D199" s="172" t="s">
        <v>131</v>
      </c>
      <c r="E199" s="173" t="s">
        <v>676</v>
      </c>
      <c r="F199" s="174" t="s">
        <v>677</v>
      </c>
      <c r="G199" s="175" t="s">
        <v>143</v>
      </c>
      <c r="H199" s="176">
        <v>1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38</v>
      </c>
      <c r="O199" s="76"/>
      <c r="P199" s="182">
        <f>O199*H199</f>
        <v>0</v>
      </c>
      <c r="Q199" s="182">
        <v>0.00051999999999999995</v>
      </c>
      <c r="R199" s="182">
        <f>Q199*H199</f>
        <v>0.00051999999999999995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157</v>
      </c>
      <c r="AT199" s="184" t="s">
        <v>131</v>
      </c>
      <c r="AU199" s="184" t="s">
        <v>83</v>
      </c>
      <c r="AY199" s="18" t="s">
        <v>127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81</v>
      </c>
      <c r="BK199" s="185">
        <f>ROUND(I199*H199,2)</f>
        <v>0</v>
      </c>
      <c r="BL199" s="18" t="s">
        <v>157</v>
      </c>
      <c r="BM199" s="184" t="s">
        <v>678</v>
      </c>
    </row>
    <row r="200" s="13" customFormat="1">
      <c r="A200" s="13"/>
      <c r="B200" s="186"/>
      <c r="C200" s="13"/>
      <c r="D200" s="187" t="s">
        <v>137</v>
      </c>
      <c r="E200" s="188" t="s">
        <v>1</v>
      </c>
      <c r="F200" s="189" t="s">
        <v>81</v>
      </c>
      <c r="G200" s="13"/>
      <c r="H200" s="190">
        <v>1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137</v>
      </c>
      <c r="AU200" s="188" t="s">
        <v>83</v>
      </c>
      <c r="AV200" s="13" t="s">
        <v>83</v>
      </c>
      <c r="AW200" s="13" t="s">
        <v>30</v>
      </c>
      <c r="AX200" s="13" t="s">
        <v>81</v>
      </c>
      <c r="AY200" s="188" t="s">
        <v>127</v>
      </c>
    </row>
    <row r="201" s="2" customFormat="1" ht="24.15" customHeight="1">
      <c r="A201" s="37"/>
      <c r="B201" s="171"/>
      <c r="C201" s="172" t="s">
        <v>679</v>
      </c>
      <c r="D201" s="172" t="s">
        <v>131</v>
      </c>
      <c r="E201" s="173" t="s">
        <v>680</v>
      </c>
      <c r="F201" s="174" t="s">
        <v>681</v>
      </c>
      <c r="G201" s="175" t="s">
        <v>143</v>
      </c>
      <c r="H201" s="176">
        <v>1</v>
      </c>
      <c r="I201" s="177"/>
      <c r="J201" s="178">
        <f>ROUND(I201*H201,2)</f>
        <v>0</v>
      </c>
      <c r="K201" s="179"/>
      <c r="L201" s="38"/>
      <c r="M201" s="180" t="s">
        <v>1</v>
      </c>
      <c r="N201" s="181" t="s">
        <v>38</v>
      </c>
      <c r="O201" s="76"/>
      <c r="P201" s="182">
        <f>O201*H201</f>
        <v>0</v>
      </c>
      <c r="Q201" s="182">
        <v>2.0000000000000002E-05</v>
      </c>
      <c r="R201" s="182">
        <f>Q201*H201</f>
        <v>2.0000000000000002E-05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157</v>
      </c>
      <c r="AT201" s="184" t="s">
        <v>131</v>
      </c>
      <c r="AU201" s="184" t="s">
        <v>83</v>
      </c>
      <c r="AY201" s="18" t="s">
        <v>127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8" t="s">
        <v>81</v>
      </c>
      <c r="BK201" s="185">
        <f>ROUND(I201*H201,2)</f>
        <v>0</v>
      </c>
      <c r="BL201" s="18" t="s">
        <v>157</v>
      </c>
      <c r="BM201" s="184" t="s">
        <v>682</v>
      </c>
    </row>
    <row r="202" s="13" customFormat="1">
      <c r="A202" s="13"/>
      <c r="B202" s="186"/>
      <c r="C202" s="13"/>
      <c r="D202" s="187" t="s">
        <v>137</v>
      </c>
      <c r="E202" s="188" t="s">
        <v>1</v>
      </c>
      <c r="F202" s="189" t="s">
        <v>81</v>
      </c>
      <c r="G202" s="13"/>
      <c r="H202" s="190">
        <v>1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137</v>
      </c>
      <c r="AU202" s="188" t="s">
        <v>83</v>
      </c>
      <c r="AV202" s="13" t="s">
        <v>83</v>
      </c>
      <c r="AW202" s="13" t="s">
        <v>30</v>
      </c>
      <c r="AX202" s="13" t="s">
        <v>81</v>
      </c>
      <c r="AY202" s="188" t="s">
        <v>127</v>
      </c>
    </row>
    <row r="203" s="2" customFormat="1" ht="16.5" customHeight="1">
      <c r="A203" s="37"/>
      <c r="B203" s="171"/>
      <c r="C203" s="195" t="s">
        <v>316</v>
      </c>
      <c r="D203" s="195" t="s">
        <v>140</v>
      </c>
      <c r="E203" s="196" t="s">
        <v>683</v>
      </c>
      <c r="F203" s="197" t="s">
        <v>684</v>
      </c>
      <c r="G203" s="198" t="s">
        <v>143</v>
      </c>
      <c r="H203" s="199">
        <v>1</v>
      </c>
      <c r="I203" s="200"/>
      <c r="J203" s="201">
        <f>ROUND(I203*H203,2)</f>
        <v>0</v>
      </c>
      <c r="K203" s="202"/>
      <c r="L203" s="203"/>
      <c r="M203" s="204" t="s">
        <v>1</v>
      </c>
      <c r="N203" s="205" t="s">
        <v>38</v>
      </c>
      <c r="O203" s="76"/>
      <c r="P203" s="182">
        <f>O203*H203</f>
        <v>0</v>
      </c>
      <c r="Q203" s="182">
        <v>0.00022000000000000001</v>
      </c>
      <c r="R203" s="182">
        <f>Q203*H203</f>
        <v>0.00022000000000000001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168</v>
      </c>
      <c r="AT203" s="184" t="s">
        <v>140</v>
      </c>
      <c r="AU203" s="184" t="s">
        <v>83</v>
      </c>
      <c r="AY203" s="18" t="s">
        <v>127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81</v>
      </c>
      <c r="BK203" s="185">
        <f>ROUND(I203*H203,2)</f>
        <v>0</v>
      </c>
      <c r="BL203" s="18" t="s">
        <v>157</v>
      </c>
      <c r="BM203" s="184" t="s">
        <v>685</v>
      </c>
    </row>
    <row r="204" s="13" customFormat="1">
      <c r="A204" s="13"/>
      <c r="B204" s="186"/>
      <c r="C204" s="13"/>
      <c r="D204" s="187" t="s">
        <v>137</v>
      </c>
      <c r="E204" s="188" t="s">
        <v>1</v>
      </c>
      <c r="F204" s="189" t="s">
        <v>81</v>
      </c>
      <c r="G204" s="13"/>
      <c r="H204" s="190">
        <v>1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137</v>
      </c>
      <c r="AU204" s="188" t="s">
        <v>83</v>
      </c>
      <c r="AV204" s="13" t="s">
        <v>83</v>
      </c>
      <c r="AW204" s="13" t="s">
        <v>30</v>
      </c>
      <c r="AX204" s="13" t="s">
        <v>81</v>
      </c>
      <c r="AY204" s="188" t="s">
        <v>127</v>
      </c>
    </row>
    <row r="205" s="2" customFormat="1" ht="21.75" customHeight="1">
      <c r="A205" s="37"/>
      <c r="B205" s="171"/>
      <c r="C205" s="172" t="s">
        <v>320</v>
      </c>
      <c r="D205" s="172" t="s">
        <v>131</v>
      </c>
      <c r="E205" s="173" t="s">
        <v>686</v>
      </c>
      <c r="F205" s="174" t="s">
        <v>687</v>
      </c>
      <c r="G205" s="175" t="s">
        <v>143</v>
      </c>
      <c r="H205" s="176">
        <v>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38</v>
      </c>
      <c r="O205" s="76"/>
      <c r="P205" s="182">
        <f>O205*H205</f>
        <v>0</v>
      </c>
      <c r="Q205" s="182">
        <v>0.00021000000000000001</v>
      </c>
      <c r="R205" s="182">
        <f>Q205*H205</f>
        <v>0.00021000000000000001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157</v>
      </c>
      <c r="AT205" s="184" t="s">
        <v>131</v>
      </c>
      <c r="AU205" s="184" t="s">
        <v>83</v>
      </c>
      <c r="AY205" s="18" t="s">
        <v>127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81</v>
      </c>
      <c r="BK205" s="185">
        <f>ROUND(I205*H205,2)</f>
        <v>0</v>
      </c>
      <c r="BL205" s="18" t="s">
        <v>157</v>
      </c>
      <c r="BM205" s="184" t="s">
        <v>688</v>
      </c>
    </row>
    <row r="206" s="13" customFormat="1">
      <c r="A206" s="13"/>
      <c r="B206" s="186"/>
      <c r="C206" s="13"/>
      <c r="D206" s="187" t="s">
        <v>137</v>
      </c>
      <c r="E206" s="188" t="s">
        <v>1</v>
      </c>
      <c r="F206" s="189" t="s">
        <v>81</v>
      </c>
      <c r="G206" s="13"/>
      <c r="H206" s="190">
        <v>1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137</v>
      </c>
      <c r="AU206" s="188" t="s">
        <v>83</v>
      </c>
      <c r="AV206" s="13" t="s">
        <v>83</v>
      </c>
      <c r="AW206" s="13" t="s">
        <v>30</v>
      </c>
      <c r="AX206" s="13" t="s">
        <v>81</v>
      </c>
      <c r="AY206" s="188" t="s">
        <v>127</v>
      </c>
    </row>
    <row r="207" s="2" customFormat="1" ht="21.75" customHeight="1">
      <c r="A207" s="37"/>
      <c r="B207" s="171"/>
      <c r="C207" s="172" t="s">
        <v>689</v>
      </c>
      <c r="D207" s="172" t="s">
        <v>131</v>
      </c>
      <c r="E207" s="173" t="s">
        <v>690</v>
      </c>
      <c r="F207" s="174" t="s">
        <v>691</v>
      </c>
      <c r="G207" s="175" t="s">
        <v>143</v>
      </c>
      <c r="H207" s="176">
        <v>2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38</v>
      </c>
      <c r="O207" s="76"/>
      <c r="P207" s="182">
        <f>O207*H207</f>
        <v>0</v>
      </c>
      <c r="Q207" s="182">
        <v>0.00034000000000000002</v>
      </c>
      <c r="R207" s="182">
        <f>Q207*H207</f>
        <v>0.00068000000000000005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157</v>
      </c>
      <c r="AT207" s="184" t="s">
        <v>131</v>
      </c>
      <c r="AU207" s="184" t="s">
        <v>83</v>
      </c>
      <c r="AY207" s="18" t="s">
        <v>127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8" t="s">
        <v>81</v>
      </c>
      <c r="BK207" s="185">
        <f>ROUND(I207*H207,2)</f>
        <v>0</v>
      </c>
      <c r="BL207" s="18" t="s">
        <v>157</v>
      </c>
      <c r="BM207" s="184" t="s">
        <v>692</v>
      </c>
    </row>
    <row r="208" s="13" customFormat="1">
      <c r="A208" s="13"/>
      <c r="B208" s="186"/>
      <c r="C208" s="13"/>
      <c r="D208" s="187" t="s">
        <v>137</v>
      </c>
      <c r="E208" s="188" t="s">
        <v>1</v>
      </c>
      <c r="F208" s="189" t="s">
        <v>83</v>
      </c>
      <c r="G208" s="13"/>
      <c r="H208" s="190">
        <v>2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137</v>
      </c>
      <c r="AU208" s="188" t="s">
        <v>83</v>
      </c>
      <c r="AV208" s="13" t="s">
        <v>83</v>
      </c>
      <c r="AW208" s="13" t="s">
        <v>30</v>
      </c>
      <c r="AX208" s="13" t="s">
        <v>81</v>
      </c>
      <c r="AY208" s="188" t="s">
        <v>127</v>
      </c>
    </row>
    <row r="209" s="2" customFormat="1" ht="21.75" customHeight="1">
      <c r="A209" s="37"/>
      <c r="B209" s="171"/>
      <c r="C209" s="172" t="s">
        <v>324</v>
      </c>
      <c r="D209" s="172" t="s">
        <v>131</v>
      </c>
      <c r="E209" s="173" t="s">
        <v>693</v>
      </c>
      <c r="F209" s="174" t="s">
        <v>694</v>
      </c>
      <c r="G209" s="175" t="s">
        <v>143</v>
      </c>
      <c r="H209" s="176">
        <v>3</v>
      </c>
      <c r="I209" s="177"/>
      <c r="J209" s="178">
        <f>ROUND(I209*H209,2)</f>
        <v>0</v>
      </c>
      <c r="K209" s="179"/>
      <c r="L209" s="38"/>
      <c r="M209" s="180" t="s">
        <v>1</v>
      </c>
      <c r="N209" s="181" t="s">
        <v>38</v>
      </c>
      <c r="O209" s="76"/>
      <c r="P209" s="182">
        <f>O209*H209</f>
        <v>0</v>
      </c>
      <c r="Q209" s="182">
        <v>0.00050000000000000001</v>
      </c>
      <c r="R209" s="182">
        <f>Q209*H209</f>
        <v>0.0015</v>
      </c>
      <c r="S209" s="182">
        <v>0</v>
      </c>
      <c r="T209" s="18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4" t="s">
        <v>157</v>
      </c>
      <c r="AT209" s="184" t="s">
        <v>131</v>
      </c>
      <c r="AU209" s="184" t="s">
        <v>83</v>
      </c>
      <c r="AY209" s="18" t="s">
        <v>127</v>
      </c>
      <c r="BE209" s="185">
        <f>IF(N209="základní",J209,0)</f>
        <v>0</v>
      </c>
      <c r="BF209" s="185">
        <f>IF(N209="snížená",J209,0)</f>
        <v>0</v>
      </c>
      <c r="BG209" s="185">
        <f>IF(N209="zákl. přenesená",J209,0)</f>
        <v>0</v>
      </c>
      <c r="BH209" s="185">
        <f>IF(N209="sníž. přenesená",J209,0)</f>
        <v>0</v>
      </c>
      <c r="BI209" s="185">
        <f>IF(N209="nulová",J209,0)</f>
        <v>0</v>
      </c>
      <c r="BJ209" s="18" t="s">
        <v>81</v>
      </c>
      <c r="BK209" s="185">
        <f>ROUND(I209*H209,2)</f>
        <v>0</v>
      </c>
      <c r="BL209" s="18" t="s">
        <v>157</v>
      </c>
      <c r="BM209" s="184" t="s">
        <v>695</v>
      </c>
    </row>
    <row r="210" s="13" customFormat="1">
      <c r="A210" s="13"/>
      <c r="B210" s="186"/>
      <c r="C210" s="13"/>
      <c r="D210" s="187" t="s">
        <v>137</v>
      </c>
      <c r="E210" s="188" t="s">
        <v>1</v>
      </c>
      <c r="F210" s="189" t="s">
        <v>198</v>
      </c>
      <c r="G210" s="13"/>
      <c r="H210" s="190">
        <v>3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137</v>
      </c>
      <c r="AU210" s="188" t="s">
        <v>83</v>
      </c>
      <c r="AV210" s="13" t="s">
        <v>83</v>
      </c>
      <c r="AW210" s="13" t="s">
        <v>30</v>
      </c>
      <c r="AX210" s="13" t="s">
        <v>81</v>
      </c>
      <c r="AY210" s="188" t="s">
        <v>127</v>
      </c>
    </row>
    <row r="211" s="2" customFormat="1" ht="24.15" customHeight="1">
      <c r="A211" s="37"/>
      <c r="B211" s="171"/>
      <c r="C211" s="172" t="s">
        <v>448</v>
      </c>
      <c r="D211" s="172" t="s">
        <v>131</v>
      </c>
      <c r="E211" s="173" t="s">
        <v>696</v>
      </c>
      <c r="F211" s="174" t="s">
        <v>697</v>
      </c>
      <c r="G211" s="175" t="s">
        <v>143</v>
      </c>
      <c r="H211" s="176">
        <v>1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38</v>
      </c>
      <c r="O211" s="76"/>
      <c r="P211" s="182">
        <f>O211*H211</f>
        <v>0</v>
      </c>
      <c r="Q211" s="182">
        <v>0.00022000000000000001</v>
      </c>
      <c r="R211" s="182">
        <f>Q211*H211</f>
        <v>0.00022000000000000001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157</v>
      </c>
      <c r="AT211" s="184" t="s">
        <v>131</v>
      </c>
      <c r="AU211" s="184" t="s">
        <v>83</v>
      </c>
      <c r="AY211" s="18" t="s">
        <v>127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8" t="s">
        <v>81</v>
      </c>
      <c r="BK211" s="185">
        <f>ROUND(I211*H211,2)</f>
        <v>0</v>
      </c>
      <c r="BL211" s="18" t="s">
        <v>157</v>
      </c>
      <c r="BM211" s="184" t="s">
        <v>698</v>
      </c>
    </row>
    <row r="212" s="13" customFormat="1">
      <c r="A212" s="13"/>
      <c r="B212" s="186"/>
      <c r="C212" s="13"/>
      <c r="D212" s="187" t="s">
        <v>137</v>
      </c>
      <c r="E212" s="188" t="s">
        <v>1</v>
      </c>
      <c r="F212" s="189" t="s">
        <v>81</v>
      </c>
      <c r="G212" s="13"/>
      <c r="H212" s="190">
        <v>1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137</v>
      </c>
      <c r="AU212" s="188" t="s">
        <v>83</v>
      </c>
      <c r="AV212" s="13" t="s">
        <v>83</v>
      </c>
      <c r="AW212" s="13" t="s">
        <v>30</v>
      </c>
      <c r="AX212" s="13" t="s">
        <v>81</v>
      </c>
      <c r="AY212" s="188" t="s">
        <v>127</v>
      </c>
    </row>
    <row r="213" s="2" customFormat="1" ht="24.15" customHeight="1">
      <c r="A213" s="37"/>
      <c r="B213" s="171"/>
      <c r="C213" s="172" t="s">
        <v>452</v>
      </c>
      <c r="D213" s="172" t="s">
        <v>131</v>
      </c>
      <c r="E213" s="173" t="s">
        <v>699</v>
      </c>
      <c r="F213" s="174" t="s">
        <v>700</v>
      </c>
      <c r="G213" s="175" t="s">
        <v>143</v>
      </c>
      <c r="H213" s="176">
        <v>1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38</v>
      </c>
      <c r="O213" s="76"/>
      <c r="P213" s="182">
        <f>O213*H213</f>
        <v>0</v>
      </c>
      <c r="Q213" s="182">
        <v>0.0029299999999999999</v>
      </c>
      <c r="R213" s="182">
        <f>Q213*H213</f>
        <v>0.0029299999999999999</v>
      </c>
      <c r="S213" s="182">
        <v>0</v>
      </c>
      <c r="T213" s="18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157</v>
      </c>
      <c r="AT213" s="184" t="s">
        <v>131</v>
      </c>
      <c r="AU213" s="184" t="s">
        <v>83</v>
      </c>
      <c r="AY213" s="18" t="s">
        <v>127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81</v>
      </c>
      <c r="BK213" s="185">
        <f>ROUND(I213*H213,2)</f>
        <v>0</v>
      </c>
      <c r="BL213" s="18" t="s">
        <v>157</v>
      </c>
      <c r="BM213" s="184" t="s">
        <v>701</v>
      </c>
    </row>
    <row r="214" s="13" customFormat="1">
      <c r="A214" s="13"/>
      <c r="B214" s="186"/>
      <c r="C214" s="13"/>
      <c r="D214" s="187" t="s">
        <v>137</v>
      </c>
      <c r="E214" s="188" t="s">
        <v>1</v>
      </c>
      <c r="F214" s="189" t="s">
        <v>81</v>
      </c>
      <c r="G214" s="13"/>
      <c r="H214" s="190">
        <v>1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137</v>
      </c>
      <c r="AU214" s="188" t="s">
        <v>83</v>
      </c>
      <c r="AV214" s="13" t="s">
        <v>83</v>
      </c>
      <c r="AW214" s="13" t="s">
        <v>30</v>
      </c>
      <c r="AX214" s="13" t="s">
        <v>81</v>
      </c>
      <c r="AY214" s="188" t="s">
        <v>127</v>
      </c>
    </row>
    <row r="215" s="2" customFormat="1" ht="21.75" customHeight="1">
      <c r="A215" s="37"/>
      <c r="B215" s="171"/>
      <c r="C215" s="172" t="s">
        <v>332</v>
      </c>
      <c r="D215" s="172" t="s">
        <v>131</v>
      </c>
      <c r="E215" s="173" t="s">
        <v>702</v>
      </c>
      <c r="F215" s="174" t="s">
        <v>703</v>
      </c>
      <c r="G215" s="175" t="s">
        <v>143</v>
      </c>
      <c r="H215" s="176">
        <v>2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38</v>
      </c>
      <c r="O215" s="76"/>
      <c r="P215" s="182">
        <f>O215*H215</f>
        <v>0</v>
      </c>
      <c r="Q215" s="182">
        <v>2.0000000000000002E-05</v>
      </c>
      <c r="R215" s="182">
        <f>Q215*H215</f>
        <v>4.0000000000000003E-05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157</v>
      </c>
      <c r="AT215" s="184" t="s">
        <v>131</v>
      </c>
      <c r="AU215" s="184" t="s">
        <v>83</v>
      </c>
      <c r="AY215" s="18" t="s">
        <v>127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81</v>
      </c>
      <c r="BK215" s="185">
        <f>ROUND(I215*H215,2)</f>
        <v>0</v>
      </c>
      <c r="BL215" s="18" t="s">
        <v>157</v>
      </c>
      <c r="BM215" s="184" t="s">
        <v>704</v>
      </c>
    </row>
    <row r="216" s="13" customFormat="1">
      <c r="A216" s="13"/>
      <c r="B216" s="186"/>
      <c r="C216" s="13"/>
      <c r="D216" s="187" t="s">
        <v>137</v>
      </c>
      <c r="E216" s="188" t="s">
        <v>1</v>
      </c>
      <c r="F216" s="189" t="s">
        <v>83</v>
      </c>
      <c r="G216" s="13"/>
      <c r="H216" s="190">
        <v>2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137</v>
      </c>
      <c r="AU216" s="188" t="s">
        <v>83</v>
      </c>
      <c r="AV216" s="13" t="s">
        <v>83</v>
      </c>
      <c r="AW216" s="13" t="s">
        <v>30</v>
      </c>
      <c r="AX216" s="13" t="s">
        <v>81</v>
      </c>
      <c r="AY216" s="188" t="s">
        <v>127</v>
      </c>
    </row>
    <row r="217" s="2" customFormat="1" ht="24.15" customHeight="1">
      <c r="A217" s="37"/>
      <c r="B217" s="171"/>
      <c r="C217" s="195" t="s">
        <v>336</v>
      </c>
      <c r="D217" s="195" t="s">
        <v>140</v>
      </c>
      <c r="E217" s="196" t="s">
        <v>705</v>
      </c>
      <c r="F217" s="197" t="s">
        <v>706</v>
      </c>
      <c r="G217" s="198" t="s">
        <v>143</v>
      </c>
      <c r="H217" s="199">
        <v>1</v>
      </c>
      <c r="I217" s="200"/>
      <c r="J217" s="201">
        <f>ROUND(I217*H217,2)</f>
        <v>0</v>
      </c>
      <c r="K217" s="202"/>
      <c r="L217" s="203"/>
      <c r="M217" s="204" t="s">
        <v>1</v>
      </c>
      <c r="N217" s="205" t="s">
        <v>38</v>
      </c>
      <c r="O217" s="76"/>
      <c r="P217" s="182">
        <f>O217*H217</f>
        <v>0</v>
      </c>
      <c r="Q217" s="182">
        <v>0.00012999999999999999</v>
      </c>
      <c r="R217" s="182">
        <f>Q217*H217</f>
        <v>0.00012999999999999999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168</v>
      </c>
      <c r="AT217" s="184" t="s">
        <v>140</v>
      </c>
      <c r="AU217" s="184" t="s">
        <v>83</v>
      </c>
      <c r="AY217" s="18" t="s">
        <v>127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81</v>
      </c>
      <c r="BK217" s="185">
        <f>ROUND(I217*H217,2)</f>
        <v>0</v>
      </c>
      <c r="BL217" s="18" t="s">
        <v>157</v>
      </c>
      <c r="BM217" s="184" t="s">
        <v>707</v>
      </c>
    </row>
    <row r="218" s="13" customFormat="1">
      <c r="A218" s="13"/>
      <c r="B218" s="186"/>
      <c r="C218" s="13"/>
      <c r="D218" s="187" t="s">
        <v>137</v>
      </c>
      <c r="E218" s="188" t="s">
        <v>1</v>
      </c>
      <c r="F218" s="189" t="s">
        <v>81</v>
      </c>
      <c r="G218" s="13"/>
      <c r="H218" s="190">
        <v>1</v>
      </c>
      <c r="I218" s="191"/>
      <c r="J218" s="13"/>
      <c r="K218" s="13"/>
      <c r="L218" s="186"/>
      <c r="M218" s="192"/>
      <c r="N218" s="193"/>
      <c r="O218" s="193"/>
      <c r="P218" s="193"/>
      <c r="Q218" s="193"/>
      <c r="R218" s="193"/>
      <c r="S218" s="193"/>
      <c r="T218" s="19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8" t="s">
        <v>137</v>
      </c>
      <c r="AU218" s="188" t="s">
        <v>83</v>
      </c>
      <c r="AV218" s="13" t="s">
        <v>83</v>
      </c>
      <c r="AW218" s="13" t="s">
        <v>30</v>
      </c>
      <c r="AX218" s="13" t="s">
        <v>81</v>
      </c>
      <c r="AY218" s="188" t="s">
        <v>127</v>
      </c>
    </row>
    <row r="219" s="2" customFormat="1" ht="37.8" customHeight="1">
      <c r="A219" s="37"/>
      <c r="B219" s="171"/>
      <c r="C219" s="195" t="s">
        <v>341</v>
      </c>
      <c r="D219" s="195" t="s">
        <v>140</v>
      </c>
      <c r="E219" s="196" t="s">
        <v>708</v>
      </c>
      <c r="F219" s="197" t="s">
        <v>709</v>
      </c>
      <c r="G219" s="198" t="s">
        <v>143</v>
      </c>
      <c r="H219" s="199">
        <v>1</v>
      </c>
      <c r="I219" s="200"/>
      <c r="J219" s="201">
        <f>ROUND(I219*H219,2)</f>
        <v>0</v>
      </c>
      <c r="K219" s="202"/>
      <c r="L219" s="203"/>
      <c r="M219" s="204" t="s">
        <v>1</v>
      </c>
      <c r="N219" s="205" t="s">
        <v>38</v>
      </c>
      <c r="O219" s="76"/>
      <c r="P219" s="182">
        <f>O219*H219</f>
        <v>0</v>
      </c>
      <c r="Q219" s="182">
        <v>0.0018400000000000001</v>
      </c>
      <c r="R219" s="182">
        <f>Q219*H219</f>
        <v>0.0018400000000000001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168</v>
      </c>
      <c r="AT219" s="184" t="s">
        <v>140</v>
      </c>
      <c r="AU219" s="184" t="s">
        <v>83</v>
      </c>
      <c r="AY219" s="18" t="s">
        <v>127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8" t="s">
        <v>81</v>
      </c>
      <c r="BK219" s="185">
        <f>ROUND(I219*H219,2)</f>
        <v>0</v>
      </c>
      <c r="BL219" s="18" t="s">
        <v>157</v>
      </c>
      <c r="BM219" s="184" t="s">
        <v>710</v>
      </c>
    </row>
    <row r="220" s="13" customFormat="1">
      <c r="A220" s="13"/>
      <c r="B220" s="186"/>
      <c r="C220" s="13"/>
      <c r="D220" s="187" t="s">
        <v>137</v>
      </c>
      <c r="E220" s="188" t="s">
        <v>1</v>
      </c>
      <c r="F220" s="189" t="s">
        <v>81</v>
      </c>
      <c r="G220" s="13"/>
      <c r="H220" s="190">
        <v>1</v>
      </c>
      <c r="I220" s="191"/>
      <c r="J220" s="13"/>
      <c r="K220" s="13"/>
      <c r="L220" s="186"/>
      <c r="M220" s="192"/>
      <c r="N220" s="193"/>
      <c r="O220" s="193"/>
      <c r="P220" s="193"/>
      <c r="Q220" s="193"/>
      <c r="R220" s="193"/>
      <c r="S220" s="193"/>
      <c r="T220" s="19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8" t="s">
        <v>137</v>
      </c>
      <c r="AU220" s="188" t="s">
        <v>83</v>
      </c>
      <c r="AV220" s="13" t="s">
        <v>83</v>
      </c>
      <c r="AW220" s="13" t="s">
        <v>30</v>
      </c>
      <c r="AX220" s="13" t="s">
        <v>81</v>
      </c>
      <c r="AY220" s="188" t="s">
        <v>127</v>
      </c>
    </row>
    <row r="221" s="2" customFormat="1" ht="24.15" customHeight="1">
      <c r="A221" s="37"/>
      <c r="B221" s="171"/>
      <c r="C221" s="172" t="s">
        <v>711</v>
      </c>
      <c r="D221" s="172" t="s">
        <v>131</v>
      </c>
      <c r="E221" s="173" t="s">
        <v>712</v>
      </c>
      <c r="F221" s="174" t="s">
        <v>713</v>
      </c>
      <c r="G221" s="175" t="s">
        <v>156</v>
      </c>
      <c r="H221" s="176">
        <v>35</v>
      </c>
      <c r="I221" s="177"/>
      <c r="J221" s="178">
        <f>ROUND(I221*H221,2)</f>
        <v>0</v>
      </c>
      <c r="K221" s="179"/>
      <c r="L221" s="38"/>
      <c r="M221" s="180" t="s">
        <v>1</v>
      </c>
      <c r="N221" s="181" t="s">
        <v>38</v>
      </c>
      <c r="O221" s="76"/>
      <c r="P221" s="182">
        <f>O221*H221</f>
        <v>0</v>
      </c>
      <c r="Q221" s="182">
        <v>0.00019000000000000001</v>
      </c>
      <c r="R221" s="182">
        <f>Q221*H221</f>
        <v>0.0066500000000000005</v>
      </c>
      <c r="S221" s="182">
        <v>0</v>
      </c>
      <c r="T221" s="18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4" t="s">
        <v>157</v>
      </c>
      <c r="AT221" s="184" t="s">
        <v>131</v>
      </c>
      <c r="AU221" s="184" t="s">
        <v>83</v>
      </c>
      <c r="AY221" s="18" t="s">
        <v>127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8" t="s">
        <v>81</v>
      </c>
      <c r="BK221" s="185">
        <f>ROUND(I221*H221,2)</f>
        <v>0</v>
      </c>
      <c r="BL221" s="18" t="s">
        <v>157</v>
      </c>
      <c r="BM221" s="184" t="s">
        <v>714</v>
      </c>
    </row>
    <row r="222" s="13" customFormat="1">
      <c r="A222" s="13"/>
      <c r="B222" s="186"/>
      <c r="C222" s="13"/>
      <c r="D222" s="187" t="s">
        <v>137</v>
      </c>
      <c r="E222" s="188" t="s">
        <v>1</v>
      </c>
      <c r="F222" s="189" t="s">
        <v>715</v>
      </c>
      <c r="G222" s="13"/>
      <c r="H222" s="190">
        <v>35</v>
      </c>
      <c r="I222" s="191"/>
      <c r="J222" s="13"/>
      <c r="K222" s="13"/>
      <c r="L222" s="186"/>
      <c r="M222" s="192"/>
      <c r="N222" s="193"/>
      <c r="O222" s="193"/>
      <c r="P222" s="193"/>
      <c r="Q222" s="193"/>
      <c r="R222" s="193"/>
      <c r="S222" s="193"/>
      <c r="T222" s="19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8" t="s">
        <v>137</v>
      </c>
      <c r="AU222" s="188" t="s">
        <v>83</v>
      </c>
      <c r="AV222" s="13" t="s">
        <v>83</v>
      </c>
      <c r="AW222" s="13" t="s">
        <v>30</v>
      </c>
      <c r="AX222" s="13" t="s">
        <v>81</v>
      </c>
      <c r="AY222" s="188" t="s">
        <v>127</v>
      </c>
    </row>
    <row r="223" s="2" customFormat="1" ht="21.75" customHeight="1">
      <c r="A223" s="37"/>
      <c r="B223" s="171"/>
      <c r="C223" s="172" t="s">
        <v>351</v>
      </c>
      <c r="D223" s="172" t="s">
        <v>131</v>
      </c>
      <c r="E223" s="173" t="s">
        <v>716</v>
      </c>
      <c r="F223" s="174" t="s">
        <v>717</v>
      </c>
      <c r="G223" s="175" t="s">
        <v>156</v>
      </c>
      <c r="H223" s="176">
        <v>35</v>
      </c>
      <c r="I223" s="177"/>
      <c r="J223" s="178">
        <f>ROUND(I223*H223,2)</f>
        <v>0</v>
      </c>
      <c r="K223" s="179"/>
      <c r="L223" s="38"/>
      <c r="M223" s="180" t="s">
        <v>1</v>
      </c>
      <c r="N223" s="181" t="s">
        <v>38</v>
      </c>
      <c r="O223" s="76"/>
      <c r="P223" s="182">
        <f>O223*H223</f>
        <v>0</v>
      </c>
      <c r="Q223" s="182">
        <v>1.0000000000000001E-05</v>
      </c>
      <c r="R223" s="182">
        <f>Q223*H223</f>
        <v>0.00035000000000000005</v>
      </c>
      <c r="S223" s="182">
        <v>0</v>
      </c>
      <c r="T223" s="18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4" t="s">
        <v>157</v>
      </c>
      <c r="AT223" s="184" t="s">
        <v>131</v>
      </c>
      <c r="AU223" s="184" t="s">
        <v>83</v>
      </c>
      <c r="AY223" s="18" t="s">
        <v>127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8" t="s">
        <v>81</v>
      </c>
      <c r="BK223" s="185">
        <f>ROUND(I223*H223,2)</f>
        <v>0</v>
      </c>
      <c r="BL223" s="18" t="s">
        <v>157</v>
      </c>
      <c r="BM223" s="184" t="s">
        <v>718</v>
      </c>
    </row>
    <row r="224" s="13" customFormat="1">
      <c r="A224" s="13"/>
      <c r="B224" s="186"/>
      <c r="C224" s="13"/>
      <c r="D224" s="187" t="s">
        <v>137</v>
      </c>
      <c r="E224" s="188" t="s">
        <v>1</v>
      </c>
      <c r="F224" s="189" t="s">
        <v>715</v>
      </c>
      <c r="G224" s="13"/>
      <c r="H224" s="190">
        <v>35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137</v>
      </c>
      <c r="AU224" s="188" t="s">
        <v>83</v>
      </c>
      <c r="AV224" s="13" t="s">
        <v>83</v>
      </c>
      <c r="AW224" s="13" t="s">
        <v>30</v>
      </c>
      <c r="AX224" s="13" t="s">
        <v>81</v>
      </c>
      <c r="AY224" s="188" t="s">
        <v>127</v>
      </c>
    </row>
    <row r="225" s="2" customFormat="1" ht="33" customHeight="1">
      <c r="A225" s="37"/>
      <c r="B225" s="171"/>
      <c r="C225" s="172" t="s">
        <v>440</v>
      </c>
      <c r="D225" s="172" t="s">
        <v>131</v>
      </c>
      <c r="E225" s="173" t="s">
        <v>719</v>
      </c>
      <c r="F225" s="174" t="s">
        <v>720</v>
      </c>
      <c r="G225" s="175" t="s">
        <v>205</v>
      </c>
      <c r="H225" s="176">
        <v>1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38</v>
      </c>
      <c r="O225" s="76"/>
      <c r="P225" s="182">
        <f>O225*H225</f>
        <v>0</v>
      </c>
      <c r="Q225" s="182">
        <v>0.0037200000000000002</v>
      </c>
      <c r="R225" s="182">
        <f>Q225*H225</f>
        <v>0.0037200000000000002</v>
      </c>
      <c r="S225" s="182">
        <v>0</v>
      </c>
      <c r="T225" s="18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157</v>
      </c>
      <c r="AT225" s="184" t="s">
        <v>131</v>
      </c>
      <c r="AU225" s="184" t="s">
        <v>83</v>
      </c>
      <c r="AY225" s="18" t="s">
        <v>127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81</v>
      </c>
      <c r="BK225" s="185">
        <f>ROUND(I225*H225,2)</f>
        <v>0</v>
      </c>
      <c r="BL225" s="18" t="s">
        <v>157</v>
      </c>
      <c r="BM225" s="184" t="s">
        <v>721</v>
      </c>
    </row>
    <row r="226" s="13" customFormat="1">
      <c r="A226" s="13"/>
      <c r="B226" s="186"/>
      <c r="C226" s="13"/>
      <c r="D226" s="187" t="s">
        <v>137</v>
      </c>
      <c r="E226" s="188" t="s">
        <v>1</v>
      </c>
      <c r="F226" s="189" t="s">
        <v>81</v>
      </c>
      <c r="G226" s="13"/>
      <c r="H226" s="190">
        <v>1</v>
      </c>
      <c r="I226" s="191"/>
      <c r="J226" s="13"/>
      <c r="K226" s="13"/>
      <c r="L226" s="186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137</v>
      </c>
      <c r="AU226" s="188" t="s">
        <v>83</v>
      </c>
      <c r="AV226" s="13" t="s">
        <v>83</v>
      </c>
      <c r="AW226" s="13" t="s">
        <v>30</v>
      </c>
      <c r="AX226" s="13" t="s">
        <v>81</v>
      </c>
      <c r="AY226" s="188" t="s">
        <v>127</v>
      </c>
    </row>
    <row r="227" s="2" customFormat="1" ht="24.15" customHeight="1">
      <c r="A227" s="37"/>
      <c r="B227" s="171"/>
      <c r="C227" s="172" t="s">
        <v>359</v>
      </c>
      <c r="D227" s="172" t="s">
        <v>131</v>
      </c>
      <c r="E227" s="173" t="s">
        <v>722</v>
      </c>
      <c r="F227" s="174" t="s">
        <v>723</v>
      </c>
      <c r="G227" s="175" t="s">
        <v>143</v>
      </c>
      <c r="H227" s="176">
        <v>1</v>
      </c>
      <c r="I227" s="177"/>
      <c r="J227" s="178">
        <f>ROUND(I227*H227,2)</f>
        <v>0</v>
      </c>
      <c r="K227" s="179"/>
      <c r="L227" s="38"/>
      <c r="M227" s="180" t="s">
        <v>1</v>
      </c>
      <c r="N227" s="181" t="s">
        <v>38</v>
      </c>
      <c r="O227" s="76"/>
      <c r="P227" s="182">
        <f>O227*H227</f>
        <v>0</v>
      </c>
      <c r="Q227" s="182">
        <v>0.00068000000000000005</v>
      </c>
      <c r="R227" s="182">
        <f>Q227*H227</f>
        <v>0.00068000000000000005</v>
      </c>
      <c r="S227" s="182">
        <v>0</v>
      </c>
      <c r="T227" s="18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4" t="s">
        <v>157</v>
      </c>
      <c r="AT227" s="184" t="s">
        <v>131</v>
      </c>
      <c r="AU227" s="184" t="s">
        <v>83</v>
      </c>
      <c r="AY227" s="18" t="s">
        <v>127</v>
      </c>
      <c r="BE227" s="185">
        <f>IF(N227="základní",J227,0)</f>
        <v>0</v>
      </c>
      <c r="BF227" s="185">
        <f>IF(N227="snížená",J227,0)</f>
        <v>0</v>
      </c>
      <c r="BG227" s="185">
        <f>IF(N227="zákl. přenesená",J227,0)</f>
        <v>0</v>
      </c>
      <c r="BH227" s="185">
        <f>IF(N227="sníž. přenesená",J227,0)</f>
        <v>0</v>
      </c>
      <c r="BI227" s="185">
        <f>IF(N227="nulová",J227,0)</f>
        <v>0</v>
      </c>
      <c r="BJ227" s="18" t="s">
        <v>81</v>
      </c>
      <c r="BK227" s="185">
        <f>ROUND(I227*H227,2)</f>
        <v>0</v>
      </c>
      <c r="BL227" s="18" t="s">
        <v>157</v>
      </c>
      <c r="BM227" s="184" t="s">
        <v>724</v>
      </c>
    </row>
    <row r="228" s="13" customFormat="1">
      <c r="A228" s="13"/>
      <c r="B228" s="186"/>
      <c r="C228" s="13"/>
      <c r="D228" s="187" t="s">
        <v>137</v>
      </c>
      <c r="E228" s="188" t="s">
        <v>1</v>
      </c>
      <c r="F228" s="189" t="s">
        <v>81</v>
      </c>
      <c r="G228" s="13"/>
      <c r="H228" s="190">
        <v>1</v>
      </c>
      <c r="I228" s="191"/>
      <c r="J228" s="13"/>
      <c r="K228" s="13"/>
      <c r="L228" s="186"/>
      <c r="M228" s="192"/>
      <c r="N228" s="193"/>
      <c r="O228" s="193"/>
      <c r="P228" s="193"/>
      <c r="Q228" s="193"/>
      <c r="R228" s="193"/>
      <c r="S228" s="193"/>
      <c r="T228" s="19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8" t="s">
        <v>137</v>
      </c>
      <c r="AU228" s="188" t="s">
        <v>83</v>
      </c>
      <c r="AV228" s="13" t="s">
        <v>83</v>
      </c>
      <c r="AW228" s="13" t="s">
        <v>30</v>
      </c>
      <c r="AX228" s="13" t="s">
        <v>81</v>
      </c>
      <c r="AY228" s="188" t="s">
        <v>127</v>
      </c>
    </row>
    <row r="229" s="2" customFormat="1" ht="24.15" customHeight="1">
      <c r="A229" s="37"/>
      <c r="B229" s="171"/>
      <c r="C229" s="172" t="s">
        <v>725</v>
      </c>
      <c r="D229" s="172" t="s">
        <v>131</v>
      </c>
      <c r="E229" s="173" t="s">
        <v>283</v>
      </c>
      <c r="F229" s="174" t="s">
        <v>284</v>
      </c>
      <c r="G229" s="175" t="s">
        <v>205</v>
      </c>
      <c r="H229" s="176">
        <v>1</v>
      </c>
      <c r="I229" s="177"/>
      <c r="J229" s="178">
        <f>ROUND(I229*H229,2)</f>
        <v>0</v>
      </c>
      <c r="K229" s="179"/>
      <c r="L229" s="38"/>
      <c r="M229" s="180" t="s">
        <v>1</v>
      </c>
      <c r="N229" s="181" t="s">
        <v>38</v>
      </c>
      <c r="O229" s="76"/>
      <c r="P229" s="182">
        <f>O229*H229</f>
        <v>0</v>
      </c>
      <c r="Q229" s="182">
        <v>0.00068000000000000005</v>
      </c>
      <c r="R229" s="182">
        <f>Q229*H229</f>
        <v>0.00068000000000000005</v>
      </c>
      <c r="S229" s="182">
        <v>0</v>
      </c>
      <c r="T229" s="18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4" t="s">
        <v>157</v>
      </c>
      <c r="AT229" s="184" t="s">
        <v>131</v>
      </c>
      <c r="AU229" s="184" t="s">
        <v>83</v>
      </c>
      <c r="AY229" s="18" t="s">
        <v>127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8" t="s">
        <v>81</v>
      </c>
      <c r="BK229" s="185">
        <f>ROUND(I229*H229,2)</f>
        <v>0</v>
      </c>
      <c r="BL229" s="18" t="s">
        <v>157</v>
      </c>
      <c r="BM229" s="184" t="s">
        <v>726</v>
      </c>
    </row>
    <row r="230" s="13" customFormat="1">
      <c r="A230" s="13"/>
      <c r="B230" s="186"/>
      <c r="C230" s="13"/>
      <c r="D230" s="187" t="s">
        <v>137</v>
      </c>
      <c r="E230" s="188" t="s">
        <v>1</v>
      </c>
      <c r="F230" s="189" t="s">
        <v>81</v>
      </c>
      <c r="G230" s="13"/>
      <c r="H230" s="190">
        <v>1</v>
      </c>
      <c r="I230" s="191"/>
      <c r="J230" s="13"/>
      <c r="K230" s="13"/>
      <c r="L230" s="186"/>
      <c r="M230" s="192"/>
      <c r="N230" s="193"/>
      <c r="O230" s="193"/>
      <c r="P230" s="193"/>
      <c r="Q230" s="193"/>
      <c r="R230" s="193"/>
      <c r="S230" s="193"/>
      <c r="T230" s="19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8" t="s">
        <v>137</v>
      </c>
      <c r="AU230" s="188" t="s">
        <v>83</v>
      </c>
      <c r="AV230" s="13" t="s">
        <v>83</v>
      </c>
      <c r="AW230" s="13" t="s">
        <v>30</v>
      </c>
      <c r="AX230" s="13" t="s">
        <v>81</v>
      </c>
      <c r="AY230" s="188" t="s">
        <v>127</v>
      </c>
    </row>
    <row r="231" s="2" customFormat="1" ht="21.75" customHeight="1">
      <c r="A231" s="37"/>
      <c r="B231" s="171"/>
      <c r="C231" s="195" t="s">
        <v>367</v>
      </c>
      <c r="D231" s="195" t="s">
        <v>140</v>
      </c>
      <c r="E231" s="196" t="s">
        <v>727</v>
      </c>
      <c r="F231" s="197" t="s">
        <v>728</v>
      </c>
      <c r="G231" s="198" t="s">
        <v>143</v>
      </c>
      <c r="H231" s="199">
        <v>1</v>
      </c>
      <c r="I231" s="200"/>
      <c r="J231" s="201">
        <f>ROUND(I231*H231,2)</f>
        <v>0</v>
      </c>
      <c r="K231" s="202"/>
      <c r="L231" s="203"/>
      <c r="M231" s="204" t="s">
        <v>1</v>
      </c>
      <c r="N231" s="205" t="s">
        <v>38</v>
      </c>
      <c r="O231" s="76"/>
      <c r="P231" s="182">
        <f>O231*H231</f>
        <v>0</v>
      </c>
      <c r="Q231" s="182">
        <v>0.0022000000000000001</v>
      </c>
      <c r="R231" s="182">
        <f>Q231*H231</f>
        <v>0.0022000000000000001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168</v>
      </c>
      <c r="AT231" s="184" t="s">
        <v>140</v>
      </c>
      <c r="AU231" s="184" t="s">
        <v>83</v>
      </c>
      <c r="AY231" s="18" t="s">
        <v>127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8" t="s">
        <v>81</v>
      </c>
      <c r="BK231" s="185">
        <f>ROUND(I231*H231,2)</f>
        <v>0</v>
      </c>
      <c r="BL231" s="18" t="s">
        <v>157</v>
      </c>
      <c r="BM231" s="184" t="s">
        <v>729</v>
      </c>
    </row>
    <row r="232" s="13" customFormat="1">
      <c r="A232" s="13"/>
      <c r="B232" s="186"/>
      <c r="C232" s="13"/>
      <c r="D232" s="187" t="s">
        <v>137</v>
      </c>
      <c r="E232" s="188" t="s">
        <v>1</v>
      </c>
      <c r="F232" s="189" t="s">
        <v>81</v>
      </c>
      <c r="G232" s="13"/>
      <c r="H232" s="190">
        <v>1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137</v>
      </c>
      <c r="AU232" s="188" t="s">
        <v>83</v>
      </c>
      <c r="AV232" s="13" t="s">
        <v>83</v>
      </c>
      <c r="AW232" s="13" t="s">
        <v>30</v>
      </c>
      <c r="AX232" s="13" t="s">
        <v>81</v>
      </c>
      <c r="AY232" s="188" t="s">
        <v>127</v>
      </c>
    </row>
    <row r="233" s="2" customFormat="1" ht="24.15" customHeight="1">
      <c r="A233" s="37"/>
      <c r="B233" s="171"/>
      <c r="C233" s="172" t="s">
        <v>371</v>
      </c>
      <c r="D233" s="172" t="s">
        <v>131</v>
      </c>
      <c r="E233" s="173" t="s">
        <v>730</v>
      </c>
      <c r="F233" s="174" t="s">
        <v>731</v>
      </c>
      <c r="G233" s="175" t="s">
        <v>143</v>
      </c>
      <c r="H233" s="176">
        <v>1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38</v>
      </c>
      <c r="O233" s="76"/>
      <c r="P233" s="182">
        <f>O233*H233</f>
        <v>0</v>
      </c>
      <c r="Q233" s="182">
        <v>0.00056999999999999998</v>
      </c>
      <c r="R233" s="182">
        <f>Q233*H233</f>
        <v>0.00056999999999999998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157</v>
      </c>
      <c r="AT233" s="184" t="s">
        <v>131</v>
      </c>
      <c r="AU233" s="184" t="s">
        <v>83</v>
      </c>
      <c r="AY233" s="18" t="s">
        <v>127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8" t="s">
        <v>81</v>
      </c>
      <c r="BK233" s="185">
        <f>ROUND(I233*H233,2)</f>
        <v>0</v>
      </c>
      <c r="BL233" s="18" t="s">
        <v>157</v>
      </c>
      <c r="BM233" s="184" t="s">
        <v>732</v>
      </c>
    </row>
    <row r="234" s="13" customFormat="1">
      <c r="A234" s="13"/>
      <c r="B234" s="186"/>
      <c r="C234" s="13"/>
      <c r="D234" s="187" t="s">
        <v>137</v>
      </c>
      <c r="E234" s="188" t="s">
        <v>1</v>
      </c>
      <c r="F234" s="189" t="s">
        <v>81</v>
      </c>
      <c r="G234" s="13"/>
      <c r="H234" s="190">
        <v>1</v>
      </c>
      <c r="I234" s="191"/>
      <c r="J234" s="13"/>
      <c r="K234" s="13"/>
      <c r="L234" s="186"/>
      <c r="M234" s="192"/>
      <c r="N234" s="193"/>
      <c r="O234" s="193"/>
      <c r="P234" s="193"/>
      <c r="Q234" s="193"/>
      <c r="R234" s="193"/>
      <c r="S234" s="193"/>
      <c r="T234" s="19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8" t="s">
        <v>137</v>
      </c>
      <c r="AU234" s="188" t="s">
        <v>83</v>
      </c>
      <c r="AV234" s="13" t="s">
        <v>83</v>
      </c>
      <c r="AW234" s="13" t="s">
        <v>30</v>
      </c>
      <c r="AX234" s="13" t="s">
        <v>81</v>
      </c>
      <c r="AY234" s="188" t="s">
        <v>127</v>
      </c>
    </row>
    <row r="235" s="2" customFormat="1" ht="24.15" customHeight="1">
      <c r="A235" s="37"/>
      <c r="B235" s="171"/>
      <c r="C235" s="172" t="s">
        <v>375</v>
      </c>
      <c r="D235" s="172" t="s">
        <v>131</v>
      </c>
      <c r="E235" s="173" t="s">
        <v>469</v>
      </c>
      <c r="F235" s="174" t="s">
        <v>733</v>
      </c>
      <c r="G235" s="175" t="s">
        <v>143</v>
      </c>
      <c r="H235" s="176">
        <v>1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38</v>
      </c>
      <c r="O235" s="76"/>
      <c r="P235" s="182">
        <f>O235*H235</f>
        <v>0</v>
      </c>
      <c r="Q235" s="182">
        <v>0.00147</v>
      </c>
      <c r="R235" s="182">
        <f>Q235*H235</f>
        <v>0.00147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157</v>
      </c>
      <c r="AT235" s="184" t="s">
        <v>131</v>
      </c>
      <c r="AU235" s="184" t="s">
        <v>83</v>
      </c>
      <c r="AY235" s="18" t="s">
        <v>127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81</v>
      </c>
      <c r="BK235" s="185">
        <f>ROUND(I235*H235,2)</f>
        <v>0</v>
      </c>
      <c r="BL235" s="18" t="s">
        <v>157</v>
      </c>
      <c r="BM235" s="184" t="s">
        <v>734</v>
      </c>
    </row>
    <row r="236" s="13" customFormat="1">
      <c r="A236" s="13"/>
      <c r="B236" s="186"/>
      <c r="C236" s="13"/>
      <c r="D236" s="187" t="s">
        <v>137</v>
      </c>
      <c r="E236" s="188" t="s">
        <v>1</v>
      </c>
      <c r="F236" s="189" t="s">
        <v>81</v>
      </c>
      <c r="G236" s="13"/>
      <c r="H236" s="190">
        <v>1</v>
      </c>
      <c r="I236" s="191"/>
      <c r="J236" s="13"/>
      <c r="K236" s="13"/>
      <c r="L236" s="186"/>
      <c r="M236" s="192"/>
      <c r="N236" s="193"/>
      <c r="O236" s="193"/>
      <c r="P236" s="193"/>
      <c r="Q236" s="193"/>
      <c r="R236" s="193"/>
      <c r="S236" s="193"/>
      <c r="T236" s="19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8" t="s">
        <v>137</v>
      </c>
      <c r="AU236" s="188" t="s">
        <v>83</v>
      </c>
      <c r="AV236" s="13" t="s">
        <v>83</v>
      </c>
      <c r="AW236" s="13" t="s">
        <v>30</v>
      </c>
      <c r="AX236" s="13" t="s">
        <v>81</v>
      </c>
      <c r="AY236" s="188" t="s">
        <v>127</v>
      </c>
    </row>
    <row r="237" s="2" customFormat="1" ht="24.15" customHeight="1">
      <c r="A237" s="37"/>
      <c r="B237" s="171"/>
      <c r="C237" s="172" t="s">
        <v>416</v>
      </c>
      <c r="D237" s="172" t="s">
        <v>131</v>
      </c>
      <c r="E237" s="173" t="s">
        <v>735</v>
      </c>
      <c r="F237" s="174" t="s">
        <v>736</v>
      </c>
      <c r="G237" s="175" t="s">
        <v>143</v>
      </c>
      <c r="H237" s="176">
        <v>1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38</v>
      </c>
      <c r="O237" s="76"/>
      <c r="P237" s="182">
        <f>O237*H237</f>
        <v>0</v>
      </c>
      <c r="Q237" s="182">
        <v>0</v>
      </c>
      <c r="R237" s="182">
        <f>Q237*H237</f>
        <v>0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157</v>
      </c>
      <c r="AT237" s="184" t="s">
        <v>131</v>
      </c>
      <c r="AU237" s="184" t="s">
        <v>83</v>
      </c>
      <c r="AY237" s="18" t="s">
        <v>127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81</v>
      </c>
      <c r="BK237" s="185">
        <f>ROUND(I237*H237,2)</f>
        <v>0</v>
      </c>
      <c r="BL237" s="18" t="s">
        <v>157</v>
      </c>
      <c r="BM237" s="184" t="s">
        <v>737</v>
      </c>
    </row>
    <row r="238" s="13" customFormat="1">
      <c r="A238" s="13"/>
      <c r="B238" s="186"/>
      <c r="C238" s="13"/>
      <c r="D238" s="187" t="s">
        <v>137</v>
      </c>
      <c r="E238" s="188" t="s">
        <v>1</v>
      </c>
      <c r="F238" s="189" t="s">
        <v>81</v>
      </c>
      <c r="G238" s="13"/>
      <c r="H238" s="190">
        <v>1</v>
      </c>
      <c r="I238" s="191"/>
      <c r="J238" s="13"/>
      <c r="K238" s="13"/>
      <c r="L238" s="186"/>
      <c r="M238" s="192"/>
      <c r="N238" s="193"/>
      <c r="O238" s="193"/>
      <c r="P238" s="193"/>
      <c r="Q238" s="193"/>
      <c r="R238" s="193"/>
      <c r="S238" s="193"/>
      <c r="T238" s="19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8" t="s">
        <v>137</v>
      </c>
      <c r="AU238" s="188" t="s">
        <v>83</v>
      </c>
      <c r="AV238" s="13" t="s">
        <v>83</v>
      </c>
      <c r="AW238" s="13" t="s">
        <v>30</v>
      </c>
      <c r="AX238" s="13" t="s">
        <v>81</v>
      </c>
      <c r="AY238" s="188" t="s">
        <v>127</v>
      </c>
    </row>
    <row r="239" s="2" customFormat="1" ht="24.15" customHeight="1">
      <c r="A239" s="37"/>
      <c r="B239" s="171"/>
      <c r="C239" s="195" t="s">
        <v>738</v>
      </c>
      <c r="D239" s="195" t="s">
        <v>140</v>
      </c>
      <c r="E239" s="196" t="s">
        <v>739</v>
      </c>
      <c r="F239" s="197" t="s">
        <v>740</v>
      </c>
      <c r="G239" s="198" t="s">
        <v>143</v>
      </c>
      <c r="H239" s="199">
        <v>1</v>
      </c>
      <c r="I239" s="200"/>
      <c r="J239" s="201">
        <f>ROUND(I239*H239,2)</f>
        <v>0</v>
      </c>
      <c r="K239" s="202"/>
      <c r="L239" s="203"/>
      <c r="M239" s="204" t="s">
        <v>1</v>
      </c>
      <c r="N239" s="205" t="s">
        <v>38</v>
      </c>
      <c r="O239" s="76"/>
      <c r="P239" s="182">
        <f>O239*H239</f>
        <v>0</v>
      </c>
      <c r="Q239" s="182">
        <v>0.0025000000000000001</v>
      </c>
      <c r="R239" s="182">
        <f>Q239*H239</f>
        <v>0.0025000000000000001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168</v>
      </c>
      <c r="AT239" s="184" t="s">
        <v>140</v>
      </c>
      <c r="AU239" s="184" t="s">
        <v>83</v>
      </c>
      <c r="AY239" s="18" t="s">
        <v>127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18" t="s">
        <v>81</v>
      </c>
      <c r="BK239" s="185">
        <f>ROUND(I239*H239,2)</f>
        <v>0</v>
      </c>
      <c r="BL239" s="18" t="s">
        <v>157</v>
      </c>
      <c r="BM239" s="184" t="s">
        <v>741</v>
      </c>
    </row>
    <row r="240" s="13" customFormat="1">
      <c r="A240" s="13"/>
      <c r="B240" s="186"/>
      <c r="C240" s="13"/>
      <c r="D240" s="187" t="s">
        <v>137</v>
      </c>
      <c r="E240" s="188" t="s">
        <v>1</v>
      </c>
      <c r="F240" s="189" t="s">
        <v>81</v>
      </c>
      <c r="G240" s="13"/>
      <c r="H240" s="190">
        <v>1</v>
      </c>
      <c r="I240" s="191"/>
      <c r="J240" s="13"/>
      <c r="K240" s="13"/>
      <c r="L240" s="186"/>
      <c r="M240" s="192"/>
      <c r="N240" s="193"/>
      <c r="O240" s="193"/>
      <c r="P240" s="193"/>
      <c r="Q240" s="193"/>
      <c r="R240" s="193"/>
      <c r="S240" s="193"/>
      <c r="T240" s="19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8" t="s">
        <v>137</v>
      </c>
      <c r="AU240" s="188" t="s">
        <v>83</v>
      </c>
      <c r="AV240" s="13" t="s">
        <v>83</v>
      </c>
      <c r="AW240" s="13" t="s">
        <v>30</v>
      </c>
      <c r="AX240" s="13" t="s">
        <v>81</v>
      </c>
      <c r="AY240" s="188" t="s">
        <v>127</v>
      </c>
    </row>
    <row r="241" s="2" customFormat="1" ht="24.15" customHeight="1">
      <c r="A241" s="37"/>
      <c r="B241" s="171"/>
      <c r="C241" s="172" t="s">
        <v>460</v>
      </c>
      <c r="D241" s="172" t="s">
        <v>131</v>
      </c>
      <c r="E241" s="173" t="s">
        <v>742</v>
      </c>
      <c r="F241" s="174" t="s">
        <v>743</v>
      </c>
      <c r="G241" s="175" t="s">
        <v>187</v>
      </c>
      <c r="H241" s="176">
        <v>0.081000000000000003</v>
      </c>
      <c r="I241" s="177"/>
      <c r="J241" s="178">
        <f>ROUND(I241*H241,2)</f>
        <v>0</v>
      </c>
      <c r="K241" s="179"/>
      <c r="L241" s="38"/>
      <c r="M241" s="180" t="s">
        <v>1</v>
      </c>
      <c r="N241" s="181" t="s">
        <v>38</v>
      </c>
      <c r="O241" s="76"/>
      <c r="P241" s="182">
        <f>O241*H241</f>
        <v>0</v>
      </c>
      <c r="Q241" s="182">
        <v>0</v>
      </c>
      <c r="R241" s="182">
        <f>Q241*H241</f>
        <v>0</v>
      </c>
      <c r="S241" s="182">
        <v>0</v>
      </c>
      <c r="T241" s="18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157</v>
      </c>
      <c r="AT241" s="184" t="s">
        <v>131</v>
      </c>
      <c r="AU241" s="184" t="s">
        <v>83</v>
      </c>
      <c r="AY241" s="18" t="s">
        <v>127</v>
      </c>
      <c r="BE241" s="185">
        <f>IF(N241="základní",J241,0)</f>
        <v>0</v>
      </c>
      <c r="BF241" s="185">
        <f>IF(N241="snížená",J241,0)</f>
        <v>0</v>
      </c>
      <c r="BG241" s="185">
        <f>IF(N241="zákl. přenesená",J241,0)</f>
        <v>0</v>
      </c>
      <c r="BH241" s="185">
        <f>IF(N241="sníž. přenesená",J241,0)</f>
        <v>0</v>
      </c>
      <c r="BI241" s="185">
        <f>IF(N241="nulová",J241,0)</f>
        <v>0</v>
      </c>
      <c r="BJ241" s="18" t="s">
        <v>81</v>
      </c>
      <c r="BK241" s="185">
        <f>ROUND(I241*H241,2)</f>
        <v>0</v>
      </c>
      <c r="BL241" s="18" t="s">
        <v>157</v>
      </c>
      <c r="BM241" s="184" t="s">
        <v>744</v>
      </c>
    </row>
    <row r="242" s="12" customFormat="1" ht="22.8" customHeight="1">
      <c r="A242" s="12"/>
      <c r="B242" s="158"/>
      <c r="C242" s="12"/>
      <c r="D242" s="159" t="s">
        <v>72</v>
      </c>
      <c r="E242" s="169" t="s">
        <v>128</v>
      </c>
      <c r="F242" s="169" t="s">
        <v>129</v>
      </c>
      <c r="G242" s="12"/>
      <c r="H242" s="12"/>
      <c r="I242" s="161"/>
      <c r="J242" s="170">
        <f>BK242</f>
        <v>0</v>
      </c>
      <c r="K242" s="12"/>
      <c r="L242" s="158"/>
      <c r="M242" s="163"/>
      <c r="N242" s="164"/>
      <c r="O242" s="164"/>
      <c r="P242" s="165">
        <f>SUM(P243:P250)</f>
        <v>0</v>
      </c>
      <c r="Q242" s="164"/>
      <c r="R242" s="165">
        <f>SUM(R243:R250)</f>
        <v>0.025500000000000002</v>
      </c>
      <c r="S242" s="164"/>
      <c r="T242" s="166">
        <f>SUM(T243:T250)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59" t="s">
        <v>81</v>
      </c>
      <c r="AT242" s="167" t="s">
        <v>72</v>
      </c>
      <c r="AU242" s="167" t="s">
        <v>81</v>
      </c>
      <c r="AY242" s="159" t="s">
        <v>127</v>
      </c>
      <c r="BK242" s="168">
        <f>SUM(BK243:BK250)</f>
        <v>0</v>
      </c>
    </row>
    <row r="243" s="2" customFormat="1" ht="21.75" customHeight="1">
      <c r="A243" s="37"/>
      <c r="B243" s="171"/>
      <c r="C243" s="172" t="s">
        <v>384</v>
      </c>
      <c r="D243" s="172" t="s">
        <v>131</v>
      </c>
      <c r="E243" s="173" t="s">
        <v>132</v>
      </c>
      <c r="F243" s="174" t="s">
        <v>133</v>
      </c>
      <c r="G243" s="175" t="s">
        <v>134</v>
      </c>
      <c r="H243" s="176">
        <v>26</v>
      </c>
      <c r="I243" s="177"/>
      <c r="J243" s="178">
        <f>ROUND(I243*H243,2)</f>
        <v>0</v>
      </c>
      <c r="K243" s="179"/>
      <c r="L243" s="38"/>
      <c r="M243" s="180" t="s">
        <v>1</v>
      </c>
      <c r="N243" s="181" t="s">
        <v>38</v>
      </c>
      <c r="O243" s="76"/>
      <c r="P243" s="182">
        <f>O243*H243</f>
        <v>0</v>
      </c>
      <c r="Q243" s="182">
        <v>0</v>
      </c>
      <c r="R243" s="182">
        <f>Q243*H243</f>
        <v>0</v>
      </c>
      <c r="S243" s="182">
        <v>0</v>
      </c>
      <c r="T243" s="18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4" t="s">
        <v>135</v>
      </c>
      <c r="AT243" s="184" t="s">
        <v>131</v>
      </c>
      <c r="AU243" s="184" t="s">
        <v>83</v>
      </c>
      <c r="AY243" s="18" t="s">
        <v>127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18" t="s">
        <v>81</v>
      </c>
      <c r="BK243" s="185">
        <f>ROUND(I243*H243,2)</f>
        <v>0</v>
      </c>
      <c r="BL243" s="18" t="s">
        <v>135</v>
      </c>
      <c r="BM243" s="184" t="s">
        <v>745</v>
      </c>
    </row>
    <row r="244" s="13" customFormat="1">
      <c r="A244" s="13"/>
      <c r="B244" s="186"/>
      <c r="C244" s="13"/>
      <c r="D244" s="187" t="s">
        <v>137</v>
      </c>
      <c r="E244" s="188" t="s">
        <v>1</v>
      </c>
      <c r="F244" s="189" t="s">
        <v>270</v>
      </c>
      <c r="G244" s="13"/>
      <c r="H244" s="190">
        <v>26</v>
      </c>
      <c r="I244" s="191"/>
      <c r="J244" s="13"/>
      <c r="K244" s="13"/>
      <c r="L244" s="186"/>
      <c r="M244" s="192"/>
      <c r="N244" s="193"/>
      <c r="O244" s="193"/>
      <c r="P244" s="193"/>
      <c r="Q244" s="193"/>
      <c r="R244" s="193"/>
      <c r="S244" s="193"/>
      <c r="T244" s="19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8" t="s">
        <v>137</v>
      </c>
      <c r="AU244" s="188" t="s">
        <v>83</v>
      </c>
      <c r="AV244" s="13" t="s">
        <v>83</v>
      </c>
      <c r="AW244" s="13" t="s">
        <v>30</v>
      </c>
      <c r="AX244" s="13" t="s">
        <v>81</v>
      </c>
      <c r="AY244" s="188" t="s">
        <v>127</v>
      </c>
    </row>
    <row r="245" s="2" customFormat="1" ht="24.15" customHeight="1">
      <c r="A245" s="37"/>
      <c r="B245" s="171"/>
      <c r="C245" s="195" t="s">
        <v>388</v>
      </c>
      <c r="D245" s="195" t="s">
        <v>140</v>
      </c>
      <c r="E245" s="196" t="s">
        <v>141</v>
      </c>
      <c r="F245" s="197" t="s">
        <v>746</v>
      </c>
      <c r="G245" s="198" t="s">
        <v>143</v>
      </c>
      <c r="H245" s="199">
        <v>8</v>
      </c>
      <c r="I245" s="200"/>
      <c r="J245" s="201">
        <f>ROUND(I245*H245,2)</f>
        <v>0</v>
      </c>
      <c r="K245" s="202"/>
      <c r="L245" s="203"/>
      <c r="M245" s="204" t="s">
        <v>1</v>
      </c>
      <c r="N245" s="205" t="s">
        <v>38</v>
      </c>
      <c r="O245" s="76"/>
      <c r="P245" s="182">
        <f>O245*H245</f>
        <v>0</v>
      </c>
      <c r="Q245" s="182">
        <v>0.001</v>
      </c>
      <c r="R245" s="182">
        <f>Q245*H245</f>
        <v>0.0080000000000000002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144</v>
      </c>
      <c r="AT245" s="184" t="s">
        <v>140</v>
      </c>
      <c r="AU245" s="184" t="s">
        <v>83</v>
      </c>
      <c r="AY245" s="18" t="s">
        <v>127</v>
      </c>
      <c r="BE245" s="185">
        <f>IF(N245="základní",J245,0)</f>
        <v>0</v>
      </c>
      <c r="BF245" s="185">
        <f>IF(N245="snížená",J245,0)</f>
        <v>0</v>
      </c>
      <c r="BG245" s="185">
        <f>IF(N245="zákl. přenesená",J245,0)</f>
        <v>0</v>
      </c>
      <c r="BH245" s="185">
        <f>IF(N245="sníž. přenesená",J245,0)</f>
        <v>0</v>
      </c>
      <c r="BI245" s="185">
        <f>IF(N245="nulová",J245,0)</f>
        <v>0</v>
      </c>
      <c r="BJ245" s="18" t="s">
        <v>81</v>
      </c>
      <c r="BK245" s="185">
        <f>ROUND(I245*H245,2)</f>
        <v>0</v>
      </c>
      <c r="BL245" s="18" t="s">
        <v>135</v>
      </c>
      <c r="BM245" s="184" t="s">
        <v>747</v>
      </c>
    </row>
    <row r="246" s="13" customFormat="1">
      <c r="A246" s="13"/>
      <c r="B246" s="186"/>
      <c r="C246" s="13"/>
      <c r="D246" s="187" t="s">
        <v>137</v>
      </c>
      <c r="E246" s="188" t="s">
        <v>1</v>
      </c>
      <c r="F246" s="189" t="s">
        <v>144</v>
      </c>
      <c r="G246" s="13"/>
      <c r="H246" s="190">
        <v>8</v>
      </c>
      <c r="I246" s="191"/>
      <c r="J246" s="13"/>
      <c r="K246" s="13"/>
      <c r="L246" s="186"/>
      <c r="M246" s="192"/>
      <c r="N246" s="193"/>
      <c r="O246" s="193"/>
      <c r="P246" s="193"/>
      <c r="Q246" s="193"/>
      <c r="R246" s="193"/>
      <c r="S246" s="193"/>
      <c r="T246" s="19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8" t="s">
        <v>137</v>
      </c>
      <c r="AU246" s="188" t="s">
        <v>83</v>
      </c>
      <c r="AV246" s="13" t="s">
        <v>83</v>
      </c>
      <c r="AW246" s="13" t="s">
        <v>30</v>
      </c>
      <c r="AX246" s="13" t="s">
        <v>81</v>
      </c>
      <c r="AY246" s="188" t="s">
        <v>127</v>
      </c>
    </row>
    <row r="247" s="2" customFormat="1" ht="24.15" customHeight="1">
      <c r="A247" s="37"/>
      <c r="B247" s="171"/>
      <c r="C247" s="195" t="s">
        <v>748</v>
      </c>
      <c r="D247" s="195" t="s">
        <v>140</v>
      </c>
      <c r="E247" s="196" t="s">
        <v>147</v>
      </c>
      <c r="F247" s="197" t="s">
        <v>749</v>
      </c>
      <c r="G247" s="198" t="s">
        <v>143</v>
      </c>
      <c r="H247" s="199">
        <v>16</v>
      </c>
      <c r="I247" s="200"/>
      <c r="J247" s="201">
        <f>ROUND(I247*H247,2)</f>
        <v>0</v>
      </c>
      <c r="K247" s="202"/>
      <c r="L247" s="203"/>
      <c r="M247" s="204" t="s">
        <v>1</v>
      </c>
      <c r="N247" s="205" t="s">
        <v>38</v>
      </c>
      <c r="O247" s="76"/>
      <c r="P247" s="182">
        <f>O247*H247</f>
        <v>0</v>
      </c>
      <c r="Q247" s="182">
        <v>0.001</v>
      </c>
      <c r="R247" s="182">
        <f>Q247*H247</f>
        <v>0.016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144</v>
      </c>
      <c r="AT247" s="184" t="s">
        <v>140</v>
      </c>
      <c r="AU247" s="184" t="s">
        <v>83</v>
      </c>
      <c r="AY247" s="18" t="s">
        <v>127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8" t="s">
        <v>81</v>
      </c>
      <c r="BK247" s="185">
        <f>ROUND(I247*H247,2)</f>
        <v>0</v>
      </c>
      <c r="BL247" s="18" t="s">
        <v>135</v>
      </c>
      <c r="BM247" s="184" t="s">
        <v>750</v>
      </c>
    </row>
    <row r="248" s="13" customFormat="1">
      <c r="A248" s="13"/>
      <c r="B248" s="186"/>
      <c r="C248" s="13"/>
      <c r="D248" s="187" t="s">
        <v>137</v>
      </c>
      <c r="E248" s="188" t="s">
        <v>1</v>
      </c>
      <c r="F248" s="189" t="s">
        <v>157</v>
      </c>
      <c r="G248" s="13"/>
      <c r="H248" s="190">
        <v>16</v>
      </c>
      <c r="I248" s="191"/>
      <c r="J248" s="13"/>
      <c r="K248" s="13"/>
      <c r="L248" s="186"/>
      <c r="M248" s="192"/>
      <c r="N248" s="193"/>
      <c r="O248" s="193"/>
      <c r="P248" s="193"/>
      <c r="Q248" s="193"/>
      <c r="R248" s="193"/>
      <c r="S248" s="193"/>
      <c r="T248" s="19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8" t="s">
        <v>137</v>
      </c>
      <c r="AU248" s="188" t="s">
        <v>83</v>
      </c>
      <c r="AV248" s="13" t="s">
        <v>83</v>
      </c>
      <c r="AW248" s="13" t="s">
        <v>30</v>
      </c>
      <c r="AX248" s="13" t="s">
        <v>81</v>
      </c>
      <c r="AY248" s="188" t="s">
        <v>127</v>
      </c>
    </row>
    <row r="249" s="2" customFormat="1" ht="24.15" customHeight="1">
      <c r="A249" s="37"/>
      <c r="B249" s="171"/>
      <c r="C249" s="195" t="s">
        <v>751</v>
      </c>
      <c r="D249" s="195" t="s">
        <v>140</v>
      </c>
      <c r="E249" s="196" t="s">
        <v>752</v>
      </c>
      <c r="F249" s="197" t="s">
        <v>753</v>
      </c>
      <c r="G249" s="198" t="s">
        <v>143</v>
      </c>
      <c r="H249" s="199">
        <v>2</v>
      </c>
      <c r="I249" s="200"/>
      <c r="J249" s="201">
        <f>ROUND(I249*H249,2)</f>
        <v>0</v>
      </c>
      <c r="K249" s="202"/>
      <c r="L249" s="203"/>
      <c r="M249" s="204" t="s">
        <v>1</v>
      </c>
      <c r="N249" s="205" t="s">
        <v>38</v>
      </c>
      <c r="O249" s="76"/>
      <c r="P249" s="182">
        <f>O249*H249</f>
        <v>0</v>
      </c>
      <c r="Q249" s="182">
        <v>0.00075000000000000002</v>
      </c>
      <c r="R249" s="182">
        <f>Q249*H249</f>
        <v>0.0015</v>
      </c>
      <c r="S249" s="182">
        <v>0</v>
      </c>
      <c r="T249" s="18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4" t="s">
        <v>144</v>
      </c>
      <c r="AT249" s="184" t="s">
        <v>140</v>
      </c>
      <c r="AU249" s="184" t="s">
        <v>83</v>
      </c>
      <c r="AY249" s="18" t="s">
        <v>127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8" t="s">
        <v>81</v>
      </c>
      <c r="BK249" s="185">
        <f>ROUND(I249*H249,2)</f>
        <v>0</v>
      </c>
      <c r="BL249" s="18" t="s">
        <v>135</v>
      </c>
      <c r="BM249" s="184" t="s">
        <v>754</v>
      </c>
    </row>
    <row r="250" s="13" customFormat="1">
      <c r="A250" s="13"/>
      <c r="B250" s="186"/>
      <c r="C250" s="13"/>
      <c r="D250" s="187" t="s">
        <v>137</v>
      </c>
      <c r="E250" s="188" t="s">
        <v>1</v>
      </c>
      <c r="F250" s="189" t="s">
        <v>83</v>
      </c>
      <c r="G250" s="13"/>
      <c r="H250" s="190">
        <v>2</v>
      </c>
      <c r="I250" s="191"/>
      <c r="J250" s="13"/>
      <c r="K250" s="13"/>
      <c r="L250" s="186"/>
      <c r="M250" s="192"/>
      <c r="N250" s="193"/>
      <c r="O250" s="193"/>
      <c r="P250" s="193"/>
      <c r="Q250" s="193"/>
      <c r="R250" s="193"/>
      <c r="S250" s="193"/>
      <c r="T250" s="19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8" t="s">
        <v>137</v>
      </c>
      <c r="AU250" s="188" t="s">
        <v>83</v>
      </c>
      <c r="AV250" s="13" t="s">
        <v>83</v>
      </c>
      <c r="AW250" s="13" t="s">
        <v>30</v>
      </c>
      <c r="AX250" s="13" t="s">
        <v>81</v>
      </c>
      <c r="AY250" s="188" t="s">
        <v>127</v>
      </c>
    </row>
    <row r="251" s="12" customFormat="1" ht="25.92" customHeight="1">
      <c r="A251" s="12"/>
      <c r="B251" s="158"/>
      <c r="C251" s="12"/>
      <c r="D251" s="159" t="s">
        <v>72</v>
      </c>
      <c r="E251" s="160" t="s">
        <v>521</v>
      </c>
      <c r="F251" s="160" t="s">
        <v>522</v>
      </c>
      <c r="G251" s="12"/>
      <c r="H251" s="12"/>
      <c r="I251" s="161"/>
      <c r="J251" s="162">
        <f>BK251</f>
        <v>0</v>
      </c>
      <c r="K251" s="12"/>
      <c r="L251" s="158"/>
      <c r="M251" s="163"/>
      <c r="N251" s="164"/>
      <c r="O251" s="164"/>
      <c r="P251" s="165">
        <f>P252</f>
        <v>0</v>
      </c>
      <c r="Q251" s="164"/>
      <c r="R251" s="165">
        <f>R252</f>
        <v>0.27000000000000002</v>
      </c>
      <c r="S251" s="164"/>
      <c r="T251" s="166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59" t="s">
        <v>207</v>
      </c>
      <c r="AT251" s="167" t="s">
        <v>72</v>
      </c>
      <c r="AU251" s="167" t="s">
        <v>73</v>
      </c>
      <c r="AY251" s="159" t="s">
        <v>127</v>
      </c>
      <c r="BK251" s="168">
        <f>BK252</f>
        <v>0</v>
      </c>
    </row>
    <row r="252" s="12" customFormat="1" ht="22.8" customHeight="1">
      <c r="A252" s="12"/>
      <c r="B252" s="158"/>
      <c r="C252" s="12"/>
      <c r="D252" s="159" t="s">
        <v>72</v>
      </c>
      <c r="E252" s="169" t="s">
        <v>523</v>
      </c>
      <c r="F252" s="169" t="s">
        <v>524</v>
      </c>
      <c r="G252" s="12"/>
      <c r="H252" s="12"/>
      <c r="I252" s="161"/>
      <c r="J252" s="170">
        <f>BK252</f>
        <v>0</v>
      </c>
      <c r="K252" s="12"/>
      <c r="L252" s="158"/>
      <c r="M252" s="163"/>
      <c r="N252" s="164"/>
      <c r="O252" s="164"/>
      <c r="P252" s="165">
        <f>SUM(P253:P262)</f>
        <v>0</v>
      </c>
      <c r="Q252" s="164"/>
      <c r="R252" s="165">
        <f>SUM(R253:R262)</f>
        <v>0.27000000000000002</v>
      </c>
      <c r="S252" s="164"/>
      <c r="T252" s="166">
        <f>SUM(T253:T262)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59" t="s">
        <v>207</v>
      </c>
      <c r="AT252" s="167" t="s">
        <v>72</v>
      </c>
      <c r="AU252" s="167" t="s">
        <v>81</v>
      </c>
      <c r="AY252" s="159" t="s">
        <v>127</v>
      </c>
      <c r="BK252" s="168">
        <f>SUM(BK253:BK262)</f>
        <v>0</v>
      </c>
    </row>
    <row r="253" s="2" customFormat="1" ht="24.15" customHeight="1">
      <c r="A253" s="37"/>
      <c r="B253" s="171"/>
      <c r="C253" s="172" t="s">
        <v>392</v>
      </c>
      <c r="D253" s="172" t="s">
        <v>131</v>
      </c>
      <c r="E253" s="173" t="s">
        <v>531</v>
      </c>
      <c r="F253" s="174" t="s">
        <v>532</v>
      </c>
      <c r="G253" s="175" t="s">
        <v>205</v>
      </c>
      <c r="H253" s="176">
        <v>1</v>
      </c>
      <c r="I253" s="177"/>
      <c r="J253" s="178">
        <f>ROUND(I253*H253,2)</f>
        <v>0</v>
      </c>
      <c r="K253" s="179"/>
      <c r="L253" s="38"/>
      <c r="M253" s="180" t="s">
        <v>1</v>
      </c>
      <c r="N253" s="181" t="s">
        <v>38</v>
      </c>
      <c r="O253" s="76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528</v>
      </c>
      <c r="AT253" s="184" t="s">
        <v>131</v>
      </c>
      <c r="AU253" s="184" t="s">
        <v>83</v>
      </c>
      <c r="AY253" s="18" t="s">
        <v>127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81</v>
      </c>
      <c r="BK253" s="185">
        <f>ROUND(I253*H253,2)</f>
        <v>0</v>
      </c>
      <c r="BL253" s="18" t="s">
        <v>528</v>
      </c>
      <c r="BM253" s="184" t="s">
        <v>755</v>
      </c>
    </row>
    <row r="254" s="13" customFormat="1">
      <c r="A254" s="13"/>
      <c r="B254" s="186"/>
      <c r="C254" s="13"/>
      <c r="D254" s="187" t="s">
        <v>137</v>
      </c>
      <c r="E254" s="188" t="s">
        <v>1</v>
      </c>
      <c r="F254" s="189" t="s">
        <v>81</v>
      </c>
      <c r="G254" s="13"/>
      <c r="H254" s="190">
        <v>1</v>
      </c>
      <c r="I254" s="191"/>
      <c r="J254" s="13"/>
      <c r="K254" s="13"/>
      <c r="L254" s="186"/>
      <c r="M254" s="192"/>
      <c r="N254" s="193"/>
      <c r="O254" s="193"/>
      <c r="P254" s="193"/>
      <c r="Q254" s="193"/>
      <c r="R254" s="193"/>
      <c r="S254" s="193"/>
      <c r="T254" s="19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8" t="s">
        <v>137</v>
      </c>
      <c r="AU254" s="188" t="s">
        <v>83</v>
      </c>
      <c r="AV254" s="13" t="s">
        <v>83</v>
      </c>
      <c r="AW254" s="13" t="s">
        <v>30</v>
      </c>
      <c r="AX254" s="13" t="s">
        <v>73</v>
      </c>
      <c r="AY254" s="188" t="s">
        <v>127</v>
      </c>
    </row>
    <row r="255" s="2" customFormat="1" ht="16.5" customHeight="1">
      <c r="A255" s="37"/>
      <c r="B255" s="171"/>
      <c r="C255" s="172" t="s">
        <v>756</v>
      </c>
      <c r="D255" s="172" t="s">
        <v>131</v>
      </c>
      <c r="E255" s="173" t="s">
        <v>535</v>
      </c>
      <c r="F255" s="174" t="s">
        <v>536</v>
      </c>
      <c r="G255" s="175" t="s">
        <v>205</v>
      </c>
      <c r="H255" s="176">
        <v>1</v>
      </c>
      <c r="I255" s="177"/>
      <c r="J255" s="178">
        <f>ROUND(I255*H255,2)</f>
        <v>0</v>
      </c>
      <c r="K255" s="179"/>
      <c r="L255" s="38"/>
      <c r="M255" s="180" t="s">
        <v>1</v>
      </c>
      <c r="N255" s="181" t="s">
        <v>38</v>
      </c>
      <c r="O255" s="76"/>
      <c r="P255" s="182">
        <f>O255*H255</f>
        <v>0</v>
      </c>
      <c r="Q255" s="182">
        <v>0</v>
      </c>
      <c r="R255" s="182">
        <f>Q255*H255</f>
        <v>0</v>
      </c>
      <c r="S255" s="182">
        <v>0</v>
      </c>
      <c r="T255" s="18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4" t="s">
        <v>528</v>
      </c>
      <c r="AT255" s="184" t="s">
        <v>131</v>
      </c>
      <c r="AU255" s="184" t="s">
        <v>83</v>
      </c>
      <c r="AY255" s="18" t="s">
        <v>127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8" t="s">
        <v>81</v>
      </c>
      <c r="BK255" s="185">
        <f>ROUND(I255*H255,2)</f>
        <v>0</v>
      </c>
      <c r="BL255" s="18" t="s">
        <v>528</v>
      </c>
      <c r="BM255" s="184" t="s">
        <v>757</v>
      </c>
    </row>
    <row r="256" s="13" customFormat="1">
      <c r="A256" s="13"/>
      <c r="B256" s="186"/>
      <c r="C256" s="13"/>
      <c r="D256" s="187" t="s">
        <v>137</v>
      </c>
      <c r="E256" s="188" t="s">
        <v>1</v>
      </c>
      <c r="F256" s="189" t="s">
        <v>81</v>
      </c>
      <c r="G256" s="13"/>
      <c r="H256" s="190">
        <v>1</v>
      </c>
      <c r="I256" s="191"/>
      <c r="J256" s="13"/>
      <c r="K256" s="13"/>
      <c r="L256" s="186"/>
      <c r="M256" s="192"/>
      <c r="N256" s="193"/>
      <c r="O256" s="193"/>
      <c r="P256" s="193"/>
      <c r="Q256" s="193"/>
      <c r="R256" s="193"/>
      <c r="S256" s="193"/>
      <c r="T256" s="19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8" t="s">
        <v>137</v>
      </c>
      <c r="AU256" s="188" t="s">
        <v>83</v>
      </c>
      <c r="AV256" s="13" t="s">
        <v>83</v>
      </c>
      <c r="AW256" s="13" t="s">
        <v>30</v>
      </c>
      <c r="AX256" s="13" t="s">
        <v>73</v>
      </c>
      <c r="AY256" s="188" t="s">
        <v>127</v>
      </c>
    </row>
    <row r="257" s="2" customFormat="1" ht="16.5" customHeight="1">
      <c r="A257" s="37"/>
      <c r="B257" s="171"/>
      <c r="C257" s="172" t="s">
        <v>396</v>
      </c>
      <c r="D257" s="172" t="s">
        <v>131</v>
      </c>
      <c r="E257" s="173" t="s">
        <v>539</v>
      </c>
      <c r="F257" s="174" t="s">
        <v>540</v>
      </c>
      <c r="G257" s="175" t="s">
        <v>187</v>
      </c>
      <c r="H257" s="176">
        <v>0.90000000000000002</v>
      </c>
      <c r="I257" s="177"/>
      <c r="J257" s="178">
        <f>ROUND(I257*H257,2)</f>
        <v>0</v>
      </c>
      <c r="K257" s="179"/>
      <c r="L257" s="38"/>
      <c r="M257" s="180" t="s">
        <v>1</v>
      </c>
      <c r="N257" s="181" t="s">
        <v>38</v>
      </c>
      <c r="O257" s="76"/>
      <c r="P257" s="182">
        <f>O257*H257</f>
        <v>0</v>
      </c>
      <c r="Q257" s="182">
        <v>0</v>
      </c>
      <c r="R257" s="182">
        <f>Q257*H257</f>
        <v>0</v>
      </c>
      <c r="S257" s="182">
        <v>0</v>
      </c>
      <c r="T257" s="18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4" t="s">
        <v>157</v>
      </c>
      <c r="AT257" s="184" t="s">
        <v>131</v>
      </c>
      <c r="AU257" s="184" t="s">
        <v>83</v>
      </c>
      <c r="AY257" s="18" t="s">
        <v>127</v>
      </c>
      <c r="BE257" s="185">
        <f>IF(N257="základní",J257,0)</f>
        <v>0</v>
      </c>
      <c r="BF257" s="185">
        <f>IF(N257="snížená",J257,0)</f>
        <v>0</v>
      </c>
      <c r="BG257" s="185">
        <f>IF(N257="zákl. přenesená",J257,0)</f>
        <v>0</v>
      </c>
      <c r="BH257" s="185">
        <f>IF(N257="sníž. přenesená",J257,0)</f>
        <v>0</v>
      </c>
      <c r="BI257" s="185">
        <f>IF(N257="nulová",J257,0)</f>
        <v>0</v>
      </c>
      <c r="BJ257" s="18" t="s">
        <v>81</v>
      </c>
      <c r="BK257" s="185">
        <f>ROUND(I257*H257,2)</f>
        <v>0</v>
      </c>
      <c r="BL257" s="18" t="s">
        <v>157</v>
      </c>
      <c r="BM257" s="184" t="s">
        <v>758</v>
      </c>
    </row>
    <row r="258" s="13" customFormat="1">
      <c r="A258" s="13"/>
      <c r="B258" s="186"/>
      <c r="C258" s="13"/>
      <c r="D258" s="187" t="s">
        <v>137</v>
      </c>
      <c r="E258" s="188" t="s">
        <v>1</v>
      </c>
      <c r="F258" s="189" t="s">
        <v>759</v>
      </c>
      <c r="G258" s="13"/>
      <c r="H258" s="190">
        <v>0.90000000000000002</v>
      </c>
      <c r="I258" s="191"/>
      <c r="J258" s="13"/>
      <c r="K258" s="13"/>
      <c r="L258" s="186"/>
      <c r="M258" s="192"/>
      <c r="N258" s="193"/>
      <c r="O258" s="193"/>
      <c r="P258" s="193"/>
      <c r="Q258" s="193"/>
      <c r="R258" s="193"/>
      <c r="S258" s="193"/>
      <c r="T258" s="19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8" t="s">
        <v>137</v>
      </c>
      <c r="AU258" s="188" t="s">
        <v>83</v>
      </c>
      <c r="AV258" s="13" t="s">
        <v>83</v>
      </c>
      <c r="AW258" s="13" t="s">
        <v>30</v>
      </c>
      <c r="AX258" s="13" t="s">
        <v>81</v>
      </c>
      <c r="AY258" s="188" t="s">
        <v>127</v>
      </c>
    </row>
    <row r="259" s="2" customFormat="1" ht="16.5" customHeight="1">
      <c r="A259" s="37"/>
      <c r="B259" s="171"/>
      <c r="C259" s="172" t="s">
        <v>404</v>
      </c>
      <c r="D259" s="172" t="s">
        <v>131</v>
      </c>
      <c r="E259" s="173" t="s">
        <v>543</v>
      </c>
      <c r="F259" s="174" t="s">
        <v>544</v>
      </c>
      <c r="G259" s="175" t="s">
        <v>187</v>
      </c>
      <c r="H259" s="176">
        <v>0.90000000000000002</v>
      </c>
      <c r="I259" s="177"/>
      <c r="J259" s="178">
        <f>ROUND(I259*H259,2)</f>
        <v>0</v>
      </c>
      <c r="K259" s="179"/>
      <c r="L259" s="38"/>
      <c r="M259" s="180" t="s">
        <v>1</v>
      </c>
      <c r="N259" s="181" t="s">
        <v>38</v>
      </c>
      <c r="O259" s="76"/>
      <c r="P259" s="182">
        <f>O259*H259</f>
        <v>0</v>
      </c>
      <c r="Q259" s="182">
        <v>0.29999999999999999</v>
      </c>
      <c r="R259" s="182">
        <f>Q259*H259</f>
        <v>0.27000000000000002</v>
      </c>
      <c r="S259" s="182">
        <v>0</v>
      </c>
      <c r="T259" s="18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4" t="s">
        <v>157</v>
      </c>
      <c r="AT259" s="184" t="s">
        <v>131</v>
      </c>
      <c r="AU259" s="184" t="s">
        <v>83</v>
      </c>
      <c r="AY259" s="18" t="s">
        <v>127</v>
      </c>
      <c r="BE259" s="185">
        <f>IF(N259="základní",J259,0)</f>
        <v>0</v>
      </c>
      <c r="BF259" s="185">
        <f>IF(N259="snížená",J259,0)</f>
        <v>0</v>
      </c>
      <c r="BG259" s="185">
        <f>IF(N259="zákl. přenesená",J259,0)</f>
        <v>0</v>
      </c>
      <c r="BH259" s="185">
        <f>IF(N259="sníž. přenesená",J259,0)</f>
        <v>0</v>
      </c>
      <c r="BI259" s="185">
        <f>IF(N259="nulová",J259,0)</f>
        <v>0</v>
      </c>
      <c r="BJ259" s="18" t="s">
        <v>81</v>
      </c>
      <c r="BK259" s="185">
        <f>ROUND(I259*H259,2)</f>
        <v>0</v>
      </c>
      <c r="BL259" s="18" t="s">
        <v>157</v>
      </c>
      <c r="BM259" s="184" t="s">
        <v>760</v>
      </c>
    </row>
    <row r="260" s="13" customFormat="1">
      <c r="A260" s="13"/>
      <c r="B260" s="186"/>
      <c r="C260" s="13"/>
      <c r="D260" s="187" t="s">
        <v>137</v>
      </c>
      <c r="E260" s="188" t="s">
        <v>1</v>
      </c>
      <c r="F260" s="189" t="s">
        <v>759</v>
      </c>
      <c r="G260" s="13"/>
      <c r="H260" s="190">
        <v>0.90000000000000002</v>
      </c>
      <c r="I260" s="191"/>
      <c r="J260" s="13"/>
      <c r="K260" s="13"/>
      <c r="L260" s="186"/>
      <c r="M260" s="192"/>
      <c r="N260" s="193"/>
      <c r="O260" s="193"/>
      <c r="P260" s="193"/>
      <c r="Q260" s="193"/>
      <c r="R260" s="193"/>
      <c r="S260" s="193"/>
      <c r="T260" s="19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8" t="s">
        <v>137</v>
      </c>
      <c r="AU260" s="188" t="s">
        <v>83</v>
      </c>
      <c r="AV260" s="13" t="s">
        <v>83</v>
      </c>
      <c r="AW260" s="13" t="s">
        <v>30</v>
      </c>
      <c r="AX260" s="13" t="s">
        <v>81</v>
      </c>
      <c r="AY260" s="188" t="s">
        <v>127</v>
      </c>
    </row>
    <row r="261" s="2" customFormat="1" ht="16.5" customHeight="1">
      <c r="A261" s="37"/>
      <c r="B261" s="171"/>
      <c r="C261" s="172" t="s">
        <v>412</v>
      </c>
      <c r="D261" s="172" t="s">
        <v>131</v>
      </c>
      <c r="E261" s="173" t="s">
        <v>547</v>
      </c>
      <c r="F261" s="174" t="s">
        <v>548</v>
      </c>
      <c r="G261" s="175" t="s">
        <v>205</v>
      </c>
      <c r="H261" s="176">
        <v>1</v>
      </c>
      <c r="I261" s="177"/>
      <c r="J261" s="178">
        <f>ROUND(I261*H261,2)</f>
        <v>0</v>
      </c>
      <c r="K261" s="179"/>
      <c r="L261" s="38"/>
      <c r="M261" s="180" t="s">
        <v>1</v>
      </c>
      <c r="N261" s="181" t="s">
        <v>38</v>
      </c>
      <c r="O261" s="76"/>
      <c r="P261" s="182">
        <f>O261*H261</f>
        <v>0</v>
      </c>
      <c r="Q261" s="182">
        <v>0</v>
      </c>
      <c r="R261" s="182">
        <f>Q261*H261</f>
        <v>0</v>
      </c>
      <c r="S261" s="182">
        <v>0</v>
      </c>
      <c r="T261" s="18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4" t="s">
        <v>528</v>
      </c>
      <c r="AT261" s="184" t="s">
        <v>131</v>
      </c>
      <c r="AU261" s="184" t="s">
        <v>83</v>
      </c>
      <c r="AY261" s="18" t="s">
        <v>127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8" t="s">
        <v>81</v>
      </c>
      <c r="BK261" s="185">
        <f>ROUND(I261*H261,2)</f>
        <v>0</v>
      </c>
      <c r="BL261" s="18" t="s">
        <v>528</v>
      </c>
      <c r="BM261" s="184" t="s">
        <v>761</v>
      </c>
    </row>
    <row r="262" s="13" customFormat="1">
      <c r="A262" s="13"/>
      <c r="B262" s="186"/>
      <c r="C262" s="13"/>
      <c r="D262" s="187" t="s">
        <v>137</v>
      </c>
      <c r="E262" s="188" t="s">
        <v>1</v>
      </c>
      <c r="F262" s="189" t="s">
        <v>81</v>
      </c>
      <c r="G262" s="13"/>
      <c r="H262" s="190">
        <v>1</v>
      </c>
      <c r="I262" s="191"/>
      <c r="J262" s="13"/>
      <c r="K262" s="13"/>
      <c r="L262" s="186"/>
      <c r="M262" s="206"/>
      <c r="N262" s="207"/>
      <c r="O262" s="207"/>
      <c r="P262" s="207"/>
      <c r="Q262" s="207"/>
      <c r="R262" s="207"/>
      <c r="S262" s="207"/>
      <c r="T262" s="20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8" t="s">
        <v>137</v>
      </c>
      <c r="AU262" s="188" t="s">
        <v>83</v>
      </c>
      <c r="AV262" s="13" t="s">
        <v>83</v>
      </c>
      <c r="AW262" s="13" t="s">
        <v>30</v>
      </c>
      <c r="AX262" s="13" t="s">
        <v>73</v>
      </c>
      <c r="AY262" s="188" t="s">
        <v>127</v>
      </c>
    </row>
    <row r="263" s="2" customFormat="1" ht="6.96" customHeight="1">
      <c r="A263" s="37"/>
      <c r="B263" s="59"/>
      <c r="C263" s="60"/>
      <c r="D263" s="60"/>
      <c r="E263" s="60"/>
      <c r="F263" s="60"/>
      <c r="G263" s="60"/>
      <c r="H263" s="60"/>
      <c r="I263" s="60"/>
      <c r="J263" s="60"/>
      <c r="K263" s="60"/>
      <c r="L263" s="38"/>
      <c r="M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</row>
  </sheetData>
  <autoFilter ref="C121:K26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Oprava plynové kotelny - Masarykovo náměstí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762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12. 8. 2025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ROUND((SUM(BE120:BE183)),  2)</f>
        <v>0</v>
      </c>
      <c r="G33" s="37"/>
      <c r="H33" s="37"/>
      <c r="I33" s="127">
        <v>0.20999999999999999</v>
      </c>
      <c r="J33" s="126">
        <f>ROUND(((SUM(BE120:BE183))*I33),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ROUND((SUM(BF120:BF183)),  2)</f>
        <v>0</v>
      </c>
      <c r="G34" s="37"/>
      <c r="H34" s="37"/>
      <c r="I34" s="127">
        <v>0.14999999999999999</v>
      </c>
      <c r="J34" s="126">
        <f>ROUND(((SUM(BF120:BF183))*I34),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ROUND((SUM(BG120:BG183)),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ROUND((SUM(BH120:BH183)),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ROUND((SUM(BI120:BI183)),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Oprava plynové kotelny - Masarykovo náměstí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D1_01_4c - Plynová odběrná zařízení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12. 8. 2025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763</v>
      </c>
      <c r="E98" s="145"/>
      <c r="F98" s="145"/>
      <c r="G98" s="145"/>
      <c r="H98" s="145"/>
      <c r="I98" s="145"/>
      <c r="J98" s="146">
        <f>J122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39"/>
      <c r="C99" s="9"/>
      <c r="D99" s="140" t="s">
        <v>110</v>
      </c>
      <c r="E99" s="141"/>
      <c r="F99" s="141"/>
      <c r="G99" s="141"/>
      <c r="H99" s="141"/>
      <c r="I99" s="141"/>
      <c r="J99" s="142">
        <f>J172</f>
        <v>0</v>
      </c>
      <c r="K99" s="9"/>
      <c r="L99" s="13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3"/>
      <c r="C100" s="10"/>
      <c r="D100" s="144" t="s">
        <v>111</v>
      </c>
      <c r="E100" s="145"/>
      <c r="F100" s="145"/>
      <c r="G100" s="145"/>
      <c r="H100" s="145"/>
      <c r="I100" s="145"/>
      <c r="J100" s="146">
        <f>J173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112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0" t="str">
        <f>E7</f>
        <v>Oprava plynové kotelny - Masarykovo náměstí 26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94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66" t="str">
        <f>E9</f>
        <v>D1_01_4c - Plynová odběrná zařízení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 xml:space="preserve"> </v>
      </c>
      <c r="G114" s="37"/>
      <c r="H114" s="37"/>
      <c r="I114" s="31" t="s">
        <v>22</v>
      </c>
      <c r="J114" s="68" t="str">
        <f>IF(J12="","",J12)</f>
        <v>12. 8. 2025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7"/>
      <c r="E116" s="37"/>
      <c r="F116" s="26" t="str">
        <f>E15</f>
        <v xml:space="preserve"> </v>
      </c>
      <c r="G116" s="37"/>
      <c r="H116" s="37"/>
      <c r="I116" s="31" t="s">
        <v>29</v>
      </c>
      <c r="J116" s="35" t="str">
        <f>E21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7"/>
      <c r="E117" s="37"/>
      <c r="F117" s="26" t="str">
        <f>IF(E18="","",E18)</f>
        <v>Vyplň údaj</v>
      </c>
      <c r="G117" s="37"/>
      <c r="H117" s="37"/>
      <c r="I117" s="31" t="s">
        <v>31</v>
      </c>
      <c r="J117" s="35" t="str">
        <f>E24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47"/>
      <c r="B119" s="148"/>
      <c r="C119" s="149" t="s">
        <v>113</v>
      </c>
      <c r="D119" s="150" t="s">
        <v>58</v>
      </c>
      <c r="E119" s="150" t="s">
        <v>54</v>
      </c>
      <c r="F119" s="150" t="s">
        <v>55</v>
      </c>
      <c r="G119" s="150" t="s">
        <v>114</v>
      </c>
      <c r="H119" s="150" t="s">
        <v>115</v>
      </c>
      <c r="I119" s="150" t="s">
        <v>116</v>
      </c>
      <c r="J119" s="151" t="s">
        <v>98</v>
      </c>
      <c r="K119" s="152" t="s">
        <v>117</v>
      </c>
      <c r="L119" s="153"/>
      <c r="M119" s="85" t="s">
        <v>1</v>
      </c>
      <c r="N119" s="86" t="s">
        <v>37</v>
      </c>
      <c r="O119" s="86" t="s">
        <v>118</v>
      </c>
      <c r="P119" s="86" t="s">
        <v>119</v>
      </c>
      <c r="Q119" s="86" t="s">
        <v>120</v>
      </c>
      <c r="R119" s="86" t="s">
        <v>121</v>
      </c>
      <c r="S119" s="86" t="s">
        <v>122</v>
      </c>
      <c r="T119" s="87" t="s">
        <v>123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="2" customFormat="1" ht="22.8" customHeight="1">
      <c r="A120" s="37"/>
      <c r="B120" s="38"/>
      <c r="C120" s="92" t="s">
        <v>124</v>
      </c>
      <c r="D120" s="37"/>
      <c r="E120" s="37"/>
      <c r="F120" s="37"/>
      <c r="G120" s="37"/>
      <c r="H120" s="37"/>
      <c r="I120" s="37"/>
      <c r="J120" s="154">
        <f>BK120</f>
        <v>0</v>
      </c>
      <c r="K120" s="37"/>
      <c r="L120" s="38"/>
      <c r="M120" s="88"/>
      <c r="N120" s="72"/>
      <c r="O120" s="89"/>
      <c r="P120" s="155">
        <f>P121+P172</f>
        <v>0</v>
      </c>
      <c r="Q120" s="89"/>
      <c r="R120" s="155">
        <f>R121+R172</f>
        <v>0.14459</v>
      </c>
      <c r="S120" s="89"/>
      <c r="T120" s="156">
        <f>T121+T172</f>
        <v>0.062620000000000009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72</v>
      </c>
      <c r="AU120" s="18" t="s">
        <v>100</v>
      </c>
      <c r="BK120" s="157">
        <f>BK121+BK172</f>
        <v>0</v>
      </c>
    </row>
    <row r="121" s="12" customFormat="1" ht="25.92" customHeight="1">
      <c r="A121" s="12"/>
      <c r="B121" s="158"/>
      <c r="C121" s="12"/>
      <c r="D121" s="159" t="s">
        <v>72</v>
      </c>
      <c r="E121" s="160" t="s">
        <v>125</v>
      </c>
      <c r="F121" s="160" t="s">
        <v>126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P122</f>
        <v>0</v>
      </c>
      <c r="Q121" s="164"/>
      <c r="R121" s="165">
        <f>R122</f>
        <v>0.084589999999999999</v>
      </c>
      <c r="S121" s="164"/>
      <c r="T121" s="166">
        <f>T122</f>
        <v>0.062620000000000009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83</v>
      </c>
      <c r="AT121" s="167" t="s">
        <v>72</v>
      </c>
      <c r="AU121" s="167" t="s">
        <v>73</v>
      </c>
      <c r="AY121" s="159" t="s">
        <v>127</v>
      </c>
      <c r="BK121" s="168">
        <f>BK122</f>
        <v>0</v>
      </c>
    </row>
    <row r="122" s="12" customFormat="1" ht="22.8" customHeight="1">
      <c r="A122" s="12"/>
      <c r="B122" s="158"/>
      <c r="C122" s="12"/>
      <c r="D122" s="159" t="s">
        <v>72</v>
      </c>
      <c r="E122" s="169" t="s">
        <v>764</v>
      </c>
      <c r="F122" s="169" t="s">
        <v>765</v>
      </c>
      <c r="G122" s="12"/>
      <c r="H122" s="12"/>
      <c r="I122" s="161"/>
      <c r="J122" s="170">
        <f>BK122</f>
        <v>0</v>
      </c>
      <c r="K122" s="12"/>
      <c r="L122" s="158"/>
      <c r="M122" s="163"/>
      <c r="N122" s="164"/>
      <c r="O122" s="164"/>
      <c r="P122" s="165">
        <f>SUM(P123:P171)</f>
        <v>0</v>
      </c>
      <c r="Q122" s="164"/>
      <c r="R122" s="165">
        <f>SUM(R123:R171)</f>
        <v>0.084589999999999999</v>
      </c>
      <c r="S122" s="164"/>
      <c r="T122" s="166">
        <f>SUM(T123:T171)</f>
        <v>0.062620000000000009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83</v>
      </c>
      <c r="AT122" s="167" t="s">
        <v>72</v>
      </c>
      <c r="AU122" s="167" t="s">
        <v>81</v>
      </c>
      <c r="AY122" s="159" t="s">
        <v>127</v>
      </c>
      <c r="BK122" s="168">
        <f>SUM(BK123:BK171)</f>
        <v>0</v>
      </c>
    </row>
    <row r="123" s="2" customFormat="1" ht="24.15" customHeight="1">
      <c r="A123" s="37"/>
      <c r="B123" s="171"/>
      <c r="C123" s="172" t="s">
        <v>81</v>
      </c>
      <c r="D123" s="172" t="s">
        <v>131</v>
      </c>
      <c r="E123" s="173" t="s">
        <v>766</v>
      </c>
      <c r="F123" s="174" t="s">
        <v>767</v>
      </c>
      <c r="G123" s="175" t="s">
        <v>156</v>
      </c>
      <c r="H123" s="176">
        <v>5</v>
      </c>
      <c r="I123" s="177"/>
      <c r="J123" s="178">
        <f>ROUND(I123*H123,2)</f>
        <v>0</v>
      </c>
      <c r="K123" s="179"/>
      <c r="L123" s="38"/>
      <c r="M123" s="180" t="s">
        <v>1</v>
      </c>
      <c r="N123" s="181" t="s">
        <v>38</v>
      </c>
      <c r="O123" s="76"/>
      <c r="P123" s="182">
        <f>O123*H123</f>
        <v>0</v>
      </c>
      <c r="Q123" s="182">
        <v>0.00011</v>
      </c>
      <c r="R123" s="182">
        <f>Q123*H123</f>
        <v>0.00055000000000000003</v>
      </c>
      <c r="S123" s="182">
        <v>0.00215</v>
      </c>
      <c r="T123" s="183">
        <f>S123*H123</f>
        <v>0.010749999999999999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4" t="s">
        <v>157</v>
      </c>
      <c r="AT123" s="184" t="s">
        <v>131</v>
      </c>
      <c r="AU123" s="184" t="s">
        <v>83</v>
      </c>
      <c r="AY123" s="18" t="s">
        <v>127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8" t="s">
        <v>81</v>
      </c>
      <c r="BK123" s="185">
        <f>ROUND(I123*H123,2)</f>
        <v>0</v>
      </c>
      <c r="BL123" s="18" t="s">
        <v>157</v>
      </c>
      <c r="BM123" s="184" t="s">
        <v>768</v>
      </c>
    </row>
    <row r="124" s="13" customFormat="1">
      <c r="A124" s="13"/>
      <c r="B124" s="186"/>
      <c r="C124" s="13"/>
      <c r="D124" s="187" t="s">
        <v>137</v>
      </c>
      <c r="E124" s="188" t="s">
        <v>1</v>
      </c>
      <c r="F124" s="189" t="s">
        <v>207</v>
      </c>
      <c r="G124" s="13"/>
      <c r="H124" s="190">
        <v>5</v>
      </c>
      <c r="I124" s="191"/>
      <c r="J124" s="13"/>
      <c r="K124" s="13"/>
      <c r="L124" s="186"/>
      <c r="M124" s="192"/>
      <c r="N124" s="193"/>
      <c r="O124" s="193"/>
      <c r="P124" s="193"/>
      <c r="Q124" s="193"/>
      <c r="R124" s="193"/>
      <c r="S124" s="193"/>
      <c r="T124" s="19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8" t="s">
        <v>137</v>
      </c>
      <c r="AU124" s="188" t="s">
        <v>83</v>
      </c>
      <c r="AV124" s="13" t="s">
        <v>83</v>
      </c>
      <c r="AW124" s="13" t="s">
        <v>30</v>
      </c>
      <c r="AX124" s="13" t="s">
        <v>81</v>
      </c>
      <c r="AY124" s="188" t="s">
        <v>127</v>
      </c>
    </row>
    <row r="125" s="2" customFormat="1" ht="24.15" customHeight="1">
      <c r="A125" s="37"/>
      <c r="B125" s="171"/>
      <c r="C125" s="172" t="s">
        <v>83</v>
      </c>
      <c r="D125" s="172" t="s">
        <v>131</v>
      </c>
      <c r="E125" s="173" t="s">
        <v>769</v>
      </c>
      <c r="F125" s="174" t="s">
        <v>770</v>
      </c>
      <c r="G125" s="175" t="s">
        <v>156</v>
      </c>
      <c r="H125" s="176">
        <v>10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0.00038999999999999999</v>
      </c>
      <c r="R125" s="182">
        <f>Q125*H125</f>
        <v>0.0038999999999999998</v>
      </c>
      <c r="S125" s="182">
        <v>0.0034199999999999999</v>
      </c>
      <c r="T125" s="183">
        <f>S125*H125</f>
        <v>0.034200000000000001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157</v>
      </c>
      <c r="AT125" s="184" t="s">
        <v>131</v>
      </c>
      <c r="AU125" s="184" t="s">
        <v>83</v>
      </c>
      <c r="AY125" s="18" t="s">
        <v>127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81</v>
      </c>
      <c r="BK125" s="185">
        <f>ROUND(I125*H125,2)</f>
        <v>0</v>
      </c>
      <c r="BL125" s="18" t="s">
        <v>157</v>
      </c>
      <c r="BM125" s="184" t="s">
        <v>771</v>
      </c>
    </row>
    <row r="126" s="13" customFormat="1">
      <c r="A126" s="13"/>
      <c r="B126" s="186"/>
      <c r="C126" s="13"/>
      <c r="D126" s="187" t="s">
        <v>137</v>
      </c>
      <c r="E126" s="188" t="s">
        <v>1</v>
      </c>
      <c r="F126" s="189" t="s">
        <v>226</v>
      </c>
      <c r="G126" s="13"/>
      <c r="H126" s="190">
        <v>10</v>
      </c>
      <c r="I126" s="191"/>
      <c r="J126" s="13"/>
      <c r="K126" s="13"/>
      <c r="L126" s="186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8" t="s">
        <v>137</v>
      </c>
      <c r="AU126" s="188" t="s">
        <v>83</v>
      </c>
      <c r="AV126" s="13" t="s">
        <v>83</v>
      </c>
      <c r="AW126" s="13" t="s">
        <v>30</v>
      </c>
      <c r="AX126" s="13" t="s">
        <v>81</v>
      </c>
      <c r="AY126" s="188" t="s">
        <v>127</v>
      </c>
    </row>
    <row r="127" s="2" customFormat="1" ht="24.15" customHeight="1">
      <c r="A127" s="37"/>
      <c r="B127" s="171"/>
      <c r="C127" s="172" t="s">
        <v>341</v>
      </c>
      <c r="D127" s="172" t="s">
        <v>131</v>
      </c>
      <c r="E127" s="173" t="s">
        <v>772</v>
      </c>
      <c r="F127" s="174" t="s">
        <v>773</v>
      </c>
      <c r="G127" s="175" t="s">
        <v>774</v>
      </c>
      <c r="H127" s="176">
        <v>1</v>
      </c>
      <c r="I127" s="177"/>
      <c r="J127" s="178">
        <f>ROUND(I127*H127,2)</f>
        <v>0</v>
      </c>
      <c r="K127" s="179"/>
      <c r="L127" s="38"/>
      <c r="M127" s="180" t="s">
        <v>1</v>
      </c>
      <c r="N127" s="181" t="s">
        <v>38</v>
      </c>
      <c r="O127" s="76"/>
      <c r="P127" s="182">
        <f>O127*H127</f>
        <v>0</v>
      </c>
      <c r="Q127" s="182">
        <v>0</v>
      </c>
      <c r="R127" s="182">
        <f>Q127*H127</f>
        <v>0</v>
      </c>
      <c r="S127" s="182">
        <v>0.0072199999999999999</v>
      </c>
      <c r="T127" s="183">
        <f>S127*H127</f>
        <v>0.0072199999999999999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157</v>
      </c>
      <c r="AT127" s="184" t="s">
        <v>131</v>
      </c>
      <c r="AU127" s="184" t="s">
        <v>83</v>
      </c>
      <c r="AY127" s="18" t="s">
        <v>127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81</v>
      </c>
      <c r="BK127" s="185">
        <f>ROUND(I127*H127,2)</f>
        <v>0</v>
      </c>
      <c r="BL127" s="18" t="s">
        <v>157</v>
      </c>
      <c r="BM127" s="184" t="s">
        <v>775</v>
      </c>
    </row>
    <row r="128" s="13" customFormat="1">
      <c r="A128" s="13"/>
      <c r="B128" s="186"/>
      <c r="C128" s="13"/>
      <c r="D128" s="187" t="s">
        <v>137</v>
      </c>
      <c r="E128" s="188" t="s">
        <v>1</v>
      </c>
      <c r="F128" s="189" t="s">
        <v>81</v>
      </c>
      <c r="G128" s="13"/>
      <c r="H128" s="190">
        <v>1</v>
      </c>
      <c r="I128" s="191"/>
      <c r="J128" s="13"/>
      <c r="K128" s="13"/>
      <c r="L128" s="186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8" t="s">
        <v>137</v>
      </c>
      <c r="AU128" s="188" t="s">
        <v>83</v>
      </c>
      <c r="AV128" s="13" t="s">
        <v>83</v>
      </c>
      <c r="AW128" s="13" t="s">
        <v>30</v>
      </c>
      <c r="AX128" s="13" t="s">
        <v>81</v>
      </c>
      <c r="AY128" s="188" t="s">
        <v>127</v>
      </c>
    </row>
    <row r="129" s="2" customFormat="1" ht="16.5" customHeight="1">
      <c r="A129" s="37"/>
      <c r="B129" s="171"/>
      <c r="C129" s="172" t="s">
        <v>776</v>
      </c>
      <c r="D129" s="172" t="s">
        <v>131</v>
      </c>
      <c r="E129" s="173" t="s">
        <v>777</v>
      </c>
      <c r="F129" s="174" t="s">
        <v>778</v>
      </c>
      <c r="G129" s="175" t="s">
        <v>143</v>
      </c>
      <c r="H129" s="176">
        <v>1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38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0.00091</v>
      </c>
      <c r="T129" s="183">
        <f>S129*H129</f>
        <v>0.00091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157</v>
      </c>
      <c r="AT129" s="184" t="s">
        <v>131</v>
      </c>
      <c r="AU129" s="184" t="s">
        <v>83</v>
      </c>
      <c r="AY129" s="18" t="s">
        <v>127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81</v>
      </c>
      <c r="BK129" s="185">
        <f>ROUND(I129*H129,2)</f>
        <v>0</v>
      </c>
      <c r="BL129" s="18" t="s">
        <v>157</v>
      </c>
      <c r="BM129" s="184" t="s">
        <v>779</v>
      </c>
    </row>
    <row r="130" s="13" customFormat="1">
      <c r="A130" s="13"/>
      <c r="B130" s="186"/>
      <c r="C130" s="13"/>
      <c r="D130" s="187" t="s">
        <v>137</v>
      </c>
      <c r="E130" s="188" t="s">
        <v>1</v>
      </c>
      <c r="F130" s="189" t="s">
        <v>81</v>
      </c>
      <c r="G130" s="13"/>
      <c r="H130" s="190">
        <v>1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137</v>
      </c>
      <c r="AU130" s="188" t="s">
        <v>83</v>
      </c>
      <c r="AV130" s="13" t="s">
        <v>83</v>
      </c>
      <c r="AW130" s="13" t="s">
        <v>30</v>
      </c>
      <c r="AX130" s="13" t="s">
        <v>81</v>
      </c>
      <c r="AY130" s="188" t="s">
        <v>127</v>
      </c>
    </row>
    <row r="131" s="2" customFormat="1" ht="16.5" customHeight="1">
      <c r="A131" s="37"/>
      <c r="B131" s="171"/>
      <c r="C131" s="172" t="s">
        <v>211</v>
      </c>
      <c r="D131" s="172" t="s">
        <v>131</v>
      </c>
      <c r="E131" s="173" t="s">
        <v>780</v>
      </c>
      <c r="F131" s="174" t="s">
        <v>781</v>
      </c>
      <c r="G131" s="175" t="s">
        <v>143</v>
      </c>
      <c r="H131" s="176">
        <v>1</v>
      </c>
      <c r="I131" s="177"/>
      <c r="J131" s="178">
        <f>ROUND(I131*H131,2)</f>
        <v>0</v>
      </c>
      <c r="K131" s="179"/>
      <c r="L131" s="38"/>
      <c r="M131" s="180" t="s">
        <v>1</v>
      </c>
      <c r="N131" s="181" t="s">
        <v>38</v>
      </c>
      <c r="O131" s="76"/>
      <c r="P131" s="182">
        <f>O131*H131</f>
        <v>0</v>
      </c>
      <c r="Q131" s="182">
        <v>0.00027999999999999998</v>
      </c>
      <c r="R131" s="182">
        <f>Q131*H131</f>
        <v>0.00027999999999999998</v>
      </c>
      <c r="S131" s="182">
        <v>0.0041000000000000003</v>
      </c>
      <c r="T131" s="183">
        <f>S131*H131</f>
        <v>0.0041000000000000003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157</v>
      </c>
      <c r="AT131" s="184" t="s">
        <v>131</v>
      </c>
      <c r="AU131" s="184" t="s">
        <v>83</v>
      </c>
      <c r="AY131" s="18" t="s">
        <v>127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81</v>
      </c>
      <c r="BK131" s="185">
        <f>ROUND(I131*H131,2)</f>
        <v>0</v>
      </c>
      <c r="BL131" s="18" t="s">
        <v>157</v>
      </c>
      <c r="BM131" s="184" t="s">
        <v>782</v>
      </c>
    </row>
    <row r="132" s="13" customFormat="1">
      <c r="A132" s="13"/>
      <c r="B132" s="186"/>
      <c r="C132" s="13"/>
      <c r="D132" s="187" t="s">
        <v>137</v>
      </c>
      <c r="E132" s="188" t="s">
        <v>1</v>
      </c>
      <c r="F132" s="189" t="s">
        <v>81</v>
      </c>
      <c r="G132" s="13"/>
      <c r="H132" s="190">
        <v>1</v>
      </c>
      <c r="I132" s="191"/>
      <c r="J132" s="13"/>
      <c r="K132" s="13"/>
      <c r="L132" s="186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8" t="s">
        <v>137</v>
      </c>
      <c r="AU132" s="188" t="s">
        <v>83</v>
      </c>
      <c r="AV132" s="13" t="s">
        <v>83</v>
      </c>
      <c r="AW132" s="13" t="s">
        <v>30</v>
      </c>
      <c r="AX132" s="13" t="s">
        <v>81</v>
      </c>
      <c r="AY132" s="188" t="s">
        <v>127</v>
      </c>
    </row>
    <row r="133" s="2" customFormat="1" ht="21.75" customHeight="1">
      <c r="A133" s="37"/>
      <c r="B133" s="171"/>
      <c r="C133" s="172" t="s">
        <v>215</v>
      </c>
      <c r="D133" s="172" t="s">
        <v>131</v>
      </c>
      <c r="E133" s="173" t="s">
        <v>622</v>
      </c>
      <c r="F133" s="174" t="s">
        <v>623</v>
      </c>
      <c r="G133" s="175" t="s">
        <v>143</v>
      </c>
      <c r="H133" s="176">
        <v>2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38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0.00052999999999999998</v>
      </c>
      <c r="T133" s="183">
        <f>S133*H133</f>
        <v>0.00106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157</v>
      </c>
      <c r="AT133" s="184" t="s">
        <v>131</v>
      </c>
      <c r="AU133" s="184" t="s">
        <v>83</v>
      </c>
      <c r="AY133" s="18" t="s">
        <v>127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81</v>
      </c>
      <c r="BK133" s="185">
        <f>ROUND(I133*H133,2)</f>
        <v>0</v>
      </c>
      <c r="BL133" s="18" t="s">
        <v>157</v>
      </c>
      <c r="BM133" s="184" t="s">
        <v>783</v>
      </c>
    </row>
    <row r="134" s="13" customFormat="1">
      <c r="A134" s="13"/>
      <c r="B134" s="186"/>
      <c r="C134" s="13"/>
      <c r="D134" s="187" t="s">
        <v>137</v>
      </c>
      <c r="E134" s="188" t="s">
        <v>1</v>
      </c>
      <c r="F134" s="189" t="s">
        <v>83</v>
      </c>
      <c r="G134" s="13"/>
      <c r="H134" s="190">
        <v>2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137</v>
      </c>
      <c r="AU134" s="188" t="s">
        <v>83</v>
      </c>
      <c r="AV134" s="13" t="s">
        <v>83</v>
      </c>
      <c r="AW134" s="13" t="s">
        <v>30</v>
      </c>
      <c r="AX134" s="13" t="s">
        <v>81</v>
      </c>
      <c r="AY134" s="188" t="s">
        <v>127</v>
      </c>
    </row>
    <row r="135" s="2" customFormat="1" ht="21.75" customHeight="1">
      <c r="A135" s="37"/>
      <c r="B135" s="171"/>
      <c r="C135" s="172" t="s">
        <v>222</v>
      </c>
      <c r="D135" s="172" t="s">
        <v>131</v>
      </c>
      <c r="E135" s="173" t="s">
        <v>625</v>
      </c>
      <c r="F135" s="174" t="s">
        <v>626</v>
      </c>
      <c r="G135" s="175" t="s">
        <v>143</v>
      </c>
      <c r="H135" s="176">
        <v>3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38</v>
      </c>
      <c r="O135" s="76"/>
      <c r="P135" s="182">
        <f>O135*H135</f>
        <v>0</v>
      </c>
      <c r="Q135" s="182">
        <v>0</v>
      </c>
      <c r="R135" s="182">
        <f>Q135*H135</f>
        <v>0</v>
      </c>
      <c r="S135" s="182">
        <v>0.0014599999999999999</v>
      </c>
      <c r="T135" s="183">
        <f>S135*H135</f>
        <v>0.0043800000000000002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157</v>
      </c>
      <c r="AT135" s="184" t="s">
        <v>131</v>
      </c>
      <c r="AU135" s="184" t="s">
        <v>83</v>
      </c>
      <c r="AY135" s="18" t="s">
        <v>127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81</v>
      </c>
      <c r="BK135" s="185">
        <f>ROUND(I135*H135,2)</f>
        <v>0</v>
      </c>
      <c r="BL135" s="18" t="s">
        <v>157</v>
      </c>
      <c r="BM135" s="184" t="s">
        <v>784</v>
      </c>
    </row>
    <row r="136" s="13" customFormat="1">
      <c r="A136" s="13"/>
      <c r="B136" s="186"/>
      <c r="C136" s="13"/>
      <c r="D136" s="187" t="s">
        <v>137</v>
      </c>
      <c r="E136" s="188" t="s">
        <v>1</v>
      </c>
      <c r="F136" s="189" t="s">
        <v>198</v>
      </c>
      <c r="G136" s="13"/>
      <c r="H136" s="190">
        <v>3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137</v>
      </c>
      <c r="AU136" s="188" t="s">
        <v>83</v>
      </c>
      <c r="AV136" s="13" t="s">
        <v>83</v>
      </c>
      <c r="AW136" s="13" t="s">
        <v>30</v>
      </c>
      <c r="AX136" s="13" t="s">
        <v>81</v>
      </c>
      <c r="AY136" s="188" t="s">
        <v>127</v>
      </c>
    </row>
    <row r="137" s="2" customFormat="1" ht="24.15" customHeight="1">
      <c r="A137" s="37"/>
      <c r="B137" s="171"/>
      <c r="C137" s="172" t="s">
        <v>579</v>
      </c>
      <c r="D137" s="172" t="s">
        <v>131</v>
      </c>
      <c r="E137" s="173" t="s">
        <v>785</v>
      </c>
      <c r="F137" s="174" t="s">
        <v>786</v>
      </c>
      <c r="G137" s="175" t="s">
        <v>187</v>
      </c>
      <c r="H137" s="176">
        <v>0.070000000000000007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157</v>
      </c>
      <c r="AT137" s="184" t="s">
        <v>131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157</v>
      </c>
      <c r="BM137" s="184" t="s">
        <v>787</v>
      </c>
    </row>
    <row r="138" s="13" customFormat="1">
      <c r="A138" s="13"/>
      <c r="B138" s="186"/>
      <c r="C138" s="13"/>
      <c r="D138" s="187" t="s">
        <v>137</v>
      </c>
      <c r="E138" s="188" t="s">
        <v>1</v>
      </c>
      <c r="F138" s="189" t="s">
        <v>788</v>
      </c>
      <c r="G138" s="13"/>
      <c r="H138" s="190">
        <v>0.070000000000000007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137</v>
      </c>
      <c r="AU138" s="188" t="s">
        <v>83</v>
      </c>
      <c r="AV138" s="13" t="s">
        <v>83</v>
      </c>
      <c r="AW138" s="13" t="s">
        <v>30</v>
      </c>
      <c r="AX138" s="13" t="s">
        <v>81</v>
      </c>
      <c r="AY138" s="188" t="s">
        <v>127</v>
      </c>
    </row>
    <row r="139" s="2" customFormat="1" ht="24.15" customHeight="1">
      <c r="A139" s="37"/>
      <c r="B139" s="171"/>
      <c r="C139" s="172" t="s">
        <v>236</v>
      </c>
      <c r="D139" s="172" t="s">
        <v>131</v>
      </c>
      <c r="E139" s="173" t="s">
        <v>789</v>
      </c>
      <c r="F139" s="174" t="s">
        <v>790</v>
      </c>
      <c r="G139" s="175" t="s">
        <v>156</v>
      </c>
      <c r="H139" s="176">
        <v>7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0.0018500000000000001</v>
      </c>
      <c r="R139" s="182">
        <f>Q139*H139</f>
        <v>0.01295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157</v>
      </c>
      <c r="AT139" s="184" t="s">
        <v>131</v>
      </c>
      <c r="AU139" s="184" t="s">
        <v>83</v>
      </c>
      <c r="AY139" s="18" t="s">
        <v>127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81</v>
      </c>
      <c r="BK139" s="185">
        <f>ROUND(I139*H139,2)</f>
        <v>0</v>
      </c>
      <c r="BL139" s="18" t="s">
        <v>157</v>
      </c>
      <c r="BM139" s="184" t="s">
        <v>791</v>
      </c>
    </row>
    <row r="140" s="13" customFormat="1">
      <c r="A140" s="13"/>
      <c r="B140" s="186"/>
      <c r="C140" s="13"/>
      <c r="D140" s="187" t="s">
        <v>137</v>
      </c>
      <c r="E140" s="188" t="s">
        <v>1</v>
      </c>
      <c r="F140" s="189" t="s">
        <v>215</v>
      </c>
      <c r="G140" s="13"/>
      <c r="H140" s="190">
        <v>7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137</v>
      </c>
      <c r="AU140" s="188" t="s">
        <v>83</v>
      </c>
      <c r="AV140" s="13" t="s">
        <v>83</v>
      </c>
      <c r="AW140" s="13" t="s">
        <v>30</v>
      </c>
      <c r="AX140" s="13" t="s">
        <v>81</v>
      </c>
      <c r="AY140" s="188" t="s">
        <v>127</v>
      </c>
    </row>
    <row r="141" s="2" customFormat="1" ht="24.15" customHeight="1">
      <c r="A141" s="37"/>
      <c r="B141" s="171"/>
      <c r="C141" s="172" t="s">
        <v>792</v>
      </c>
      <c r="D141" s="172" t="s">
        <v>131</v>
      </c>
      <c r="E141" s="173" t="s">
        <v>793</v>
      </c>
      <c r="F141" s="174" t="s">
        <v>794</v>
      </c>
      <c r="G141" s="175" t="s">
        <v>156</v>
      </c>
      <c r="H141" s="176">
        <v>1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0.0027000000000000001</v>
      </c>
      <c r="R141" s="182">
        <f>Q141*H141</f>
        <v>0.0027000000000000001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157</v>
      </c>
      <c r="AT141" s="184" t="s">
        <v>131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157</v>
      </c>
      <c r="BM141" s="184" t="s">
        <v>795</v>
      </c>
    </row>
    <row r="142" s="13" customFormat="1">
      <c r="A142" s="13"/>
      <c r="B142" s="186"/>
      <c r="C142" s="13"/>
      <c r="D142" s="187" t="s">
        <v>137</v>
      </c>
      <c r="E142" s="188" t="s">
        <v>1</v>
      </c>
      <c r="F142" s="189" t="s">
        <v>81</v>
      </c>
      <c r="G142" s="13"/>
      <c r="H142" s="190">
        <v>1</v>
      </c>
      <c r="I142" s="191"/>
      <c r="J142" s="13"/>
      <c r="K142" s="13"/>
      <c r="L142" s="186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137</v>
      </c>
      <c r="AU142" s="188" t="s">
        <v>83</v>
      </c>
      <c r="AV142" s="13" t="s">
        <v>83</v>
      </c>
      <c r="AW142" s="13" t="s">
        <v>30</v>
      </c>
      <c r="AX142" s="13" t="s">
        <v>81</v>
      </c>
      <c r="AY142" s="188" t="s">
        <v>127</v>
      </c>
    </row>
    <row r="143" s="2" customFormat="1" ht="24.15" customHeight="1">
      <c r="A143" s="37"/>
      <c r="B143" s="171"/>
      <c r="C143" s="172" t="s">
        <v>174</v>
      </c>
      <c r="D143" s="172" t="s">
        <v>131</v>
      </c>
      <c r="E143" s="173" t="s">
        <v>796</v>
      </c>
      <c r="F143" s="174" t="s">
        <v>797</v>
      </c>
      <c r="G143" s="175" t="s">
        <v>156</v>
      </c>
      <c r="H143" s="176">
        <v>11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0.00348</v>
      </c>
      <c r="R143" s="182">
        <f>Q143*H143</f>
        <v>0.038280000000000002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157</v>
      </c>
      <c r="AT143" s="184" t="s">
        <v>131</v>
      </c>
      <c r="AU143" s="184" t="s">
        <v>83</v>
      </c>
      <c r="AY143" s="18" t="s">
        <v>127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81</v>
      </c>
      <c r="BK143" s="185">
        <f>ROUND(I143*H143,2)</f>
        <v>0</v>
      </c>
      <c r="BL143" s="18" t="s">
        <v>157</v>
      </c>
      <c r="BM143" s="184" t="s">
        <v>798</v>
      </c>
    </row>
    <row r="144" s="13" customFormat="1">
      <c r="A144" s="13"/>
      <c r="B144" s="186"/>
      <c r="C144" s="13"/>
      <c r="D144" s="187" t="s">
        <v>137</v>
      </c>
      <c r="E144" s="188" t="s">
        <v>1</v>
      </c>
      <c r="F144" s="189" t="s">
        <v>579</v>
      </c>
      <c r="G144" s="13"/>
      <c r="H144" s="190">
        <v>11</v>
      </c>
      <c r="I144" s="191"/>
      <c r="J144" s="13"/>
      <c r="K144" s="13"/>
      <c r="L144" s="186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137</v>
      </c>
      <c r="AU144" s="188" t="s">
        <v>83</v>
      </c>
      <c r="AV144" s="13" t="s">
        <v>83</v>
      </c>
      <c r="AW144" s="13" t="s">
        <v>30</v>
      </c>
      <c r="AX144" s="13" t="s">
        <v>81</v>
      </c>
      <c r="AY144" s="188" t="s">
        <v>127</v>
      </c>
    </row>
    <row r="145" s="2" customFormat="1" ht="24.15" customHeight="1">
      <c r="A145" s="37"/>
      <c r="B145" s="171"/>
      <c r="C145" s="172" t="s">
        <v>614</v>
      </c>
      <c r="D145" s="172" t="s">
        <v>131</v>
      </c>
      <c r="E145" s="173" t="s">
        <v>799</v>
      </c>
      <c r="F145" s="174" t="s">
        <v>800</v>
      </c>
      <c r="G145" s="175" t="s">
        <v>205</v>
      </c>
      <c r="H145" s="176">
        <v>2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0.0045500000000000002</v>
      </c>
      <c r="R145" s="182">
        <f>Q145*H145</f>
        <v>0.0091000000000000004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157</v>
      </c>
      <c r="AT145" s="184" t="s">
        <v>131</v>
      </c>
      <c r="AU145" s="184" t="s">
        <v>83</v>
      </c>
      <c r="AY145" s="18" t="s">
        <v>127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81</v>
      </c>
      <c r="BK145" s="185">
        <f>ROUND(I145*H145,2)</f>
        <v>0</v>
      </c>
      <c r="BL145" s="18" t="s">
        <v>157</v>
      </c>
      <c r="BM145" s="184" t="s">
        <v>801</v>
      </c>
    </row>
    <row r="146" s="13" customFormat="1">
      <c r="A146" s="13"/>
      <c r="B146" s="186"/>
      <c r="C146" s="13"/>
      <c r="D146" s="187" t="s">
        <v>137</v>
      </c>
      <c r="E146" s="188" t="s">
        <v>1</v>
      </c>
      <c r="F146" s="189" t="s">
        <v>83</v>
      </c>
      <c r="G146" s="13"/>
      <c r="H146" s="190">
        <v>2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137</v>
      </c>
      <c r="AU146" s="188" t="s">
        <v>83</v>
      </c>
      <c r="AV146" s="13" t="s">
        <v>83</v>
      </c>
      <c r="AW146" s="13" t="s">
        <v>30</v>
      </c>
      <c r="AX146" s="13" t="s">
        <v>81</v>
      </c>
      <c r="AY146" s="188" t="s">
        <v>127</v>
      </c>
    </row>
    <row r="147" s="2" customFormat="1" ht="16.5" customHeight="1">
      <c r="A147" s="37"/>
      <c r="B147" s="171"/>
      <c r="C147" s="172" t="s">
        <v>618</v>
      </c>
      <c r="D147" s="172" t="s">
        <v>131</v>
      </c>
      <c r="E147" s="173" t="s">
        <v>802</v>
      </c>
      <c r="F147" s="174" t="s">
        <v>803</v>
      </c>
      <c r="G147" s="175" t="s">
        <v>205</v>
      </c>
      <c r="H147" s="176">
        <v>1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0.0014</v>
      </c>
      <c r="R147" s="182">
        <f>Q147*H147</f>
        <v>0.0014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157</v>
      </c>
      <c r="AT147" s="184" t="s">
        <v>131</v>
      </c>
      <c r="AU147" s="184" t="s">
        <v>83</v>
      </c>
      <c r="AY147" s="18" t="s">
        <v>127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81</v>
      </c>
      <c r="BK147" s="185">
        <f>ROUND(I147*H147,2)</f>
        <v>0</v>
      </c>
      <c r="BL147" s="18" t="s">
        <v>157</v>
      </c>
      <c r="BM147" s="184" t="s">
        <v>804</v>
      </c>
    </row>
    <row r="148" s="13" customFormat="1">
      <c r="A148" s="13"/>
      <c r="B148" s="186"/>
      <c r="C148" s="13"/>
      <c r="D148" s="187" t="s">
        <v>137</v>
      </c>
      <c r="E148" s="188" t="s">
        <v>1</v>
      </c>
      <c r="F148" s="189" t="s">
        <v>81</v>
      </c>
      <c r="G148" s="13"/>
      <c r="H148" s="190">
        <v>1</v>
      </c>
      <c r="I148" s="191"/>
      <c r="J148" s="13"/>
      <c r="K148" s="13"/>
      <c r="L148" s="186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137</v>
      </c>
      <c r="AU148" s="188" t="s">
        <v>83</v>
      </c>
      <c r="AV148" s="13" t="s">
        <v>83</v>
      </c>
      <c r="AW148" s="13" t="s">
        <v>30</v>
      </c>
      <c r="AX148" s="13" t="s">
        <v>81</v>
      </c>
      <c r="AY148" s="188" t="s">
        <v>127</v>
      </c>
    </row>
    <row r="149" s="2" customFormat="1" ht="16.5" customHeight="1">
      <c r="A149" s="37"/>
      <c r="B149" s="171"/>
      <c r="C149" s="172" t="s">
        <v>520</v>
      </c>
      <c r="D149" s="172" t="s">
        <v>131</v>
      </c>
      <c r="E149" s="173" t="s">
        <v>805</v>
      </c>
      <c r="F149" s="174" t="s">
        <v>806</v>
      </c>
      <c r="G149" s="175" t="s">
        <v>156</v>
      </c>
      <c r="H149" s="176">
        <v>19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157</v>
      </c>
      <c r="AT149" s="184" t="s">
        <v>131</v>
      </c>
      <c r="AU149" s="184" t="s">
        <v>83</v>
      </c>
      <c r="AY149" s="18" t="s">
        <v>127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81</v>
      </c>
      <c r="BK149" s="185">
        <f>ROUND(I149*H149,2)</f>
        <v>0</v>
      </c>
      <c r="BL149" s="18" t="s">
        <v>157</v>
      </c>
      <c r="BM149" s="184" t="s">
        <v>807</v>
      </c>
    </row>
    <row r="150" s="13" customFormat="1">
      <c r="A150" s="13"/>
      <c r="B150" s="186"/>
      <c r="C150" s="13"/>
      <c r="D150" s="187" t="s">
        <v>137</v>
      </c>
      <c r="E150" s="188" t="s">
        <v>1</v>
      </c>
      <c r="F150" s="189" t="s">
        <v>808</v>
      </c>
      <c r="G150" s="13"/>
      <c r="H150" s="190">
        <v>19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137</v>
      </c>
      <c r="AU150" s="188" t="s">
        <v>83</v>
      </c>
      <c r="AV150" s="13" t="s">
        <v>83</v>
      </c>
      <c r="AW150" s="13" t="s">
        <v>30</v>
      </c>
      <c r="AX150" s="13" t="s">
        <v>81</v>
      </c>
      <c r="AY150" s="188" t="s">
        <v>127</v>
      </c>
    </row>
    <row r="151" s="2" customFormat="1" ht="16.5" customHeight="1">
      <c r="A151" s="37"/>
      <c r="B151" s="171"/>
      <c r="C151" s="172" t="s">
        <v>7</v>
      </c>
      <c r="D151" s="172" t="s">
        <v>131</v>
      </c>
      <c r="E151" s="173" t="s">
        <v>809</v>
      </c>
      <c r="F151" s="174" t="s">
        <v>810</v>
      </c>
      <c r="G151" s="175" t="s">
        <v>156</v>
      </c>
      <c r="H151" s="176">
        <v>19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157</v>
      </c>
      <c r="AT151" s="184" t="s">
        <v>131</v>
      </c>
      <c r="AU151" s="184" t="s">
        <v>83</v>
      </c>
      <c r="AY151" s="18" t="s">
        <v>127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81</v>
      </c>
      <c r="BK151" s="185">
        <f>ROUND(I151*H151,2)</f>
        <v>0</v>
      </c>
      <c r="BL151" s="18" t="s">
        <v>157</v>
      </c>
      <c r="BM151" s="184" t="s">
        <v>811</v>
      </c>
    </row>
    <row r="152" s="13" customFormat="1">
      <c r="A152" s="13"/>
      <c r="B152" s="186"/>
      <c r="C152" s="13"/>
      <c r="D152" s="187" t="s">
        <v>137</v>
      </c>
      <c r="E152" s="188" t="s">
        <v>1</v>
      </c>
      <c r="F152" s="189" t="s">
        <v>808</v>
      </c>
      <c r="G152" s="13"/>
      <c r="H152" s="190">
        <v>19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137</v>
      </c>
      <c r="AU152" s="188" t="s">
        <v>83</v>
      </c>
      <c r="AV152" s="13" t="s">
        <v>83</v>
      </c>
      <c r="AW152" s="13" t="s">
        <v>30</v>
      </c>
      <c r="AX152" s="13" t="s">
        <v>81</v>
      </c>
      <c r="AY152" s="188" t="s">
        <v>127</v>
      </c>
    </row>
    <row r="153" s="2" customFormat="1" ht="16.5" customHeight="1">
      <c r="A153" s="37"/>
      <c r="B153" s="171"/>
      <c r="C153" s="172" t="s">
        <v>179</v>
      </c>
      <c r="D153" s="172" t="s">
        <v>131</v>
      </c>
      <c r="E153" s="173" t="s">
        <v>812</v>
      </c>
      <c r="F153" s="174" t="s">
        <v>813</v>
      </c>
      <c r="G153" s="175" t="s">
        <v>143</v>
      </c>
      <c r="H153" s="176">
        <v>1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157</v>
      </c>
      <c r="AT153" s="184" t="s">
        <v>131</v>
      </c>
      <c r="AU153" s="184" t="s">
        <v>83</v>
      </c>
      <c r="AY153" s="18" t="s">
        <v>127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81</v>
      </c>
      <c r="BK153" s="185">
        <f>ROUND(I153*H153,2)</f>
        <v>0</v>
      </c>
      <c r="BL153" s="18" t="s">
        <v>157</v>
      </c>
      <c r="BM153" s="184" t="s">
        <v>814</v>
      </c>
    </row>
    <row r="154" s="13" customFormat="1">
      <c r="A154" s="13"/>
      <c r="B154" s="186"/>
      <c r="C154" s="13"/>
      <c r="D154" s="187" t="s">
        <v>137</v>
      </c>
      <c r="E154" s="188" t="s">
        <v>1</v>
      </c>
      <c r="F154" s="189" t="s">
        <v>81</v>
      </c>
      <c r="G154" s="13"/>
      <c r="H154" s="190">
        <v>1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137</v>
      </c>
      <c r="AU154" s="188" t="s">
        <v>83</v>
      </c>
      <c r="AV154" s="13" t="s">
        <v>83</v>
      </c>
      <c r="AW154" s="13" t="s">
        <v>30</v>
      </c>
      <c r="AX154" s="13" t="s">
        <v>81</v>
      </c>
      <c r="AY154" s="188" t="s">
        <v>127</v>
      </c>
    </row>
    <row r="155" s="2" customFormat="1" ht="24.15" customHeight="1">
      <c r="A155" s="37"/>
      <c r="B155" s="171"/>
      <c r="C155" s="172" t="s">
        <v>266</v>
      </c>
      <c r="D155" s="172" t="s">
        <v>131</v>
      </c>
      <c r="E155" s="173" t="s">
        <v>815</v>
      </c>
      <c r="F155" s="174" t="s">
        <v>816</v>
      </c>
      <c r="G155" s="175" t="s">
        <v>143</v>
      </c>
      <c r="H155" s="176">
        <v>2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0.00038000000000000002</v>
      </c>
      <c r="R155" s="182">
        <f>Q155*H155</f>
        <v>0.00076000000000000004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157</v>
      </c>
      <c r="AT155" s="184" t="s">
        <v>131</v>
      </c>
      <c r="AU155" s="184" t="s">
        <v>83</v>
      </c>
      <c r="AY155" s="18" t="s">
        <v>127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81</v>
      </c>
      <c r="BK155" s="185">
        <f>ROUND(I155*H155,2)</f>
        <v>0</v>
      </c>
      <c r="BL155" s="18" t="s">
        <v>157</v>
      </c>
      <c r="BM155" s="184" t="s">
        <v>817</v>
      </c>
    </row>
    <row r="156" s="13" customFormat="1">
      <c r="A156" s="13"/>
      <c r="B156" s="186"/>
      <c r="C156" s="13"/>
      <c r="D156" s="187" t="s">
        <v>137</v>
      </c>
      <c r="E156" s="188" t="s">
        <v>1</v>
      </c>
      <c r="F156" s="189" t="s">
        <v>83</v>
      </c>
      <c r="G156" s="13"/>
      <c r="H156" s="190">
        <v>2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137</v>
      </c>
      <c r="AU156" s="188" t="s">
        <v>83</v>
      </c>
      <c r="AV156" s="13" t="s">
        <v>83</v>
      </c>
      <c r="AW156" s="13" t="s">
        <v>30</v>
      </c>
      <c r="AX156" s="13" t="s">
        <v>81</v>
      </c>
      <c r="AY156" s="188" t="s">
        <v>127</v>
      </c>
    </row>
    <row r="157" s="2" customFormat="1" ht="24.15" customHeight="1">
      <c r="A157" s="37"/>
      <c r="B157" s="171"/>
      <c r="C157" s="172" t="s">
        <v>270</v>
      </c>
      <c r="D157" s="172" t="s">
        <v>131</v>
      </c>
      <c r="E157" s="173" t="s">
        <v>818</v>
      </c>
      <c r="F157" s="174" t="s">
        <v>819</v>
      </c>
      <c r="G157" s="175" t="s">
        <v>143</v>
      </c>
      <c r="H157" s="176">
        <v>2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0.00088000000000000003</v>
      </c>
      <c r="R157" s="182">
        <f>Q157*H157</f>
        <v>0.0017600000000000001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157</v>
      </c>
      <c r="AT157" s="184" t="s">
        <v>131</v>
      </c>
      <c r="AU157" s="184" t="s">
        <v>83</v>
      </c>
      <c r="AY157" s="18" t="s">
        <v>127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81</v>
      </c>
      <c r="BK157" s="185">
        <f>ROUND(I157*H157,2)</f>
        <v>0</v>
      </c>
      <c r="BL157" s="18" t="s">
        <v>157</v>
      </c>
      <c r="BM157" s="184" t="s">
        <v>820</v>
      </c>
    </row>
    <row r="158" s="13" customFormat="1">
      <c r="A158" s="13"/>
      <c r="B158" s="186"/>
      <c r="C158" s="13"/>
      <c r="D158" s="187" t="s">
        <v>137</v>
      </c>
      <c r="E158" s="188" t="s">
        <v>1</v>
      </c>
      <c r="F158" s="189" t="s">
        <v>83</v>
      </c>
      <c r="G158" s="13"/>
      <c r="H158" s="190">
        <v>2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137</v>
      </c>
      <c r="AU158" s="188" t="s">
        <v>83</v>
      </c>
      <c r="AV158" s="13" t="s">
        <v>83</v>
      </c>
      <c r="AW158" s="13" t="s">
        <v>30</v>
      </c>
      <c r="AX158" s="13" t="s">
        <v>81</v>
      </c>
      <c r="AY158" s="188" t="s">
        <v>127</v>
      </c>
    </row>
    <row r="159" s="2" customFormat="1" ht="24.15" customHeight="1">
      <c r="A159" s="37"/>
      <c r="B159" s="171"/>
      <c r="C159" s="172" t="s">
        <v>332</v>
      </c>
      <c r="D159" s="172" t="s">
        <v>131</v>
      </c>
      <c r="E159" s="173" t="s">
        <v>821</v>
      </c>
      <c r="F159" s="174" t="s">
        <v>822</v>
      </c>
      <c r="G159" s="175" t="s">
        <v>143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157</v>
      </c>
      <c r="AT159" s="184" t="s">
        <v>131</v>
      </c>
      <c r="AU159" s="184" t="s">
        <v>83</v>
      </c>
      <c r="AY159" s="18" t="s">
        <v>127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81</v>
      </c>
      <c r="BK159" s="185">
        <f>ROUND(I159*H159,2)</f>
        <v>0</v>
      </c>
      <c r="BL159" s="18" t="s">
        <v>157</v>
      </c>
      <c r="BM159" s="184" t="s">
        <v>823</v>
      </c>
    </row>
    <row r="160" s="13" customFormat="1">
      <c r="A160" s="13"/>
      <c r="B160" s="186"/>
      <c r="C160" s="13"/>
      <c r="D160" s="187" t="s">
        <v>137</v>
      </c>
      <c r="E160" s="188" t="s">
        <v>1</v>
      </c>
      <c r="F160" s="189" t="s">
        <v>81</v>
      </c>
      <c r="G160" s="13"/>
      <c r="H160" s="190">
        <v>1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137</v>
      </c>
      <c r="AU160" s="188" t="s">
        <v>83</v>
      </c>
      <c r="AV160" s="13" t="s">
        <v>83</v>
      </c>
      <c r="AW160" s="13" t="s">
        <v>30</v>
      </c>
      <c r="AX160" s="13" t="s">
        <v>81</v>
      </c>
      <c r="AY160" s="188" t="s">
        <v>127</v>
      </c>
    </row>
    <row r="161" s="2" customFormat="1" ht="37.8" customHeight="1">
      <c r="A161" s="37"/>
      <c r="B161" s="171"/>
      <c r="C161" s="195" t="s">
        <v>282</v>
      </c>
      <c r="D161" s="195" t="s">
        <v>140</v>
      </c>
      <c r="E161" s="196" t="s">
        <v>824</v>
      </c>
      <c r="F161" s="197" t="s">
        <v>825</v>
      </c>
      <c r="G161" s="198" t="s">
        <v>143</v>
      </c>
      <c r="H161" s="199">
        <v>1</v>
      </c>
      <c r="I161" s="200"/>
      <c r="J161" s="201">
        <f>ROUND(I161*H161,2)</f>
        <v>0</v>
      </c>
      <c r="K161" s="202"/>
      <c r="L161" s="203"/>
      <c r="M161" s="204" t="s">
        <v>1</v>
      </c>
      <c r="N161" s="205" t="s">
        <v>38</v>
      </c>
      <c r="O161" s="76"/>
      <c r="P161" s="182">
        <f>O161*H161</f>
        <v>0</v>
      </c>
      <c r="Q161" s="182">
        <v>0.0011999999999999999</v>
      </c>
      <c r="R161" s="182">
        <f>Q161*H161</f>
        <v>0.0011999999999999999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168</v>
      </c>
      <c r="AT161" s="184" t="s">
        <v>140</v>
      </c>
      <c r="AU161" s="184" t="s">
        <v>83</v>
      </c>
      <c r="AY161" s="18" t="s">
        <v>127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81</v>
      </c>
      <c r="BK161" s="185">
        <f>ROUND(I161*H161,2)</f>
        <v>0</v>
      </c>
      <c r="BL161" s="18" t="s">
        <v>157</v>
      </c>
      <c r="BM161" s="184" t="s">
        <v>826</v>
      </c>
    </row>
    <row r="162" s="13" customFormat="1">
      <c r="A162" s="13"/>
      <c r="B162" s="186"/>
      <c r="C162" s="13"/>
      <c r="D162" s="187" t="s">
        <v>137</v>
      </c>
      <c r="E162" s="188" t="s">
        <v>1</v>
      </c>
      <c r="F162" s="189" t="s">
        <v>81</v>
      </c>
      <c r="G162" s="13"/>
      <c r="H162" s="190">
        <v>1</v>
      </c>
      <c r="I162" s="191"/>
      <c r="J162" s="13"/>
      <c r="K162" s="13"/>
      <c r="L162" s="186"/>
      <c r="M162" s="192"/>
      <c r="N162" s="193"/>
      <c r="O162" s="193"/>
      <c r="P162" s="193"/>
      <c r="Q162" s="193"/>
      <c r="R162" s="193"/>
      <c r="S162" s="193"/>
      <c r="T162" s="19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137</v>
      </c>
      <c r="AU162" s="188" t="s">
        <v>83</v>
      </c>
      <c r="AV162" s="13" t="s">
        <v>83</v>
      </c>
      <c r="AW162" s="13" t="s">
        <v>30</v>
      </c>
      <c r="AX162" s="13" t="s">
        <v>81</v>
      </c>
      <c r="AY162" s="188" t="s">
        <v>127</v>
      </c>
    </row>
    <row r="163" s="2" customFormat="1" ht="21.75" customHeight="1">
      <c r="A163" s="37"/>
      <c r="B163" s="171"/>
      <c r="C163" s="172" t="s">
        <v>168</v>
      </c>
      <c r="D163" s="172" t="s">
        <v>131</v>
      </c>
      <c r="E163" s="173" t="s">
        <v>132</v>
      </c>
      <c r="F163" s="174" t="s">
        <v>133</v>
      </c>
      <c r="G163" s="175" t="s">
        <v>134</v>
      </c>
      <c r="H163" s="176">
        <v>10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135</v>
      </c>
      <c r="AT163" s="184" t="s">
        <v>131</v>
      </c>
      <c r="AU163" s="184" t="s">
        <v>83</v>
      </c>
      <c r="AY163" s="18" t="s">
        <v>127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81</v>
      </c>
      <c r="BK163" s="185">
        <f>ROUND(I163*H163,2)</f>
        <v>0</v>
      </c>
      <c r="BL163" s="18" t="s">
        <v>135</v>
      </c>
      <c r="BM163" s="184" t="s">
        <v>827</v>
      </c>
    </row>
    <row r="164" s="13" customFormat="1">
      <c r="A164" s="13"/>
      <c r="B164" s="186"/>
      <c r="C164" s="13"/>
      <c r="D164" s="187" t="s">
        <v>137</v>
      </c>
      <c r="E164" s="188" t="s">
        <v>1</v>
      </c>
      <c r="F164" s="189" t="s">
        <v>226</v>
      </c>
      <c r="G164" s="13"/>
      <c r="H164" s="190">
        <v>10</v>
      </c>
      <c r="I164" s="191"/>
      <c r="J164" s="13"/>
      <c r="K164" s="13"/>
      <c r="L164" s="186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137</v>
      </c>
      <c r="AU164" s="188" t="s">
        <v>83</v>
      </c>
      <c r="AV164" s="13" t="s">
        <v>83</v>
      </c>
      <c r="AW164" s="13" t="s">
        <v>30</v>
      </c>
      <c r="AX164" s="13" t="s">
        <v>81</v>
      </c>
      <c r="AY164" s="188" t="s">
        <v>127</v>
      </c>
    </row>
    <row r="165" s="2" customFormat="1" ht="24.15" customHeight="1">
      <c r="A165" s="37"/>
      <c r="B165" s="171"/>
      <c r="C165" s="195" t="s">
        <v>663</v>
      </c>
      <c r="D165" s="195" t="s">
        <v>140</v>
      </c>
      <c r="E165" s="196" t="s">
        <v>828</v>
      </c>
      <c r="F165" s="197" t="s">
        <v>829</v>
      </c>
      <c r="G165" s="198" t="s">
        <v>143</v>
      </c>
      <c r="H165" s="199">
        <v>4</v>
      </c>
      <c r="I165" s="200"/>
      <c r="J165" s="201">
        <f>ROUND(I165*H165,2)</f>
        <v>0</v>
      </c>
      <c r="K165" s="202"/>
      <c r="L165" s="203"/>
      <c r="M165" s="204" t="s">
        <v>1</v>
      </c>
      <c r="N165" s="205" t="s">
        <v>38</v>
      </c>
      <c r="O165" s="76"/>
      <c r="P165" s="182">
        <f>O165*H165</f>
        <v>0</v>
      </c>
      <c r="Q165" s="182">
        <v>0.001</v>
      </c>
      <c r="R165" s="182">
        <f>Q165*H165</f>
        <v>0.0040000000000000001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144</v>
      </c>
      <c r="AT165" s="184" t="s">
        <v>140</v>
      </c>
      <c r="AU165" s="184" t="s">
        <v>83</v>
      </c>
      <c r="AY165" s="18" t="s">
        <v>127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81</v>
      </c>
      <c r="BK165" s="185">
        <f>ROUND(I165*H165,2)</f>
        <v>0</v>
      </c>
      <c r="BL165" s="18" t="s">
        <v>135</v>
      </c>
      <c r="BM165" s="184" t="s">
        <v>830</v>
      </c>
    </row>
    <row r="166" s="13" customFormat="1">
      <c r="A166" s="13"/>
      <c r="B166" s="186"/>
      <c r="C166" s="13"/>
      <c r="D166" s="187" t="s">
        <v>137</v>
      </c>
      <c r="E166" s="188" t="s">
        <v>1</v>
      </c>
      <c r="F166" s="189" t="s">
        <v>135</v>
      </c>
      <c r="G166" s="13"/>
      <c r="H166" s="190">
        <v>4</v>
      </c>
      <c r="I166" s="191"/>
      <c r="J166" s="13"/>
      <c r="K166" s="13"/>
      <c r="L166" s="186"/>
      <c r="M166" s="192"/>
      <c r="N166" s="193"/>
      <c r="O166" s="193"/>
      <c r="P166" s="193"/>
      <c r="Q166" s="193"/>
      <c r="R166" s="193"/>
      <c r="S166" s="193"/>
      <c r="T166" s="19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8" t="s">
        <v>137</v>
      </c>
      <c r="AU166" s="188" t="s">
        <v>83</v>
      </c>
      <c r="AV166" s="13" t="s">
        <v>83</v>
      </c>
      <c r="AW166" s="13" t="s">
        <v>30</v>
      </c>
      <c r="AX166" s="13" t="s">
        <v>81</v>
      </c>
      <c r="AY166" s="188" t="s">
        <v>127</v>
      </c>
    </row>
    <row r="167" s="2" customFormat="1" ht="24.15" customHeight="1">
      <c r="A167" s="37"/>
      <c r="B167" s="171"/>
      <c r="C167" s="195" t="s">
        <v>299</v>
      </c>
      <c r="D167" s="195" t="s">
        <v>140</v>
      </c>
      <c r="E167" s="196" t="s">
        <v>147</v>
      </c>
      <c r="F167" s="197" t="s">
        <v>831</v>
      </c>
      <c r="G167" s="198" t="s">
        <v>143</v>
      </c>
      <c r="H167" s="199">
        <v>6</v>
      </c>
      <c r="I167" s="200"/>
      <c r="J167" s="201">
        <f>ROUND(I167*H167,2)</f>
        <v>0</v>
      </c>
      <c r="K167" s="202"/>
      <c r="L167" s="203"/>
      <c r="M167" s="204" t="s">
        <v>1</v>
      </c>
      <c r="N167" s="205" t="s">
        <v>38</v>
      </c>
      <c r="O167" s="76"/>
      <c r="P167" s="182">
        <f>O167*H167</f>
        <v>0</v>
      </c>
      <c r="Q167" s="182">
        <v>0.001</v>
      </c>
      <c r="R167" s="182">
        <f>Q167*H167</f>
        <v>0.0060000000000000001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144</v>
      </c>
      <c r="AT167" s="184" t="s">
        <v>140</v>
      </c>
      <c r="AU167" s="184" t="s">
        <v>83</v>
      </c>
      <c r="AY167" s="18" t="s">
        <v>127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81</v>
      </c>
      <c r="BK167" s="185">
        <f>ROUND(I167*H167,2)</f>
        <v>0</v>
      </c>
      <c r="BL167" s="18" t="s">
        <v>135</v>
      </c>
      <c r="BM167" s="184" t="s">
        <v>832</v>
      </c>
    </row>
    <row r="168" s="13" customFormat="1">
      <c r="A168" s="13"/>
      <c r="B168" s="186"/>
      <c r="C168" s="13"/>
      <c r="D168" s="187" t="s">
        <v>137</v>
      </c>
      <c r="E168" s="188" t="s">
        <v>1</v>
      </c>
      <c r="F168" s="189" t="s">
        <v>211</v>
      </c>
      <c r="G168" s="13"/>
      <c r="H168" s="190">
        <v>6</v>
      </c>
      <c r="I168" s="191"/>
      <c r="J168" s="13"/>
      <c r="K168" s="13"/>
      <c r="L168" s="186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137</v>
      </c>
      <c r="AU168" s="188" t="s">
        <v>83</v>
      </c>
      <c r="AV168" s="13" t="s">
        <v>83</v>
      </c>
      <c r="AW168" s="13" t="s">
        <v>30</v>
      </c>
      <c r="AX168" s="13" t="s">
        <v>81</v>
      </c>
      <c r="AY168" s="188" t="s">
        <v>127</v>
      </c>
    </row>
    <row r="169" s="2" customFormat="1" ht="16.5" customHeight="1">
      <c r="A169" s="37"/>
      <c r="B169" s="171"/>
      <c r="C169" s="172" t="s">
        <v>308</v>
      </c>
      <c r="D169" s="172" t="s">
        <v>131</v>
      </c>
      <c r="E169" s="173" t="s">
        <v>833</v>
      </c>
      <c r="F169" s="174" t="s">
        <v>834</v>
      </c>
      <c r="G169" s="175" t="s">
        <v>156</v>
      </c>
      <c r="H169" s="176">
        <v>19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9.0000000000000006E-05</v>
      </c>
      <c r="R169" s="182">
        <f>Q169*H169</f>
        <v>0.0017100000000000002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157</v>
      </c>
      <c r="AT169" s="184" t="s">
        <v>131</v>
      </c>
      <c r="AU169" s="184" t="s">
        <v>83</v>
      </c>
      <c r="AY169" s="18" t="s">
        <v>127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81</v>
      </c>
      <c r="BK169" s="185">
        <f>ROUND(I169*H169,2)</f>
        <v>0</v>
      </c>
      <c r="BL169" s="18" t="s">
        <v>157</v>
      </c>
      <c r="BM169" s="184" t="s">
        <v>835</v>
      </c>
    </row>
    <row r="170" s="13" customFormat="1">
      <c r="A170" s="13"/>
      <c r="B170" s="186"/>
      <c r="C170" s="13"/>
      <c r="D170" s="187" t="s">
        <v>137</v>
      </c>
      <c r="E170" s="188" t="s">
        <v>1</v>
      </c>
      <c r="F170" s="189" t="s">
        <v>808</v>
      </c>
      <c r="G170" s="13"/>
      <c r="H170" s="190">
        <v>19</v>
      </c>
      <c r="I170" s="191"/>
      <c r="J170" s="13"/>
      <c r="K170" s="13"/>
      <c r="L170" s="186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8" t="s">
        <v>137</v>
      </c>
      <c r="AU170" s="188" t="s">
        <v>83</v>
      </c>
      <c r="AV170" s="13" t="s">
        <v>83</v>
      </c>
      <c r="AW170" s="13" t="s">
        <v>30</v>
      </c>
      <c r="AX170" s="13" t="s">
        <v>81</v>
      </c>
      <c r="AY170" s="188" t="s">
        <v>127</v>
      </c>
    </row>
    <row r="171" s="2" customFormat="1" ht="24.15" customHeight="1">
      <c r="A171" s="37"/>
      <c r="B171" s="171"/>
      <c r="C171" s="172" t="s">
        <v>336</v>
      </c>
      <c r="D171" s="172" t="s">
        <v>131</v>
      </c>
      <c r="E171" s="173" t="s">
        <v>836</v>
      </c>
      <c r="F171" s="174" t="s">
        <v>837</v>
      </c>
      <c r="G171" s="175" t="s">
        <v>187</v>
      </c>
      <c r="H171" s="176">
        <v>0.074999999999999997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157</v>
      </c>
      <c r="AT171" s="184" t="s">
        <v>131</v>
      </c>
      <c r="AU171" s="184" t="s">
        <v>83</v>
      </c>
      <c r="AY171" s="18" t="s">
        <v>127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81</v>
      </c>
      <c r="BK171" s="185">
        <f>ROUND(I171*H171,2)</f>
        <v>0</v>
      </c>
      <c r="BL171" s="18" t="s">
        <v>157</v>
      </c>
      <c r="BM171" s="184" t="s">
        <v>838</v>
      </c>
    </row>
    <row r="172" s="12" customFormat="1" ht="25.92" customHeight="1">
      <c r="A172" s="12"/>
      <c r="B172" s="158"/>
      <c r="C172" s="12"/>
      <c r="D172" s="159" t="s">
        <v>72</v>
      </c>
      <c r="E172" s="160" t="s">
        <v>521</v>
      </c>
      <c r="F172" s="160" t="s">
        <v>522</v>
      </c>
      <c r="G172" s="12"/>
      <c r="H172" s="12"/>
      <c r="I172" s="161"/>
      <c r="J172" s="162">
        <f>BK172</f>
        <v>0</v>
      </c>
      <c r="K172" s="12"/>
      <c r="L172" s="158"/>
      <c r="M172" s="163"/>
      <c r="N172" s="164"/>
      <c r="O172" s="164"/>
      <c r="P172" s="165">
        <f>P173</f>
        <v>0</v>
      </c>
      <c r="Q172" s="164"/>
      <c r="R172" s="165">
        <f>R173</f>
        <v>0.059999999999999998</v>
      </c>
      <c r="S172" s="164"/>
      <c r="T172" s="166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9" t="s">
        <v>207</v>
      </c>
      <c r="AT172" s="167" t="s">
        <v>72</v>
      </c>
      <c r="AU172" s="167" t="s">
        <v>73</v>
      </c>
      <c r="AY172" s="159" t="s">
        <v>127</v>
      </c>
      <c r="BK172" s="168">
        <f>BK173</f>
        <v>0</v>
      </c>
    </row>
    <row r="173" s="12" customFormat="1" ht="22.8" customHeight="1">
      <c r="A173" s="12"/>
      <c r="B173" s="158"/>
      <c r="C173" s="12"/>
      <c r="D173" s="159" t="s">
        <v>72</v>
      </c>
      <c r="E173" s="169" t="s">
        <v>523</v>
      </c>
      <c r="F173" s="169" t="s">
        <v>524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SUM(P174:P183)</f>
        <v>0</v>
      </c>
      <c r="Q173" s="164"/>
      <c r="R173" s="165">
        <f>SUM(R174:R183)</f>
        <v>0.059999999999999998</v>
      </c>
      <c r="S173" s="164"/>
      <c r="T173" s="166">
        <f>SUM(T174:T183)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207</v>
      </c>
      <c r="AT173" s="167" t="s">
        <v>72</v>
      </c>
      <c r="AU173" s="167" t="s">
        <v>81</v>
      </c>
      <c r="AY173" s="159" t="s">
        <v>127</v>
      </c>
      <c r="BK173" s="168">
        <f>SUM(BK174:BK183)</f>
        <v>0</v>
      </c>
    </row>
    <row r="174" s="2" customFormat="1" ht="24.15" customHeight="1">
      <c r="A174" s="37"/>
      <c r="B174" s="171"/>
      <c r="C174" s="172" t="s">
        <v>679</v>
      </c>
      <c r="D174" s="172" t="s">
        <v>131</v>
      </c>
      <c r="E174" s="173" t="s">
        <v>531</v>
      </c>
      <c r="F174" s="174" t="s">
        <v>532</v>
      </c>
      <c r="G174" s="175" t="s">
        <v>205</v>
      </c>
      <c r="H174" s="176">
        <v>1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38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528</v>
      </c>
      <c r="AT174" s="184" t="s">
        <v>131</v>
      </c>
      <c r="AU174" s="184" t="s">
        <v>83</v>
      </c>
      <c r="AY174" s="18" t="s">
        <v>127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81</v>
      </c>
      <c r="BK174" s="185">
        <f>ROUND(I174*H174,2)</f>
        <v>0</v>
      </c>
      <c r="BL174" s="18" t="s">
        <v>528</v>
      </c>
      <c r="BM174" s="184" t="s">
        <v>839</v>
      </c>
    </row>
    <row r="175" s="13" customFormat="1">
      <c r="A175" s="13"/>
      <c r="B175" s="186"/>
      <c r="C175" s="13"/>
      <c r="D175" s="187" t="s">
        <v>137</v>
      </c>
      <c r="E175" s="188" t="s">
        <v>1</v>
      </c>
      <c r="F175" s="189" t="s">
        <v>81</v>
      </c>
      <c r="G175" s="13"/>
      <c r="H175" s="190">
        <v>1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137</v>
      </c>
      <c r="AU175" s="188" t="s">
        <v>83</v>
      </c>
      <c r="AV175" s="13" t="s">
        <v>83</v>
      </c>
      <c r="AW175" s="13" t="s">
        <v>30</v>
      </c>
      <c r="AX175" s="13" t="s">
        <v>73</v>
      </c>
      <c r="AY175" s="188" t="s">
        <v>127</v>
      </c>
    </row>
    <row r="176" s="2" customFormat="1" ht="16.5" customHeight="1">
      <c r="A176" s="37"/>
      <c r="B176" s="171"/>
      <c r="C176" s="172" t="s">
        <v>316</v>
      </c>
      <c r="D176" s="172" t="s">
        <v>131</v>
      </c>
      <c r="E176" s="173" t="s">
        <v>535</v>
      </c>
      <c r="F176" s="174" t="s">
        <v>536</v>
      </c>
      <c r="G176" s="175" t="s">
        <v>205</v>
      </c>
      <c r="H176" s="176">
        <v>1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38</v>
      </c>
      <c r="O176" s="76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528</v>
      </c>
      <c r="AT176" s="184" t="s">
        <v>131</v>
      </c>
      <c r="AU176" s="184" t="s">
        <v>83</v>
      </c>
      <c r="AY176" s="18" t="s">
        <v>127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81</v>
      </c>
      <c r="BK176" s="185">
        <f>ROUND(I176*H176,2)</f>
        <v>0</v>
      </c>
      <c r="BL176" s="18" t="s">
        <v>528</v>
      </c>
      <c r="BM176" s="184" t="s">
        <v>840</v>
      </c>
    </row>
    <row r="177" s="13" customFormat="1">
      <c r="A177" s="13"/>
      <c r="B177" s="186"/>
      <c r="C177" s="13"/>
      <c r="D177" s="187" t="s">
        <v>137</v>
      </c>
      <c r="E177" s="188" t="s">
        <v>1</v>
      </c>
      <c r="F177" s="189" t="s">
        <v>81</v>
      </c>
      <c r="G177" s="13"/>
      <c r="H177" s="190">
        <v>1</v>
      </c>
      <c r="I177" s="191"/>
      <c r="J177" s="13"/>
      <c r="K177" s="13"/>
      <c r="L177" s="186"/>
      <c r="M177" s="192"/>
      <c r="N177" s="193"/>
      <c r="O177" s="193"/>
      <c r="P177" s="193"/>
      <c r="Q177" s="193"/>
      <c r="R177" s="193"/>
      <c r="S177" s="193"/>
      <c r="T177" s="19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137</v>
      </c>
      <c r="AU177" s="188" t="s">
        <v>83</v>
      </c>
      <c r="AV177" s="13" t="s">
        <v>83</v>
      </c>
      <c r="AW177" s="13" t="s">
        <v>30</v>
      </c>
      <c r="AX177" s="13" t="s">
        <v>73</v>
      </c>
      <c r="AY177" s="188" t="s">
        <v>127</v>
      </c>
    </row>
    <row r="178" s="2" customFormat="1" ht="16.5" customHeight="1">
      <c r="A178" s="37"/>
      <c r="B178" s="171"/>
      <c r="C178" s="172" t="s">
        <v>320</v>
      </c>
      <c r="D178" s="172" t="s">
        <v>131</v>
      </c>
      <c r="E178" s="173" t="s">
        <v>539</v>
      </c>
      <c r="F178" s="174" t="s">
        <v>540</v>
      </c>
      <c r="G178" s="175" t="s">
        <v>187</v>
      </c>
      <c r="H178" s="176">
        <v>0.20000000000000001</v>
      </c>
      <c r="I178" s="177"/>
      <c r="J178" s="178">
        <f>ROUND(I178*H178,2)</f>
        <v>0</v>
      </c>
      <c r="K178" s="179"/>
      <c r="L178" s="38"/>
      <c r="M178" s="180" t="s">
        <v>1</v>
      </c>
      <c r="N178" s="181" t="s">
        <v>38</v>
      </c>
      <c r="O178" s="76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157</v>
      </c>
      <c r="AT178" s="184" t="s">
        <v>131</v>
      </c>
      <c r="AU178" s="184" t="s">
        <v>83</v>
      </c>
      <c r="AY178" s="18" t="s">
        <v>127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81</v>
      </c>
      <c r="BK178" s="185">
        <f>ROUND(I178*H178,2)</f>
        <v>0</v>
      </c>
      <c r="BL178" s="18" t="s">
        <v>157</v>
      </c>
      <c r="BM178" s="184" t="s">
        <v>841</v>
      </c>
    </row>
    <row r="179" s="13" customFormat="1">
      <c r="A179" s="13"/>
      <c r="B179" s="186"/>
      <c r="C179" s="13"/>
      <c r="D179" s="187" t="s">
        <v>137</v>
      </c>
      <c r="E179" s="188" t="s">
        <v>1</v>
      </c>
      <c r="F179" s="189" t="s">
        <v>842</v>
      </c>
      <c r="G179" s="13"/>
      <c r="H179" s="190">
        <v>0.20000000000000001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137</v>
      </c>
      <c r="AU179" s="188" t="s">
        <v>83</v>
      </c>
      <c r="AV179" s="13" t="s">
        <v>83</v>
      </c>
      <c r="AW179" s="13" t="s">
        <v>30</v>
      </c>
      <c r="AX179" s="13" t="s">
        <v>81</v>
      </c>
      <c r="AY179" s="188" t="s">
        <v>127</v>
      </c>
    </row>
    <row r="180" s="2" customFormat="1" ht="16.5" customHeight="1">
      <c r="A180" s="37"/>
      <c r="B180" s="171"/>
      <c r="C180" s="172" t="s">
        <v>324</v>
      </c>
      <c r="D180" s="172" t="s">
        <v>131</v>
      </c>
      <c r="E180" s="173" t="s">
        <v>543</v>
      </c>
      <c r="F180" s="174" t="s">
        <v>544</v>
      </c>
      <c r="G180" s="175" t="s">
        <v>187</v>
      </c>
      <c r="H180" s="176">
        <v>0.20000000000000001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38</v>
      </c>
      <c r="O180" s="76"/>
      <c r="P180" s="182">
        <f>O180*H180</f>
        <v>0</v>
      </c>
      <c r="Q180" s="182">
        <v>0.29999999999999999</v>
      </c>
      <c r="R180" s="182">
        <f>Q180*H180</f>
        <v>0.059999999999999998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157</v>
      </c>
      <c r="AT180" s="184" t="s">
        <v>131</v>
      </c>
      <c r="AU180" s="184" t="s">
        <v>83</v>
      </c>
      <c r="AY180" s="18" t="s">
        <v>127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81</v>
      </c>
      <c r="BK180" s="185">
        <f>ROUND(I180*H180,2)</f>
        <v>0</v>
      </c>
      <c r="BL180" s="18" t="s">
        <v>157</v>
      </c>
      <c r="BM180" s="184" t="s">
        <v>843</v>
      </c>
    </row>
    <row r="181" s="13" customFormat="1">
      <c r="A181" s="13"/>
      <c r="B181" s="186"/>
      <c r="C181" s="13"/>
      <c r="D181" s="187" t="s">
        <v>137</v>
      </c>
      <c r="E181" s="188" t="s">
        <v>1</v>
      </c>
      <c r="F181" s="189" t="s">
        <v>842</v>
      </c>
      <c r="G181" s="13"/>
      <c r="H181" s="190">
        <v>0.20000000000000001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137</v>
      </c>
      <c r="AU181" s="188" t="s">
        <v>83</v>
      </c>
      <c r="AV181" s="13" t="s">
        <v>83</v>
      </c>
      <c r="AW181" s="13" t="s">
        <v>30</v>
      </c>
      <c r="AX181" s="13" t="s">
        <v>81</v>
      </c>
      <c r="AY181" s="188" t="s">
        <v>127</v>
      </c>
    </row>
    <row r="182" s="2" customFormat="1" ht="16.5" customHeight="1">
      <c r="A182" s="37"/>
      <c r="B182" s="171"/>
      <c r="C182" s="172" t="s">
        <v>328</v>
      </c>
      <c r="D182" s="172" t="s">
        <v>131</v>
      </c>
      <c r="E182" s="173" t="s">
        <v>547</v>
      </c>
      <c r="F182" s="174" t="s">
        <v>548</v>
      </c>
      <c r="G182" s="175" t="s">
        <v>205</v>
      </c>
      <c r="H182" s="176">
        <v>1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38</v>
      </c>
      <c r="O182" s="76"/>
      <c r="P182" s="182">
        <f>O182*H182</f>
        <v>0</v>
      </c>
      <c r="Q182" s="182">
        <v>0</v>
      </c>
      <c r="R182" s="182">
        <f>Q182*H182</f>
        <v>0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528</v>
      </c>
      <c r="AT182" s="184" t="s">
        <v>131</v>
      </c>
      <c r="AU182" s="184" t="s">
        <v>83</v>
      </c>
      <c r="AY182" s="18" t="s">
        <v>127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81</v>
      </c>
      <c r="BK182" s="185">
        <f>ROUND(I182*H182,2)</f>
        <v>0</v>
      </c>
      <c r="BL182" s="18" t="s">
        <v>528</v>
      </c>
      <c r="BM182" s="184" t="s">
        <v>844</v>
      </c>
    </row>
    <row r="183" s="13" customFormat="1">
      <c r="A183" s="13"/>
      <c r="B183" s="186"/>
      <c r="C183" s="13"/>
      <c r="D183" s="187" t="s">
        <v>137</v>
      </c>
      <c r="E183" s="188" t="s">
        <v>1</v>
      </c>
      <c r="F183" s="189" t="s">
        <v>81</v>
      </c>
      <c r="G183" s="13"/>
      <c r="H183" s="190">
        <v>1</v>
      </c>
      <c r="I183" s="191"/>
      <c r="J183" s="13"/>
      <c r="K183" s="13"/>
      <c r="L183" s="186"/>
      <c r="M183" s="206"/>
      <c r="N183" s="207"/>
      <c r="O183" s="207"/>
      <c r="P183" s="207"/>
      <c r="Q183" s="207"/>
      <c r="R183" s="207"/>
      <c r="S183" s="207"/>
      <c r="T183" s="20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137</v>
      </c>
      <c r="AU183" s="188" t="s">
        <v>83</v>
      </c>
      <c r="AV183" s="13" t="s">
        <v>83</v>
      </c>
      <c r="AW183" s="13" t="s">
        <v>30</v>
      </c>
      <c r="AX183" s="13" t="s">
        <v>73</v>
      </c>
      <c r="AY183" s="188" t="s">
        <v>127</v>
      </c>
    </row>
    <row r="184" s="2" customFormat="1" ht="6.96" customHeight="1">
      <c r="A184" s="37"/>
      <c r="B184" s="59"/>
      <c r="C184" s="60"/>
      <c r="D184" s="60"/>
      <c r="E184" s="60"/>
      <c r="F184" s="60"/>
      <c r="G184" s="60"/>
      <c r="H184" s="60"/>
      <c r="I184" s="60"/>
      <c r="J184" s="60"/>
      <c r="K184" s="60"/>
      <c r="L184" s="38"/>
      <c r="M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</row>
  </sheetData>
  <autoFilter ref="C119:K18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Oprava plynové kotelny - Masarykovo náměstí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845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846</v>
      </c>
      <c r="G12" s="37"/>
      <c r="H12" s="37"/>
      <c r="I12" s="31" t="s">
        <v>22</v>
      </c>
      <c r="J12" s="68" t="str">
        <f>'Rekapitulace stavby'!AN8</f>
        <v>12. 8. 2025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847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848</v>
      </c>
      <c r="F21" s="37"/>
      <c r="G21" s="37"/>
      <c r="H21" s="37"/>
      <c r="I21" s="31" t="s">
        <v>26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849</v>
      </c>
      <c r="F24" s="37"/>
      <c r="G24" s="37"/>
      <c r="H24" s="37"/>
      <c r="I24" s="31" t="s">
        <v>26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ROUND(J134,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ROUND((SUM(BE134:BE305)),  2)</f>
        <v>0</v>
      </c>
      <c r="G33" s="37"/>
      <c r="H33" s="37"/>
      <c r="I33" s="127">
        <v>0.20999999999999999</v>
      </c>
      <c r="J33" s="126">
        <f>ROUND(((SUM(BE134:BE305))*I33),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ROUND((SUM(BF134:BF305)),  2)</f>
        <v>0</v>
      </c>
      <c r="G34" s="37"/>
      <c r="H34" s="37"/>
      <c r="I34" s="127">
        <v>0.14999999999999999</v>
      </c>
      <c r="J34" s="126">
        <f>ROUND(((SUM(BF134:BF305))*I34),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ROUND((SUM(BG134:BG305)),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ROUND((SUM(BH134:BH305)),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ROUND((SUM(BI134:BI305)),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Oprava plynové kotelny - Masarykovo náměstí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D1_01_4e - Stavební část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Jihlava</v>
      </c>
      <c r="G89" s="37"/>
      <c r="H89" s="37"/>
      <c r="I89" s="31" t="s">
        <v>22</v>
      </c>
      <c r="J89" s="68" t="str">
        <f>IF(J12="","",J12)</f>
        <v>12. 8. 2025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Statutární město Jihlava</v>
      </c>
      <c r="G91" s="37"/>
      <c r="H91" s="37"/>
      <c r="I91" s="31" t="s">
        <v>29</v>
      </c>
      <c r="J91" s="35" t="str">
        <f>E21</f>
        <v>DP projekt s.r.o.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>Ing. Avuk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J134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850</v>
      </c>
      <c r="E97" s="141"/>
      <c r="F97" s="141"/>
      <c r="G97" s="141"/>
      <c r="H97" s="141"/>
      <c r="I97" s="141"/>
      <c r="J97" s="142">
        <f>J135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851</v>
      </c>
      <c r="E98" s="145"/>
      <c r="F98" s="145"/>
      <c r="G98" s="145"/>
      <c r="H98" s="145"/>
      <c r="I98" s="145"/>
      <c r="J98" s="146">
        <f>J136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852</v>
      </c>
      <c r="E99" s="145"/>
      <c r="F99" s="145"/>
      <c r="G99" s="145"/>
      <c r="H99" s="145"/>
      <c r="I99" s="145"/>
      <c r="J99" s="146">
        <f>J141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43"/>
      <c r="C100" s="10"/>
      <c r="D100" s="144" t="s">
        <v>853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43"/>
      <c r="C101" s="10"/>
      <c r="D101" s="144" t="s">
        <v>854</v>
      </c>
      <c r="E101" s="145"/>
      <c r="F101" s="145"/>
      <c r="G101" s="145"/>
      <c r="H101" s="145"/>
      <c r="I101" s="145"/>
      <c r="J101" s="146">
        <f>J157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855</v>
      </c>
      <c r="E102" s="145"/>
      <c r="F102" s="145"/>
      <c r="G102" s="145"/>
      <c r="H102" s="145"/>
      <c r="I102" s="145"/>
      <c r="J102" s="146">
        <f>J176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43"/>
      <c r="C103" s="10"/>
      <c r="D103" s="144" t="s">
        <v>856</v>
      </c>
      <c r="E103" s="145"/>
      <c r="F103" s="145"/>
      <c r="G103" s="145"/>
      <c r="H103" s="145"/>
      <c r="I103" s="145"/>
      <c r="J103" s="146">
        <f>J177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43"/>
      <c r="C104" s="10"/>
      <c r="D104" s="144" t="s">
        <v>857</v>
      </c>
      <c r="E104" s="145"/>
      <c r="F104" s="145"/>
      <c r="G104" s="145"/>
      <c r="H104" s="145"/>
      <c r="I104" s="145"/>
      <c r="J104" s="146">
        <f>J180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43"/>
      <c r="C105" s="10"/>
      <c r="D105" s="144" t="s">
        <v>858</v>
      </c>
      <c r="E105" s="145"/>
      <c r="F105" s="145"/>
      <c r="G105" s="145"/>
      <c r="H105" s="145"/>
      <c r="I105" s="145"/>
      <c r="J105" s="146">
        <f>J189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43"/>
      <c r="C106" s="10"/>
      <c r="D106" s="144" t="s">
        <v>859</v>
      </c>
      <c r="E106" s="145"/>
      <c r="F106" s="145"/>
      <c r="G106" s="145"/>
      <c r="H106" s="145"/>
      <c r="I106" s="145"/>
      <c r="J106" s="146">
        <f>J215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9"/>
      <c r="C107" s="9"/>
      <c r="D107" s="140" t="s">
        <v>101</v>
      </c>
      <c r="E107" s="141"/>
      <c r="F107" s="141"/>
      <c r="G107" s="141"/>
      <c r="H107" s="141"/>
      <c r="I107" s="141"/>
      <c r="J107" s="142">
        <f>J226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551</v>
      </c>
      <c r="E108" s="145"/>
      <c r="F108" s="145"/>
      <c r="G108" s="145"/>
      <c r="H108" s="145"/>
      <c r="I108" s="145"/>
      <c r="J108" s="146">
        <f>J227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860</v>
      </c>
      <c r="E109" s="145"/>
      <c r="F109" s="145"/>
      <c r="G109" s="145"/>
      <c r="H109" s="145"/>
      <c r="I109" s="145"/>
      <c r="J109" s="146">
        <f>J234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861</v>
      </c>
      <c r="E110" s="145"/>
      <c r="F110" s="145"/>
      <c r="G110" s="145"/>
      <c r="H110" s="145"/>
      <c r="I110" s="145"/>
      <c r="J110" s="146">
        <f>J249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108</v>
      </c>
      <c r="E111" s="145"/>
      <c r="F111" s="145"/>
      <c r="G111" s="145"/>
      <c r="H111" s="145"/>
      <c r="I111" s="145"/>
      <c r="J111" s="146">
        <f>J262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862</v>
      </c>
      <c r="E112" s="145"/>
      <c r="F112" s="145"/>
      <c r="G112" s="145"/>
      <c r="H112" s="145"/>
      <c r="I112" s="145"/>
      <c r="J112" s="146">
        <f>J291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39"/>
      <c r="C113" s="9"/>
      <c r="D113" s="140" t="s">
        <v>110</v>
      </c>
      <c r="E113" s="141"/>
      <c r="F113" s="141"/>
      <c r="G113" s="141"/>
      <c r="H113" s="141"/>
      <c r="I113" s="141"/>
      <c r="J113" s="142">
        <f>J298</f>
        <v>0</v>
      </c>
      <c r="K113" s="9"/>
      <c r="L113" s="13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43"/>
      <c r="C114" s="10"/>
      <c r="D114" s="144" t="s">
        <v>111</v>
      </c>
      <c r="E114" s="145"/>
      <c r="F114" s="145"/>
      <c r="G114" s="145"/>
      <c r="H114" s="145"/>
      <c r="I114" s="145"/>
      <c r="J114" s="146">
        <f>J299</f>
        <v>0</v>
      </c>
      <c r="K114" s="10"/>
      <c r="L114" s="14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112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120" t="str">
        <f>E7</f>
        <v>Oprava plynové kotelny - Masarykovo náměstí 26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94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E9</f>
        <v>D1_01_4e - Stavební část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F12</f>
        <v>Jihlava</v>
      </c>
      <c r="G128" s="37"/>
      <c r="H128" s="37"/>
      <c r="I128" s="31" t="s">
        <v>22</v>
      </c>
      <c r="J128" s="68" t="str">
        <f>IF(J12="","",J12)</f>
        <v>12. 8. 2025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24</v>
      </c>
      <c r="D130" s="37"/>
      <c r="E130" s="37"/>
      <c r="F130" s="26" t="str">
        <f>E15</f>
        <v>Statutární město Jihlava</v>
      </c>
      <c r="G130" s="37"/>
      <c r="H130" s="37"/>
      <c r="I130" s="31" t="s">
        <v>29</v>
      </c>
      <c r="J130" s="35" t="str">
        <f>E21</f>
        <v>DP projekt s.r.o.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27</v>
      </c>
      <c r="D131" s="37"/>
      <c r="E131" s="37"/>
      <c r="F131" s="26" t="str">
        <f>IF(E18="","",E18)</f>
        <v>Vyplň údaj</v>
      </c>
      <c r="G131" s="37"/>
      <c r="H131" s="37"/>
      <c r="I131" s="31" t="s">
        <v>31</v>
      </c>
      <c r="J131" s="35" t="str">
        <f>E24</f>
        <v>Ing. Avuk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47"/>
      <c r="B133" s="148"/>
      <c r="C133" s="149" t="s">
        <v>113</v>
      </c>
      <c r="D133" s="150" t="s">
        <v>58</v>
      </c>
      <c r="E133" s="150" t="s">
        <v>54</v>
      </c>
      <c r="F133" s="150" t="s">
        <v>55</v>
      </c>
      <c r="G133" s="150" t="s">
        <v>114</v>
      </c>
      <c r="H133" s="150" t="s">
        <v>115</v>
      </c>
      <c r="I133" s="150" t="s">
        <v>116</v>
      </c>
      <c r="J133" s="151" t="s">
        <v>98</v>
      </c>
      <c r="K133" s="152" t="s">
        <v>117</v>
      </c>
      <c r="L133" s="153"/>
      <c r="M133" s="85" t="s">
        <v>1</v>
      </c>
      <c r="N133" s="86" t="s">
        <v>37</v>
      </c>
      <c r="O133" s="86" t="s">
        <v>118</v>
      </c>
      <c r="P133" s="86" t="s">
        <v>119</v>
      </c>
      <c r="Q133" s="86" t="s">
        <v>120</v>
      </c>
      <c r="R133" s="86" t="s">
        <v>121</v>
      </c>
      <c r="S133" s="86" t="s">
        <v>122</v>
      </c>
      <c r="T133" s="87" t="s">
        <v>123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="2" customFormat="1" ht="22.8" customHeight="1">
      <c r="A134" s="37"/>
      <c r="B134" s="38"/>
      <c r="C134" s="92" t="s">
        <v>124</v>
      </c>
      <c r="D134" s="37"/>
      <c r="E134" s="37"/>
      <c r="F134" s="37"/>
      <c r="G134" s="37"/>
      <c r="H134" s="37"/>
      <c r="I134" s="37"/>
      <c r="J134" s="154">
        <f>BK134</f>
        <v>0</v>
      </c>
      <c r="K134" s="37"/>
      <c r="L134" s="38"/>
      <c r="M134" s="88"/>
      <c r="N134" s="72"/>
      <c r="O134" s="89"/>
      <c r="P134" s="155">
        <f>P135+P226+P298</f>
        <v>0</v>
      </c>
      <c r="Q134" s="89"/>
      <c r="R134" s="155">
        <f>R135+R226+R298</f>
        <v>2.01891102</v>
      </c>
      <c r="S134" s="89"/>
      <c r="T134" s="156">
        <f>T135+T226+T298</f>
        <v>0.95761999999999992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72</v>
      </c>
      <c r="AU134" s="18" t="s">
        <v>100</v>
      </c>
      <c r="BK134" s="157">
        <f>BK135+BK226+BK298</f>
        <v>0</v>
      </c>
    </row>
    <row r="135" s="12" customFormat="1" ht="25.92" customHeight="1">
      <c r="A135" s="12"/>
      <c r="B135" s="158"/>
      <c r="C135" s="12"/>
      <c r="D135" s="159" t="s">
        <v>72</v>
      </c>
      <c r="E135" s="160" t="s">
        <v>863</v>
      </c>
      <c r="F135" s="160" t="s">
        <v>864</v>
      </c>
      <c r="G135" s="12"/>
      <c r="H135" s="12"/>
      <c r="I135" s="161"/>
      <c r="J135" s="162">
        <f>BK135</f>
        <v>0</v>
      </c>
      <c r="K135" s="12"/>
      <c r="L135" s="158"/>
      <c r="M135" s="163"/>
      <c r="N135" s="164"/>
      <c r="O135" s="164"/>
      <c r="P135" s="165">
        <f>P136+P141+P176</f>
        <v>0</v>
      </c>
      <c r="Q135" s="164"/>
      <c r="R135" s="165">
        <f>R136+R141+R176</f>
        <v>1.7959963800000001</v>
      </c>
      <c r="S135" s="164"/>
      <c r="T135" s="166">
        <f>T136+T141+T176</f>
        <v>0.94273999999999991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81</v>
      </c>
      <c r="AT135" s="167" t="s">
        <v>72</v>
      </c>
      <c r="AU135" s="167" t="s">
        <v>73</v>
      </c>
      <c r="AY135" s="159" t="s">
        <v>127</v>
      </c>
      <c r="BK135" s="168">
        <f>BK136+BK141+BK176</f>
        <v>0</v>
      </c>
    </row>
    <row r="136" s="12" customFormat="1" ht="22.8" customHeight="1">
      <c r="A136" s="12"/>
      <c r="B136" s="158"/>
      <c r="C136" s="12"/>
      <c r="D136" s="159" t="s">
        <v>72</v>
      </c>
      <c r="E136" s="169" t="s">
        <v>198</v>
      </c>
      <c r="F136" s="169" t="s">
        <v>865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SUM(P137:P140)</f>
        <v>0</v>
      </c>
      <c r="Q136" s="164"/>
      <c r="R136" s="165">
        <f>SUM(R137:R140)</f>
        <v>0.048430000000000001</v>
      </c>
      <c r="S136" s="164"/>
      <c r="T136" s="166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81</v>
      </c>
      <c r="AT136" s="167" t="s">
        <v>72</v>
      </c>
      <c r="AU136" s="167" t="s">
        <v>81</v>
      </c>
      <c r="AY136" s="159" t="s">
        <v>127</v>
      </c>
      <c r="BK136" s="168">
        <f>SUM(BK137:BK140)</f>
        <v>0</v>
      </c>
    </row>
    <row r="137" s="2" customFormat="1" ht="33" customHeight="1">
      <c r="A137" s="37"/>
      <c r="B137" s="171"/>
      <c r="C137" s="172" t="s">
        <v>81</v>
      </c>
      <c r="D137" s="172" t="s">
        <v>131</v>
      </c>
      <c r="E137" s="173" t="s">
        <v>866</v>
      </c>
      <c r="F137" s="174" t="s">
        <v>867</v>
      </c>
      <c r="G137" s="175" t="s">
        <v>143</v>
      </c>
      <c r="H137" s="176">
        <v>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0.048430000000000001</v>
      </c>
      <c r="R137" s="182">
        <f>Q137*H137</f>
        <v>0.048430000000000001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135</v>
      </c>
      <c r="AT137" s="184" t="s">
        <v>131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135</v>
      </c>
      <c r="BM137" s="184" t="s">
        <v>868</v>
      </c>
    </row>
    <row r="138" s="14" customFormat="1">
      <c r="A138" s="14"/>
      <c r="B138" s="209"/>
      <c r="C138" s="14"/>
      <c r="D138" s="187" t="s">
        <v>137</v>
      </c>
      <c r="E138" s="210" t="s">
        <v>1</v>
      </c>
      <c r="F138" s="211" t="s">
        <v>869</v>
      </c>
      <c r="G138" s="14"/>
      <c r="H138" s="210" t="s">
        <v>1</v>
      </c>
      <c r="I138" s="212"/>
      <c r="J138" s="14"/>
      <c r="K138" s="14"/>
      <c r="L138" s="209"/>
      <c r="M138" s="213"/>
      <c r="N138" s="214"/>
      <c r="O138" s="214"/>
      <c r="P138" s="214"/>
      <c r="Q138" s="214"/>
      <c r="R138" s="214"/>
      <c r="S138" s="214"/>
      <c r="T138" s="21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10" t="s">
        <v>137</v>
      </c>
      <c r="AU138" s="210" t="s">
        <v>83</v>
      </c>
      <c r="AV138" s="14" t="s">
        <v>81</v>
      </c>
      <c r="AW138" s="14" t="s">
        <v>30</v>
      </c>
      <c r="AX138" s="14" t="s">
        <v>73</v>
      </c>
      <c r="AY138" s="210" t="s">
        <v>127</v>
      </c>
    </row>
    <row r="139" s="13" customFormat="1">
      <c r="A139" s="13"/>
      <c r="B139" s="186"/>
      <c r="C139" s="13"/>
      <c r="D139" s="187" t="s">
        <v>137</v>
      </c>
      <c r="E139" s="188" t="s">
        <v>1</v>
      </c>
      <c r="F139" s="189" t="s">
        <v>81</v>
      </c>
      <c r="G139" s="13"/>
      <c r="H139" s="190">
        <v>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137</v>
      </c>
      <c r="AU139" s="188" t="s">
        <v>83</v>
      </c>
      <c r="AV139" s="13" t="s">
        <v>83</v>
      </c>
      <c r="AW139" s="13" t="s">
        <v>30</v>
      </c>
      <c r="AX139" s="13" t="s">
        <v>73</v>
      </c>
      <c r="AY139" s="188" t="s">
        <v>127</v>
      </c>
    </row>
    <row r="140" s="15" customFormat="1">
      <c r="A140" s="15"/>
      <c r="B140" s="216"/>
      <c r="C140" s="15"/>
      <c r="D140" s="187" t="s">
        <v>137</v>
      </c>
      <c r="E140" s="217" t="s">
        <v>1</v>
      </c>
      <c r="F140" s="218" t="s">
        <v>870</v>
      </c>
      <c r="G140" s="15"/>
      <c r="H140" s="219">
        <v>1</v>
      </c>
      <c r="I140" s="220"/>
      <c r="J140" s="15"/>
      <c r="K140" s="15"/>
      <c r="L140" s="216"/>
      <c r="M140" s="221"/>
      <c r="N140" s="222"/>
      <c r="O140" s="222"/>
      <c r="P140" s="222"/>
      <c r="Q140" s="222"/>
      <c r="R140" s="222"/>
      <c r="S140" s="222"/>
      <c r="T140" s="22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7" t="s">
        <v>137</v>
      </c>
      <c r="AU140" s="217" t="s">
        <v>83</v>
      </c>
      <c r="AV140" s="15" t="s">
        <v>135</v>
      </c>
      <c r="AW140" s="15" t="s">
        <v>3</v>
      </c>
      <c r="AX140" s="15" t="s">
        <v>81</v>
      </c>
      <c r="AY140" s="217" t="s">
        <v>127</v>
      </c>
    </row>
    <row r="141" s="12" customFormat="1" ht="22.8" customHeight="1">
      <c r="A141" s="12"/>
      <c r="B141" s="158"/>
      <c r="C141" s="12"/>
      <c r="D141" s="159" t="s">
        <v>72</v>
      </c>
      <c r="E141" s="169" t="s">
        <v>211</v>
      </c>
      <c r="F141" s="169" t="s">
        <v>871</v>
      </c>
      <c r="G141" s="12"/>
      <c r="H141" s="12"/>
      <c r="I141" s="161"/>
      <c r="J141" s="170">
        <f>BK141</f>
        <v>0</v>
      </c>
      <c r="K141" s="12"/>
      <c r="L141" s="158"/>
      <c r="M141" s="163"/>
      <c r="N141" s="164"/>
      <c r="O141" s="164"/>
      <c r="P141" s="165">
        <f>P142+P157</f>
        <v>0</v>
      </c>
      <c r="Q141" s="164"/>
      <c r="R141" s="165">
        <f>R142+R157</f>
        <v>1.7462703800000001</v>
      </c>
      <c r="S141" s="164"/>
      <c r="T141" s="166">
        <f>T142+T157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81</v>
      </c>
      <c r="AT141" s="167" t="s">
        <v>72</v>
      </c>
      <c r="AU141" s="167" t="s">
        <v>81</v>
      </c>
      <c r="AY141" s="159" t="s">
        <v>127</v>
      </c>
      <c r="BK141" s="168">
        <f>BK142+BK157</f>
        <v>0</v>
      </c>
    </row>
    <row r="142" s="12" customFormat="1" ht="20.88" customHeight="1">
      <c r="A142" s="12"/>
      <c r="B142" s="158"/>
      <c r="C142" s="12"/>
      <c r="D142" s="159" t="s">
        <v>72</v>
      </c>
      <c r="E142" s="169" t="s">
        <v>751</v>
      </c>
      <c r="F142" s="169" t="s">
        <v>872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SUM(P143:P156)</f>
        <v>0</v>
      </c>
      <c r="Q142" s="164"/>
      <c r="R142" s="165">
        <f>SUM(R143:R156)</f>
        <v>1.6678016000000002</v>
      </c>
      <c r="S142" s="164"/>
      <c r="T142" s="166">
        <f>SUM(T143:T156)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81</v>
      </c>
      <c r="AT142" s="167" t="s">
        <v>72</v>
      </c>
      <c r="AU142" s="167" t="s">
        <v>83</v>
      </c>
      <c r="AY142" s="159" t="s">
        <v>127</v>
      </c>
      <c r="BK142" s="168">
        <f>SUM(BK143:BK156)</f>
        <v>0</v>
      </c>
    </row>
    <row r="143" s="2" customFormat="1" ht="21.75" customHeight="1">
      <c r="A143" s="37"/>
      <c r="B143" s="171"/>
      <c r="C143" s="172" t="s">
        <v>83</v>
      </c>
      <c r="D143" s="172" t="s">
        <v>131</v>
      </c>
      <c r="E143" s="173" t="s">
        <v>873</v>
      </c>
      <c r="F143" s="174" t="s">
        <v>874</v>
      </c>
      <c r="G143" s="175" t="s">
        <v>875</v>
      </c>
      <c r="H143" s="176">
        <v>0.040000000000000001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0.0070400000000000003</v>
      </c>
      <c r="R143" s="182">
        <f>Q143*H143</f>
        <v>0.00028160000000000001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135</v>
      </c>
      <c r="AT143" s="184" t="s">
        <v>131</v>
      </c>
      <c r="AU143" s="184" t="s">
        <v>198</v>
      </c>
      <c r="AY143" s="18" t="s">
        <v>127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81</v>
      </c>
      <c r="BK143" s="185">
        <f>ROUND(I143*H143,2)</f>
        <v>0</v>
      </c>
      <c r="BL143" s="18" t="s">
        <v>135</v>
      </c>
      <c r="BM143" s="184" t="s">
        <v>876</v>
      </c>
    </row>
    <row r="144" s="14" customFormat="1">
      <c r="A144" s="14"/>
      <c r="B144" s="209"/>
      <c r="C144" s="14"/>
      <c r="D144" s="187" t="s">
        <v>137</v>
      </c>
      <c r="E144" s="210" t="s">
        <v>1</v>
      </c>
      <c r="F144" s="211" t="s">
        <v>869</v>
      </c>
      <c r="G144" s="14"/>
      <c r="H144" s="210" t="s">
        <v>1</v>
      </c>
      <c r="I144" s="212"/>
      <c r="J144" s="14"/>
      <c r="K144" s="14"/>
      <c r="L144" s="209"/>
      <c r="M144" s="213"/>
      <c r="N144" s="214"/>
      <c r="O144" s="214"/>
      <c r="P144" s="214"/>
      <c r="Q144" s="214"/>
      <c r="R144" s="214"/>
      <c r="S144" s="214"/>
      <c r="T144" s="21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10" t="s">
        <v>137</v>
      </c>
      <c r="AU144" s="210" t="s">
        <v>198</v>
      </c>
      <c r="AV144" s="14" t="s">
        <v>81</v>
      </c>
      <c r="AW144" s="14" t="s">
        <v>30</v>
      </c>
      <c r="AX144" s="14" t="s">
        <v>73</v>
      </c>
      <c r="AY144" s="210" t="s">
        <v>127</v>
      </c>
    </row>
    <row r="145" s="13" customFormat="1">
      <c r="A145" s="13"/>
      <c r="B145" s="186"/>
      <c r="C145" s="13"/>
      <c r="D145" s="187" t="s">
        <v>137</v>
      </c>
      <c r="E145" s="188" t="s">
        <v>1</v>
      </c>
      <c r="F145" s="189" t="s">
        <v>877</v>
      </c>
      <c r="G145" s="13"/>
      <c r="H145" s="190">
        <v>0.040000000000000001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137</v>
      </c>
      <c r="AU145" s="188" t="s">
        <v>198</v>
      </c>
      <c r="AV145" s="13" t="s">
        <v>83</v>
      </c>
      <c r="AW145" s="13" t="s">
        <v>30</v>
      </c>
      <c r="AX145" s="13" t="s">
        <v>73</v>
      </c>
      <c r="AY145" s="188" t="s">
        <v>127</v>
      </c>
    </row>
    <row r="146" s="15" customFormat="1">
      <c r="A146" s="15"/>
      <c r="B146" s="216"/>
      <c r="C146" s="15"/>
      <c r="D146" s="187" t="s">
        <v>137</v>
      </c>
      <c r="E146" s="217" t="s">
        <v>1</v>
      </c>
      <c r="F146" s="218" t="s">
        <v>870</v>
      </c>
      <c r="G146" s="15"/>
      <c r="H146" s="219">
        <v>0.040000000000000001</v>
      </c>
      <c r="I146" s="220"/>
      <c r="J146" s="15"/>
      <c r="K146" s="15"/>
      <c r="L146" s="216"/>
      <c r="M146" s="221"/>
      <c r="N146" s="222"/>
      <c r="O146" s="222"/>
      <c r="P146" s="222"/>
      <c r="Q146" s="222"/>
      <c r="R146" s="222"/>
      <c r="S146" s="222"/>
      <c r="T146" s="22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17" t="s">
        <v>137</v>
      </c>
      <c r="AU146" s="217" t="s">
        <v>198</v>
      </c>
      <c r="AV146" s="15" t="s">
        <v>135</v>
      </c>
      <c r="AW146" s="15" t="s">
        <v>3</v>
      </c>
      <c r="AX146" s="15" t="s">
        <v>81</v>
      </c>
      <c r="AY146" s="217" t="s">
        <v>127</v>
      </c>
    </row>
    <row r="147" s="2" customFormat="1" ht="37.8" customHeight="1">
      <c r="A147" s="37"/>
      <c r="B147" s="171"/>
      <c r="C147" s="172" t="s">
        <v>198</v>
      </c>
      <c r="D147" s="172" t="s">
        <v>131</v>
      </c>
      <c r="E147" s="173" t="s">
        <v>878</v>
      </c>
      <c r="F147" s="174" t="s">
        <v>879</v>
      </c>
      <c r="G147" s="175" t="s">
        <v>875</v>
      </c>
      <c r="H147" s="176">
        <v>19.199999999999999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0.017600000000000001</v>
      </c>
      <c r="R147" s="182">
        <f>Q147*H147</f>
        <v>0.33792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135</v>
      </c>
      <c r="AT147" s="184" t="s">
        <v>131</v>
      </c>
      <c r="AU147" s="184" t="s">
        <v>198</v>
      </c>
      <c r="AY147" s="18" t="s">
        <v>127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81</v>
      </c>
      <c r="BK147" s="185">
        <f>ROUND(I147*H147,2)</f>
        <v>0</v>
      </c>
      <c r="BL147" s="18" t="s">
        <v>135</v>
      </c>
      <c r="BM147" s="184" t="s">
        <v>880</v>
      </c>
    </row>
    <row r="148" s="13" customFormat="1">
      <c r="A148" s="13"/>
      <c r="B148" s="186"/>
      <c r="C148" s="13"/>
      <c r="D148" s="187" t="s">
        <v>137</v>
      </c>
      <c r="E148" s="188" t="s">
        <v>1</v>
      </c>
      <c r="F148" s="189" t="s">
        <v>881</v>
      </c>
      <c r="G148" s="13"/>
      <c r="H148" s="190">
        <v>19.199999999999999</v>
      </c>
      <c r="I148" s="191"/>
      <c r="J148" s="13"/>
      <c r="K148" s="13"/>
      <c r="L148" s="186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137</v>
      </c>
      <c r="AU148" s="188" t="s">
        <v>198</v>
      </c>
      <c r="AV148" s="13" t="s">
        <v>83</v>
      </c>
      <c r="AW148" s="13" t="s">
        <v>30</v>
      </c>
      <c r="AX148" s="13" t="s">
        <v>73</v>
      </c>
      <c r="AY148" s="188" t="s">
        <v>127</v>
      </c>
    </row>
    <row r="149" s="15" customFormat="1">
      <c r="A149" s="15"/>
      <c r="B149" s="216"/>
      <c r="C149" s="15"/>
      <c r="D149" s="187" t="s">
        <v>137</v>
      </c>
      <c r="E149" s="217" t="s">
        <v>1</v>
      </c>
      <c r="F149" s="218" t="s">
        <v>870</v>
      </c>
      <c r="G149" s="15"/>
      <c r="H149" s="219">
        <v>19.199999999999999</v>
      </c>
      <c r="I149" s="220"/>
      <c r="J149" s="15"/>
      <c r="K149" s="15"/>
      <c r="L149" s="216"/>
      <c r="M149" s="221"/>
      <c r="N149" s="222"/>
      <c r="O149" s="222"/>
      <c r="P149" s="222"/>
      <c r="Q149" s="222"/>
      <c r="R149" s="222"/>
      <c r="S149" s="222"/>
      <c r="T149" s="22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17" t="s">
        <v>137</v>
      </c>
      <c r="AU149" s="217" t="s">
        <v>198</v>
      </c>
      <c r="AV149" s="15" t="s">
        <v>135</v>
      </c>
      <c r="AW149" s="15" t="s">
        <v>3</v>
      </c>
      <c r="AX149" s="15" t="s">
        <v>81</v>
      </c>
      <c r="AY149" s="217" t="s">
        <v>127</v>
      </c>
    </row>
    <row r="150" s="2" customFormat="1" ht="33" customHeight="1">
      <c r="A150" s="37"/>
      <c r="B150" s="171"/>
      <c r="C150" s="172" t="s">
        <v>135</v>
      </c>
      <c r="D150" s="172" t="s">
        <v>131</v>
      </c>
      <c r="E150" s="173" t="s">
        <v>882</v>
      </c>
      <c r="F150" s="174" t="s">
        <v>883</v>
      </c>
      <c r="G150" s="175" t="s">
        <v>875</v>
      </c>
      <c r="H150" s="176">
        <v>48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0.016500000000000001</v>
      </c>
      <c r="R150" s="182">
        <f>Q150*H150</f>
        <v>0.79200000000000004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135</v>
      </c>
      <c r="AT150" s="184" t="s">
        <v>131</v>
      </c>
      <c r="AU150" s="184" t="s">
        <v>198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135</v>
      </c>
      <c r="BM150" s="184" t="s">
        <v>884</v>
      </c>
    </row>
    <row r="151" s="13" customFormat="1">
      <c r="A151" s="13"/>
      <c r="B151" s="186"/>
      <c r="C151" s="13"/>
      <c r="D151" s="187" t="s">
        <v>137</v>
      </c>
      <c r="E151" s="188" t="s">
        <v>1</v>
      </c>
      <c r="F151" s="189" t="s">
        <v>885</v>
      </c>
      <c r="G151" s="13"/>
      <c r="H151" s="190">
        <v>48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137</v>
      </c>
      <c r="AU151" s="188" t="s">
        <v>198</v>
      </c>
      <c r="AV151" s="13" t="s">
        <v>83</v>
      </c>
      <c r="AW151" s="13" t="s">
        <v>30</v>
      </c>
      <c r="AX151" s="13" t="s">
        <v>81</v>
      </c>
      <c r="AY151" s="188" t="s">
        <v>127</v>
      </c>
    </row>
    <row r="152" s="2" customFormat="1" ht="24.15" customHeight="1">
      <c r="A152" s="37"/>
      <c r="B152" s="171"/>
      <c r="C152" s="172" t="s">
        <v>207</v>
      </c>
      <c r="D152" s="172" t="s">
        <v>131</v>
      </c>
      <c r="E152" s="173" t="s">
        <v>886</v>
      </c>
      <c r="F152" s="174" t="s">
        <v>887</v>
      </c>
      <c r="G152" s="175" t="s">
        <v>875</v>
      </c>
      <c r="H152" s="176">
        <v>19.199999999999999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38</v>
      </c>
      <c r="O152" s="76"/>
      <c r="P152" s="182">
        <f>O152*H152</f>
        <v>0</v>
      </c>
      <c r="Q152" s="182">
        <v>0.0080000000000000002</v>
      </c>
      <c r="R152" s="182">
        <f>Q152*H152</f>
        <v>0.15359999999999999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135</v>
      </c>
      <c r="AT152" s="184" t="s">
        <v>131</v>
      </c>
      <c r="AU152" s="184" t="s">
        <v>198</v>
      </c>
      <c r="AY152" s="18" t="s">
        <v>127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81</v>
      </c>
      <c r="BK152" s="185">
        <f>ROUND(I152*H152,2)</f>
        <v>0</v>
      </c>
      <c r="BL152" s="18" t="s">
        <v>135</v>
      </c>
      <c r="BM152" s="184" t="s">
        <v>888</v>
      </c>
    </row>
    <row r="153" s="13" customFormat="1">
      <c r="A153" s="13"/>
      <c r="B153" s="186"/>
      <c r="C153" s="13"/>
      <c r="D153" s="187" t="s">
        <v>137</v>
      </c>
      <c r="E153" s="188" t="s">
        <v>1</v>
      </c>
      <c r="F153" s="189" t="s">
        <v>881</v>
      </c>
      <c r="G153" s="13"/>
      <c r="H153" s="190">
        <v>19.199999999999999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137</v>
      </c>
      <c r="AU153" s="188" t="s">
        <v>198</v>
      </c>
      <c r="AV153" s="13" t="s">
        <v>83</v>
      </c>
      <c r="AW153" s="13" t="s">
        <v>30</v>
      </c>
      <c r="AX153" s="13" t="s">
        <v>73</v>
      </c>
      <c r="AY153" s="188" t="s">
        <v>127</v>
      </c>
    </row>
    <row r="154" s="15" customFormat="1">
      <c r="A154" s="15"/>
      <c r="B154" s="216"/>
      <c r="C154" s="15"/>
      <c r="D154" s="187" t="s">
        <v>137</v>
      </c>
      <c r="E154" s="217" t="s">
        <v>1</v>
      </c>
      <c r="F154" s="218" t="s">
        <v>870</v>
      </c>
      <c r="G154" s="15"/>
      <c r="H154" s="219">
        <v>19.199999999999999</v>
      </c>
      <c r="I154" s="220"/>
      <c r="J154" s="15"/>
      <c r="K154" s="15"/>
      <c r="L154" s="216"/>
      <c r="M154" s="221"/>
      <c r="N154" s="222"/>
      <c r="O154" s="222"/>
      <c r="P154" s="222"/>
      <c r="Q154" s="222"/>
      <c r="R154" s="222"/>
      <c r="S154" s="222"/>
      <c r="T154" s="22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17" t="s">
        <v>137</v>
      </c>
      <c r="AU154" s="217" t="s">
        <v>198</v>
      </c>
      <c r="AV154" s="15" t="s">
        <v>135</v>
      </c>
      <c r="AW154" s="15" t="s">
        <v>3</v>
      </c>
      <c r="AX154" s="15" t="s">
        <v>81</v>
      </c>
      <c r="AY154" s="217" t="s">
        <v>127</v>
      </c>
    </row>
    <row r="155" s="2" customFormat="1" ht="24.15" customHeight="1">
      <c r="A155" s="37"/>
      <c r="B155" s="171"/>
      <c r="C155" s="172" t="s">
        <v>211</v>
      </c>
      <c r="D155" s="172" t="s">
        <v>131</v>
      </c>
      <c r="E155" s="173" t="s">
        <v>889</v>
      </c>
      <c r="F155" s="174" t="s">
        <v>890</v>
      </c>
      <c r="G155" s="175" t="s">
        <v>875</v>
      </c>
      <c r="H155" s="176">
        <v>48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0.0080000000000000002</v>
      </c>
      <c r="R155" s="182">
        <f>Q155*H155</f>
        <v>0.38400000000000001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135</v>
      </c>
      <c r="AT155" s="184" t="s">
        <v>131</v>
      </c>
      <c r="AU155" s="184" t="s">
        <v>198</v>
      </c>
      <c r="AY155" s="18" t="s">
        <v>127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81</v>
      </c>
      <c r="BK155" s="185">
        <f>ROUND(I155*H155,2)</f>
        <v>0</v>
      </c>
      <c r="BL155" s="18" t="s">
        <v>135</v>
      </c>
      <c r="BM155" s="184" t="s">
        <v>891</v>
      </c>
    </row>
    <row r="156" s="13" customFormat="1">
      <c r="A156" s="13"/>
      <c r="B156" s="186"/>
      <c r="C156" s="13"/>
      <c r="D156" s="187" t="s">
        <v>137</v>
      </c>
      <c r="E156" s="188" t="s">
        <v>1</v>
      </c>
      <c r="F156" s="189" t="s">
        <v>885</v>
      </c>
      <c r="G156" s="13"/>
      <c r="H156" s="190">
        <v>48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137</v>
      </c>
      <c r="AU156" s="188" t="s">
        <v>198</v>
      </c>
      <c r="AV156" s="13" t="s">
        <v>83</v>
      </c>
      <c r="AW156" s="13" t="s">
        <v>30</v>
      </c>
      <c r="AX156" s="13" t="s">
        <v>81</v>
      </c>
      <c r="AY156" s="188" t="s">
        <v>127</v>
      </c>
    </row>
    <row r="157" s="12" customFormat="1" ht="20.88" customHeight="1">
      <c r="A157" s="12"/>
      <c r="B157" s="158"/>
      <c r="C157" s="12"/>
      <c r="D157" s="159" t="s">
        <v>72</v>
      </c>
      <c r="E157" s="169" t="s">
        <v>756</v>
      </c>
      <c r="F157" s="169" t="s">
        <v>892</v>
      </c>
      <c r="G157" s="12"/>
      <c r="H157" s="12"/>
      <c r="I157" s="161"/>
      <c r="J157" s="170">
        <f>BK157</f>
        <v>0</v>
      </c>
      <c r="K157" s="12"/>
      <c r="L157" s="158"/>
      <c r="M157" s="163"/>
      <c r="N157" s="164"/>
      <c r="O157" s="164"/>
      <c r="P157" s="165">
        <f>SUM(P158:P175)</f>
        <v>0</v>
      </c>
      <c r="Q157" s="164"/>
      <c r="R157" s="165">
        <f>SUM(R158:R175)</f>
        <v>0.078468779999999988</v>
      </c>
      <c r="S157" s="164"/>
      <c r="T157" s="166">
        <f>SUM(T158:T175)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9" t="s">
        <v>81</v>
      </c>
      <c r="AT157" s="167" t="s">
        <v>72</v>
      </c>
      <c r="AU157" s="167" t="s">
        <v>83</v>
      </c>
      <c r="AY157" s="159" t="s">
        <v>127</v>
      </c>
      <c r="BK157" s="168">
        <f>SUM(BK158:BK175)</f>
        <v>0</v>
      </c>
    </row>
    <row r="158" s="2" customFormat="1" ht="33" customHeight="1">
      <c r="A158" s="37"/>
      <c r="B158" s="171"/>
      <c r="C158" s="172" t="s">
        <v>215</v>
      </c>
      <c r="D158" s="172" t="s">
        <v>131</v>
      </c>
      <c r="E158" s="173" t="s">
        <v>893</v>
      </c>
      <c r="F158" s="174" t="s">
        <v>894</v>
      </c>
      <c r="G158" s="175" t="s">
        <v>895</v>
      </c>
      <c r="H158" s="176">
        <v>0.024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38</v>
      </c>
      <c r="O158" s="76"/>
      <c r="P158" s="182">
        <f>O158*H158</f>
        <v>0</v>
      </c>
      <c r="Q158" s="182">
        <v>2.5018699999999998</v>
      </c>
      <c r="R158" s="182">
        <f>Q158*H158</f>
        <v>0.060044879999999995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135</v>
      </c>
      <c r="AT158" s="184" t="s">
        <v>131</v>
      </c>
      <c r="AU158" s="184" t="s">
        <v>198</v>
      </c>
      <c r="AY158" s="18" t="s">
        <v>127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81</v>
      </c>
      <c r="BK158" s="185">
        <f>ROUND(I158*H158,2)</f>
        <v>0</v>
      </c>
      <c r="BL158" s="18" t="s">
        <v>135</v>
      </c>
      <c r="BM158" s="184" t="s">
        <v>896</v>
      </c>
    </row>
    <row r="159" s="14" customFormat="1">
      <c r="A159" s="14"/>
      <c r="B159" s="209"/>
      <c r="C159" s="14"/>
      <c r="D159" s="187" t="s">
        <v>137</v>
      </c>
      <c r="E159" s="210" t="s">
        <v>1</v>
      </c>
      <c r="F159" s="211" t="s">
        <v>897</v>
      </c>
      <c r="G159" s="14"/>
      <c r="H159" s="210" t="s">
        <v>1</v>
      </c>
      <c r="I159" s="212"/>
      <c r="J159" s="14"/>
      <c r="K159" s="14"/>
      <c r="L159" s="209"/>
      <c r="M159" s="213"/>
      <c r="N159" s="214"/>
      <c r="O159" s="214"/>
      <c r="P159" s="214"/>
      <c r="Q159" s="214"/>
      <c r="R159" s="214"/>
      <c r="S159" s="214"/>
      <c r="T159" s="21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10" t="s">
        <v>137</v>
      </c>
      <c r="AU159" s="210" t="s">
        <v>198</v>
      </c>
      <c r="AV159" s="14" t="s">
        <v>81</v>
      </c>
      <c r="AW159" s="14" t="s">
        <v>30</v>
      </c>
      <c r="AX159" s="14" t="s">
        <v>73</v>
      </c>
      <c r="AY159" s="210" t="s">
        <v>127</v>
      </c>
    </row>
    <row r="160" s="13" customFormat="1">
      <c r="A160" s="13"/>
      <c r="B160" s="186"/>
      <c r="C160" s="13"/>
      <c r="D160" s="187" t="s">
        <v>137</v>
      </c>
      <c r="E160" s="188" t="s">
        <v>1</v>
      </c>
      <c r="F160" s="189" t="s">
        <v>898</v>
      </c>
      <c r="G160" s="13"/>
      <c r="H160" s="190">
        <v>0.024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137</v>
      </c>
      <c r="AU160" s="188" t="s">
        <v>198</v>
      </c>
      <c r="AV160" s="13" t="s">
        <v>83</v>
      </c>
      <c r="AW160" s="13" t="s">
        <v>30</v>
      </c>
      <c r="AX160" s="13" t="s">
        <v>73</v>
      </c>
      <c r="AY160" s="188" t="s">
        <v>127</v>
      </c>
    </row>
    <row r="161" s="15" customFormat="1">
      <c r="A161" s="15"/>
      <c r="B161" s="216"/>
      <c r="C161" s="15"/>
      <c r="D161" s="187" t="s">
        <v>137</v>
      </c>
      <c r="E161" s="217" t="s">
        <v>1</v>
      </c>
      <c r="F161" s="218" t="s">
        <v>870</v>
      </c>
      <c r="G161" s="15"/>
      <c r="H161" s="219">
        <v>0.024</v>
      </c>
      <c r="I161" s="220"/>
      <c r="J161" s="15"/>
      <c r="K161" s="15"/>
      <c r="L161" s="216"/>
      <c r="M161" s="221"/>
      <c r="N161" s="222"/>
      <c r="O161" s="222"/>
      <c r="P161" s="222"/>
      <c r="Q161" s="222"/>
      <c r="R161" s="222"/>
      <c r="S161" s="222"/>
      <c r="T161" s="22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17" t="s">
        <v>137</v>
      </c>
      <c r="AU161" s="217" t="s">
        <v>198</v>
      </c>
      <c r="AV161" s="15" t="s">
        <v>135</v>
      </c>
      <c r="AW161" s="15" t="s">
        <v>3</v>
      </c>
      <c r="AX161" s="15" t="s">
        <v>81</v>
      </c>
      <c r="AY161" s="217" t="s">
        <v>127</v>
      </c>
    </row>
    <row r="162" s="2" customFormat="1" ht="24.15" customHeight="1">
      <c r="A162" s="37"/>
      <c r="B162" s="171"/>
      <c r="C162" s="172" t="s">
        <v>144</v>
      </c>
      <c r="D162" s="172" t="s">
        <v>131</v>
      </c>
      <c r="E162" s="173" t="s">
        <v>899</v>
      </c>
      <c r="F162" s="174" t="s">
        <v>900</v>
      </c>
      <c r="G162" s="175" t="s">
        <v>895</v>
      </c>
      <c r="H162" s="176">
        <v>0.024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38</v>
      </c>
      <c r="O162" s="76"/>
      <c r="P162" s="182">
        <f>O162*H162</f>
        <v>0</v>
      </c>
      <c r="Q162" s="182">
        <v>0.01</v>
      </c>
      <c r="R162" s="182">
        <f>Q162*H162</f>
        <v>0.00024000000000000001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135</v>
      </c>
      <c r="AT162" s="184" t="s">
        <v>131</v>
      </c>
      <c r="AU162" s="184" t="s">
        <v>198</v>
      </c>
      <c r="AY162" s="18" t="s">
        <v>127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81</v>
      </c>
      <c r="BK162" s="185">
        <f>ROUND(I162*H162,2)</f>
        <v>0</v>
      </c>
      <c r="BL162" s="18" t="s">
        <v>135</v>
      </c>
      <c r="BM162" s="184" t="s">
        <v>901</v>
      </c>
    </row>
    <row r="163" s="13" customFormat="1">
      <c r="A163" s="13"/>
      <c r="B163" s="186"/>
      <c r="C163" s="13"/>
      <c r="D163" s="187" t="s">
        <v>137</v>
      </c>
      <c r="E163" s="188" t="s">
        <v>1</v>
      </c>
      <c r="F163" s="189" t="s">
        <v>902</v>
      </c>
      <c r="G163" s="13"/>
      <c r="H163" s="190">
        <v>0.024</v>
      </c>
      <c r="I163" s="191"/>
      <c r="J163" s="13"/>
      <c r="K163" s="13"/>
      <c r="L163" s="186"/>
      <c r="M163" s="192"/>
      <c r="N163" s="193"/>
      <c r="O163" s="193"/>
      <c r="P163" s="193"/>
      <c r="Q163" s="193"/>
      <c r="R163" s="193"/>
      <c r="S163" s="193"/>
      <c r="T163" s="19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137</v>
      </c>
      <c r="AU163" s="188" t="s">
        <v>198</v>
      </c>
      <c r="AV163" s="13" t="s">
        <v>83</v>
      </c>
      <c r="AW163" s="13" t="s">
        <v>30</v>
      </c>
      <c r="AX163" s="13" t="s">
        <v>81</v>
      </c>
      <c r="AY163" s="188" t="s">
        <v>127</v>
      </c>
    </row>
    <row r="164" s="2" customFormat="1" ht="24.15" customHeight="1">
      <c r="A164" s="37"/>
      <c r="B164" s="171"/>
      <c r="C164" s="172" t="s">
        <v>222</v>
      </c>
      <c r="D164" s="172" t="s">
        <v>131</v>
      </c>
      <c r="E164" s="173" t="s">
        <v>903</v>
      </c>
      <c r="F164" s="174" t="s">
        <v>904</v>
      </c>
      <c r="G164" s="175" t="s">
        <v>875</v>
      </c>
      <c r="H164" s="176">
        <v>0.42999999999999999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38</v>
      </c>
      <c r="O164" s="76"/>
      <c r="P164" s="182">
        <f>O164*H164</f>
        <v>0</v>
      </c>
      <c r="Q164" s="182">
        <v>0.042000000000000003</v>
      </c>
      <c r="R164" s="182">
        <f>Q164*H164</f>
        <v>0.01806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135</v>
      </c>
      <c r="AT164" s="184" t="s">
        <v>131</v>
      </c>
      <c r="AU164" s="184" t="s">
        <v>198</v>
      </c>
      <c r="AY164" s="18" t="s">
        <v>127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81</v>
      </c>
      <c r="BK164" s="185">
        <f>ROUND(I164*H164,2)</f>
        <v>0</v>
      </c>
      <c r="BL164" s="18" t="s">
        <v>135</v>
      </c>
      <c r="BM164" s="184" t="s">
        <v>905</v>
      </c>
    </row>
    <row r="165" s="14" customFormat="1">
      <c r="A165" s="14"/>
      <c r="B165" s="209"/>
      <c r="C165" s="14"/>
      <c r="D165" s="187" t="s">
        <v>137</v>
      </c>
      <c r="E165" s="210" t="s">
        <v>1</v>
      </c>
      <c r="F165" s="211" t="s">
        <v>906</v>
      </c>
      <c r="G165" s="14"/>
      <c r="H165" s="210" t="s">
        <v>1</v>
      </c>
      <c r="I165" s="212"/>
      <c r="J165" s="14"/>
      <c r="K165" s="14"/>
      <c r="L165" s="209"/>
      <c r="M165" s="213"/>
      <c r="N165" s="214"/>
      <c r="O165" s="214"/>
      <c r="P165" s="214"/>
      <c r="Q165" s="214"/>
      <c r="R165" s="214"/>
      <c r="S165" s="214"/>
      <c r="T165" s="21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10" t="s">
        <v>137</v>
      </c>
      <c r="AU165" s="210" t="s">
        <v>198</v>
      </c>
      <c r="AV165" s="14" t="s">
        <v>81</v>
      </c>
      <c r="AW165" s="14" t="s">
        <v>30</v>
      </c>
      <c r="AX165" s="14" t="s">
        <v>73</v>
      </c>
      <c r="AY165" s="210" t="s">
        <v>127</v>
      </c>
    </row>
    <row r="166" s="13" customFormat="1">
      <c r="A166" s="13"/>
      <c r="B166" s="186"/>
      <c r="C166" s="13"/>
      <c r="D166" s="187" t="s">
        <v>137</v>
      </c>
      <c r="E166" s="188" t="s">
        <v>1</v>
      </c>
      <c r="F166" s="189" t="s">
        <v>907</v>
      </c>
      <c r="G166" s="13"/>
      <c r="H166" s="190">
        <v>0.16</v>
      </c>
      <c r="I166" s="191"/>
      <c r="J166" s="13"/>
      <c r="K166" s="13"/>
      <c r="L166" s="186"/>
      <c r="M166" s="192"/>
      <c r="N166" s="193"/>
      <c r="O166" s="193"/>
      <c r="P166" s="193"/>
      <c r="Q166" s="193"/>
      <c r="R166" s="193"/>
      <c r="S166" s="193"/>
      <c r="T166" s="19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8" t="s">
        <v>137</v>
      </c>
      <c r="AU166" s="188" t="s">
        <v>198</v>
      </c>
      <c r="AV166" s="13" t="s">
        <v>83</v>
      </c>
      <c r="AW166" s="13" t="s">
        <v>30</v>
      </c>
      <c r="AX166" s="13" t="s">
        <v>73</v>
      </c>
      <c r="AY166" s="188" t="s">
        <v>127</v>
      </c>
    </row>
    <row r="167" s="14" customFormat="1">
      <c r="A167" s="14"/>
      <c r="B167" s="209"/>
      <c r="C167" s="14"/>
      <c r="D167" s="187" t="s">
        <v>137</v>
      </c>
      <c r="E167" s="210" t="s">
        <v>1</v>
      </c>
      <c r="F167" s="211" t="s">
        <v>908</v>
      </c>
      <c r="G167" s="14"/>
      <c r="H167" s="210" t="s">
        <v>1</v>
      </c>
      <c r="I167" s="212"/>
      <c r="J167" s="14"/>
      <c r="K167" s="14"/>
      <c r="L167" s="209"/>
      <c r="M167" s="213"/>
      <c r="N167" s="214"/>
      <c r="O167" s="214"/>
      <c r="P167" s="214"/>
      <c r="Q167" s="214"/>
      <c r="R167" s="214"/>
      <c r="S167" s="214"/>
      <c r="T167" s="21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10" t="s">
        <v>137</v>
      </c>
      <c r="AU167" s="210" t="s">
        <v>198</v>
      </c>
      <c r="AV167" s="14" t="s">
        <v>81</v>
      </c>
      <c r="AW167" s="14" t="s">
        <v>30</v>
      </c>
      <c r="AX167" s="14" t="s">
        <v>73</v>
      </c>
      <c r="AY167" s="210" t="s">
        <v>127</v>
      </c>
    </row>
    <row r="168" s="13" customFormat="1">
      <c r="A168" s="13"/>
      <c r="B168" s="186"/>
      <c r="C168" s="13"/>
      <c r="D168" s="187" t="s">
        <v>137</v>
      </c>
      <c r="E168" s="188" t="s">
        <v>1</v>
      </c>
      <c r="F168" s="189" t="s">
        <v>909</v>
      </c>
      <c r="G168" s="13"/>
      <c r="H168" s="190">
        <v>0.27000000000000002</v>
      </c>
      <c r="I168" s="191"/>
      <c r="J168" s="13"/>
      <c r="K168" s="13"/>
      <c r="L168" s="186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137</v>
      </c>
      <c r="AU168" s="188" t="s">
        <v>198</v>
      </c>
      <c r="AV168" s="13" t="s">
        <v>83</v>
      </c>
      <c r="AW168" s="13" t="s">
        <v>30</v>
      </c>
      <c r="AX168" s="13" t="s">
        <v>73</v>
      </c>
      <c r="AY168" s="188" t="s">
        <v>127</v>
      </c>
    </row>
    <row r="169" s="15" customFormat="1">
      <c r="A169" s="15"/>
      <c r="B169" s="216"/>
      <c r="C169" s="15"/>
      <c r="D169" s="187" t="s">
        <v>137</v>
      </c>
      <c r="E169" s="217" t="s">
        <v>1</v>
      </c>
      <c r="F169" s="218" t="s">
        <v>870</v>
      </c>
      <c r="G169" s="15"/>
      <c r="H169" s="219">
        <v>0.43000000000000005</v>
      </c>
      <c r="I169" s="220"/>
      <c r="J169" s="15"/>
      <c r="K169" s="15"/>
      <c r="L169" s="216"/>
      <c r="M169" s="221"/>
      <c r="N169" s="222"/>
      <c r="O169" s="222"/>
      <c r="P169" s="222"/>
      <c r="Q169" s="222"/>
      <c r="R169" s="222"/>
      <c r="S169" s="222"/>
      <c r="T169" s="22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17" t="s">
        <v>137</v>
      </c>
      <c r="AU169" s="217" t="s">
        <v>198</v>
      </c>
      <c r="AV169" s="15" t="s">
        <v>135</v>
      </c>
      <c r="AW169" s="15" t="s">
        <v>3</v>
      </c>
      <c r="AX169" s="15" t="s">
        <v>81</v>
      </c>
      <c r="AY169" s="217" t="s">
        <v>127</v>
      </c>
    </row>
    <row r="170" s="2" customFormat="1" ht="24.15" customHeight="1">
      <c r="A170" s="37"/>
      <c r="B170" s="171"/>
      <c r="C170" s="172" t="s">
        <v>226</v>
      </c>
      <c r="D170" s="172" t="s">
        <v>131</v>
      </c>
      <c r="E170" s="173" t="s">
        <v>910</v>
      </c>
      <c r="F170" s="174" t="s">
        <v>911</v>
      </c>
      <c r="G170" s="175" t="s">
        <v>875</v>
      </c>
      <c r="H170" s="176">
        <v>0.58999999999999997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38</v>
      </c>
      <c r="O170" s="76"/>
      <c r="P170" s="182">
        <f>O170*H170</f>
        <v>0</v>
      </c>
      <c r="Q170" s="182">
        <v>0.00021000000000000001</v>
      </c>
      <c r="R170" s="182">
        <f>Q170*H170</f>
        <v>0.0001239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135</v>
      </c>
      <c r="AT170" s="184" t="s">
        <v>131</v>
      </c>
      <c r="AU170" s="184" t="s">
        <v>198</v>
      </c>
      <c r="AY170" s="18" t="s">
        <v>127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81</v>
      </c>
      <c r="BK170" s="185">
        <f>ROUND(I170*H170,2)</f>
        <v>0</v>
      </c>
      <c r="BL170" s="18" t="s">
        <v>135</v>
      </c>
      <c r="BM170" s="184" t="s">
        <v>912</v>
      </c>
    </row>
    <row r="171" s="14" customFormat="1">
      <c r="A171" s="14"/>
      <c r="B171" s="209"/>
      <c r="C171" s="14"/>
      <c r="D171" s="187" t="s">
        <v>137</v>
      </c>
      <c r="E171" s="210" t="s">
        <v>1</v>
      </c>
      <c r="F171" s="211" t="s">
        <v>897</v>
      </c>
      <c r="G171" s="14"/>
      <c r="H171" s="210" t="s">
        <v>1</v>
      </c>
      <c r="I171" s="212"/>
      <c r="J171" s="14"/>
      <c r="K171" s="14"/>
      <c r="L171" s="209"/>
      <c r="M171" s="213"/>
      <c r="N171" s="214"/>
      <c r="O171" s="214"/>
      <c r="P171" s="214"/>
      <c r="Q171" s="214"/>
      <c r="R171" s="214"/>
      <c r="S171" s="214"/>
      <c r="T171" s="21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10" t="s">
        <v>137</v>
      </c>
      <c r="AU171" s="210" t="s">
        <v>198</v>
      </c>
      <c r="AV171" s="14" t="s">
        <v>81</v>
      </c>
      <c r="AW171" s="14" t="s">
        <v>30</v>
      </c>
      <c r="AX171" s="14" t="s">
        <v>73</v>
      </c>
      <c r="AY171" s="210" t="s">
        <v>127</v>
      </c>
    </row>
    <row r="172" s="13" customFormat="1">
      <c r="A172" s="13"/>
      <c r="B172" s="186"/>
      <c r="C172" s="13"/>
      <c r="D172" s="187" t="s">
        <v>137</v>
      </c>
      <c r="E172" s="188" t="s">
        <v>1</v>
      </c>
      <c r="F172" s="189" t="s">
        <v>913</v>
      </c>
      <c r="G172" s="13"/>
      <c r="H172" s="190">
        <v>0.32000000000000001</v>
      </c>
      <c r="I172" s="191"/>
      <c r="J172" s="13"/>
      <c r="K172" s="13"/>
      <c r="L172" s="186"/>
      <c r="M172" s="192"/>
      <c r="N172" s="193"/>
      <c r="O172" s="193"/>
      <c r="P172" s="193"/>
      <c r="Q172" s="193"/>
      <c r="R172" s="193"/>
      <c r="S172" s="193"/>
      <c r="T172" s="19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137</v>
      </c>
      <c r="AU172" s="188" t="s">
        <v>198</v>
      </c>
      <c r="AV172" s="13" t="s">
        <v>83</v>
      </c>
      <c r="AW172" s="13" t="s">
        <v>30</v>
      </c>
      <c r="AX172" s="13" t="s">
        <v>73</v>
      </c>
      <c r="AY172" s="188" t="s">
        <v>127</v>
      </c>
    </row>
    <row r="173" s="14" customFormat="1">
      <c r="A173" s="14"/>
      <c r="B173" s="209"/>
      <c r="C173" s="14"/>
      <c r="D173" s="187" t="s">
        <v>137</v>
      </c>
      <c r="E173" s="210" t="s">
        <v>1</v>
      </c>
      <c r="F173" s="211" t="s">
        <v>908</v>
      </c>
      <c r="G173" s="14"/>
      <c r="H173" s="210" t="s">
        <v>1</v>
      </c>
      <c r="I173" s="212"/>
      <c r="J173" s="14"/>
      <c r="K173" s="14"/>
      <c r="L173" s="209"/>
      <c r="M173" s="213"/>
      <c r="N173" s="214"/>
      <c r="O173" s="214"/>
      <c r="P173" s="214"/>
      <c r="Q173" s="214"/>
      <c r="R173" s="214"/>
      <c r="S173" s="214"/>
      <c r="T173" s="21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10" t="s">
        <v>137</v>
      </c>
      <c r="AU173" s="210" t="s">
        <v>198</v>
      </c>
      <c r="AV173" s="14" t="s">
        <v>81</v>
      </c>
      <c r="AW173" s="14" t="s">
        <v>30</v>
      </c>
      <c r="AX173" s="14" t="s">
        <v>73</v>
      </c>
      <c r="AY173" s="210" t="s">
        <v>127</v>
      </c>
    </row>
    <row r="174" s="13" customFormat="1">
      <c r="A174" s="13"/>
      <c r="B174" s="186"/>
      <c r="C174" s="13"/>
      <c r="D174" s="187" t="s">
        <v>137</v>
      </c>
      <c r="E174" s="188" t="s">
        <v>1</v>
      </c>
      <c r="F174" s="189" t="s">
        <v>909</v>
      </c>
      <c r="G174" s="13"/>
      <c r="H174" s="190">
        <v>0.27000000000000002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137</v>
      </c>
      <c r="AU174" s="188" t="s">
        <v>198</v>
      </c>
      <c r="AV174" s="13" t="s">
        <v>83</v>
      </c>
      <c r="AW174" s="13" t="s">
        <v>30</v>
      </c>
      <c r="AX174" s="13" t="s">
        <v>73</v>
      </c>
      <c r="AY174" s="188" t="s">
        <v>127</v>
      </c>
    </row>
    <row r="175" s="15" customFormat="1">
      <c r="A175" s="15"/>
      <c r="B175" s="216"/>
      <c r="C175" s="15"/>
      <c r="D175" s="187" t="s">
        <v>137</v>
      </c>
      <c r="E175" s="217" t="s">
        <v>1</v>
      </c>
      <c r="F175" s="218" t="s">
        <v>870</v>
      </c>
      <c r="G175" s="15"/>
      <c r="H175" s="219">
        <v>0.59000000000000008</v>
      </c>
      <c r="I175" s="220"/>
      <c r="J175" s="15"/>
      <c r="K175" s="15"/>
      <c r="L175" s="216"/>
      <c r="M175" s="221"/>
      <c r="N175" s="222"/>
      <c r="O175" s="222"/>
      <c r="P175" s="222"/>
      <c r="Q175" s="222"/>
      <c r="R175" s="222"/>
      <c r="S175" s="222"/>
      <c r="T175" s="22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7" t="s">
        <v>137</v>
      </c>
      <c r="AU175" s="217" t="s">
        <v>198</v>
      </c>
      <c r="AV175" s="15" t="s">
        <v>135</v>
      </c>
      <c r="AW175" s="15" t="s">
        <v>3</v>
      </c>
      <c r="AX175" s="15" t="s">
        <v>81</v>
      </c>
      <c r="AY175" s="217" t="s">
        <v>127</v>
      </c>
    </row>
    <row r="176" s="12" customFormat="1" ht="22.8" customHeight="1">
      <c r="A176" s="12"/>
      <c r="B176" s="158"/>
      <c r="C176" s="12"/>
      <c r="D176" s="159" t="s">
        <v>72</v>
      </c>
      <c r="E176" s="169" t="s">
        <v>222</v>
      </c>
      <c r="F176" s="169" t="s">
        <v>914</v>
      </c>
      <c r="G176" s="12"/>
      <c r="H176" s="12"/>
      <c r="I176" s="161"/>
      <c r="J176" s="170">
        <f>BK176</f>
        <v>0</v>
      </c>
      <c r="K176" s="12"/>
      <c r="L176" s="158"/>
      <c r="M176" s="163"/>
      <c r="N176" s="164"/>
      <c r="O176" s="164"/>
      <c r="P176" s="165">
        <f>P177+P180+P189+P215</f>
        <v>0</v>
      </c>
      <c r="Q176" s="164"/>
      <c r="R176" s="165">
        <f>R177+R180+R189+R215</f>
        <v>0.0012960000000000001</v>
      </c>
      <c r="S176" s="164"/>
      <c r="T176" s="166">
        <f>T177+T180+T189+T215</f>
        <v>0.94273999999999991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9" t="s">
        <v>81</v>
      </c>
      <c r="AT176" s="167" t="s">
        <v>72</v>
      </c>
      <c r="AU176" s="167" t="s">
        <v>81</v>
      </c>
      <c r="AY176" s="159" t="s">
        <v>127</v>
      </c>
      <c r="BK176" s="168">
        <f>BK177+BK180+BK189+BK215</f>
        <v>0</v>
      </c>
    </row>
    <row r="177" s="12" customFormat="1" ht="20.88" customHeight="1">
      <c r="A177" s="12"/>
      <c r="B177" s="158"/>
      <c r="C177" s="12"/>
      <c r="D177" s="159" t="s">
        <v>72</v>
      </c>
      <c r="E177" s="169" t="s">
        <v>165</v>
      </c>
      <c r="F177" s="169" t="s">
        <v>915</v>
      </c>
      <c r="G177" s="12"/>
      <c r="H177" s="12"/>
      <c r="I177" s="161"/>
      <c r="J177" s="170">
        <f>BK177</f>
        <v>0</v>
      </c>
      <c r="K177" s="12"/>
      <c r="L177" s="158"/>
      <c r="M177" s="163"/>
      <c r="N177" s="164"/>
      <c r="O177" s="164"/>
      <c r="P177" s="165">
        <f>SUM(P178:P179)</f>
        <v>0</v>
      </c>
      <c r="Q177" s="164"/>
      <c r="R177" s="165">
        <f>SUM(R178:R179)</f>
        <v>0</v>
      </c>
      <c r="S177" s="164"/>
      <c r="T177" s="166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9" t="s">
        <v>81</v>
      </c>
      <c r="AT177" s="167" t="s">
        <v>72</v>
      </c>
      <c r="AU177" s="167" t="s">
        <v>83</v>
      </c>
      <c r="AY177" s="159" t="s">
        <v>127</v>
      </c>
      <c r="BK177" s="168">
        <f>SUM(BK178:BK179)</f>
        <v>0</v>
      </c>
    </row>
    <row r="178" s="2" customFormat="1" ht="33" customHeight="1">
      <c r="A178" s="37"/>
      <c r="B178" s="171"/>
      <c r="C178" s="172" t="s">
        <v>579</v>
      </c>
      <c r="D178" s="172" t="s">
        <v>131</v>
      </c>
      <c r="E178" s="173" t="s">
        <v>916</v>
      </c>
      <c r="F178" s="174" t="s">
        <v>917</v>
      </c>
      <c r="G178" s="175" t="s">
        <v>875</v>
      </c>
      <c r="H178" s="176">
        <v>16</v>
      </c>
      <c r="I178" s="177"/>
      <c r="J178" s="178">
        <f>ROUND(I178*H178,2)</f>
        <v>0</v>
      </c>
      <c r="K178" s="179"/>
      <c r="L178" s="38"/>
      <c r="M178" s="180" t="s">
        <v>1</v>
      </c>
      <c r="N178" s="181" t="s">
        <v>38</v>
      </c>
      <c r="O178" s="76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135</v>
      </c>
      <c r="AT178" s="184" t="s">
        <v>131</v>
      </c>
      <c r="AU178" s="184" t="s">
        <v>198</v>
      </c>
      <c r="AY178" s="18" t="s">
        <v>127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81</v>
      </c>
      <c r="BK178" s="185">
        <f>ROUND(I178*H178,2)</f>
        <v>0</v>
      </c>
      <c r="BL178" s="18" t="s">
        <v>135</v>
      </c>
      <c r="BM178" s="184" t="s">
        <v>918</v>
      </c>
    </row>
    <row r="179" s="13" customFormat="1">
      <c r="A179" s="13"/>
      <c r="B179" s="186"/>
      <c r="C179" s="13"/>
      <c r="D179" s="187" t="s">
        <v>137</v>
      </c>
      <c r="E179" s="188" t="s">
        <v>1</v>
      </c>
      <c r="F179" s="189" t="s">
        <v>157</v>
      </c>
      <c r="G179" s="13"/>
      <c r="H179" s="190">
        <v>16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137</v>
      </c>
      <c r="AU179" s="188" t="s">
        <v>198</v>
      </c>
      <c r="AV179" s="13" t="s">
        <v>83</v>
      </c>
      <c r="AW179" s="13" t="s">
        <v>30</v>
      </c>
      <c r="AX179" s="13" t="s">
        <v>81</v>
      </c>
      <c r="AY179" s="188" t="s">
        <v>127</v>
      </c>
    </row>
    <row r="180" s="12" customFormat="1" ht="20.88" customHeight="1">
      <c r="A180" s="12"/>
      <c r="B180" s="158"/>
      <c r="C180" s="12"/>
      <c r="D180" s="159" t="s">
        <v>72</v>
      </c>
      <c r="E180" s="169" t="s">
        <v>170</v>
      </c>
      <c r="F180" s="169" t="s">
        <v>919</v>
      </c>
      <c r="G180" s="12"/>
      <c r="H180" s="12"/>
      <c r="I180" s="161"/>
      <c r="J180" s="170">
        <f>BK180</f>
        <v>0</v>
      </c>
      <c r="K180" s="12"/>
      <c r="L180" s="158"/>
      <c r="M180" s="163"/>
      <c r="N180" s="164"/>
      <c r="O180" s="164"/>
      <c r="P180" s="165">
        <f>SUM(P181:P188)</f>
        <v>0</v>
      </c>
      <c r="Q180" s="164"/>
      <c r="R180" s="165">
        <f>SUM(R181:R188)</f>
        <v>0.0012800000000000001</v>
      </c>
      <c r="S180" s="164"/>
      <c r="T180" s="166">
        <f>SUM(T181:T188)</f>
        <v>0.00020000000000000001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9" t="s">
        <v>81</v>
      </c>
      <c r="AT180" s="167" t="s">
        <v>72</v>
      </c>
      <c r="AU180" s="167" t="s">
        <v>83</v>
      </c>
      <c r="AY180" s="159" t="s">
        <v>127</v>
      </c>
      <c r="BK180" s="168">
        <f>SUM(BK181:BK188)</f>
        <v>0</v>
      </c>
    </row>
    <row r="181" s="2" customFormat="1" ht="24.15" customHeight="1">
      <c r="A181" s="37"/>
      <c r="B181" s="171"/>
      <c r="C181" s="172" t="s">
        <v>150</v>
      </c>
      <c r="D181" s="172" t="s">
        <v>131</v>
      </c>
      <c r="E181" s="173" t="s">
        <v>920</v>
      </c>
      <c r="F181" s="174" t="s">
        <v>921</v>
      </c>
      <c r="G181" s="175" t="s">
        <v>143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0.00020000000000000001</v>
      </c>
      <c r="T181" s="183">
        <f>S181*H181</f>
        <v>0.00020000000000000001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157</v>
      </c>
      <c r="AT181" s="184" t="s">
        <v>131</v>
      </c>
      <c r="AU181" s="184" t="s">
        <v>198</v>
      </c>
      <c r="AY181" s="18" t="s">
        <v>127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81</v>
      </c>
      <c r="BK181" s="185">
        <f>ROUND(I181*H181,2)</f>
        <v>0</v>
      </c>
      <c r="BL181" s="18" t="s">
        <v>157</v>
      </c>
      <c r="BM181" s="184" t="s">
        <v>922</v>
      </c>
    </row>
    <row r="182" s="13" customFormat="1">
      <c r="A182" s="13"/>
      <c r="B182" s="186"/>
      <c r="C182" s="13"/>
      <c r="D182" s="187" t="s">
        <v>137</v>
      </c>
      <c r="E182" s="188" t="s">
        <v>1</v>
      </c>
      <c r="F182" s="189" t="s">
        <v>81</v>
      </c>
      <c r="G182" s="13"/>
      <c r="H182" s="190">
        <v>1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137</v>
      </c>
      <c r="AU182" s="188" t="s">
        <v>198</v>
      </c>
      <c r="AV182" s="13" t="s">
        <v>83</v>
      </c>
      <c r="AW182" s="13" t="s">
        <v>30</v>
      </c>
      <c r="AX182" s="13" t="s">
        <v>81</v>
      </c>
      <c r="AY182" s="188" t="s">
        <v>127</v>
      </c>
    </row>
    <row r="183" s="2" customFormat="1" ht="16.5" customHeight="1">
      <c r="A183" s="37"/>
      <c r="B183" s="171"/>
      <c r="C183" s="172" t="s">
        <v>236</v>
      </c>
      <c r="D183" s="172" t="s">
        <v>131</v>
      </c>
      <c r="E183" s="173" t="s">
        <v>923</v>
      </c>
      <c r="F183" s="174" t="s">
        <v>924</v>
      </c>
      <c r="G183" s="175" t="s">
        <v>143</v>
      </c>
      <c r="H183" s="176">
        <v>1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157</v>
      </c>
      <c r="AT183" s="184" t="s">
        <v>131</v>
      </c>
      <c r="AU183" s="184" t="s">
        <v>198</v>
      </c>
      <c r="AY183" s="18" t="s">
        <v>127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81</v>
      </c>
      <c r="BK183" s="185">
        <f>ROUND(I183*H183,2)</f>
        <v>0</v>
      </c>
      <c r="BL183" s="18" t="s">
        <v>157</v>
      </c>
      <c r="BM183" s="184" t="s">
        <v>925</v>
      </c>
    </row>
    <row r="184" s="13" customFormat="1">
      <c r="A184" s="13"/>
      <c r="B184" s="186"/>
      <c r="C184" s="13"/>
      <c r="D184" s="187" t="s">
        <v>137</v>
      </c>
      <c r="E184" s="188" t="s">
        <v>1</v>
      </c>
      <c r="F184" s="189" t="s">
        <v>81</v>
      </c>
      <c r="G184" s="13"/>
      <c r="H184" s="190">
        <v>1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137</v>
      </c>
      <c r="AU184" s="188" t="s">
        <v>198</v>
      </c>
      <c r="AV184" s="13" t="s">
        <v>83</v>
      </c>
      <c r="AW184" s="13" t="s">
        <v>30</v>
      </c>
      <c r="AX184" s="13" t="s">
        <v>81</v>
      </c>
      <c r="AY184" s="188" t="s">
        <v>127</v>
      </c>
    </row>
    <row r="185" s="2" customFormat="1" ht="24.15" customHeight="1">
      <c r="A185" s="37"/>
      <c r="B185" s="171"/>
      <c r="C185" s="172" t="s">
        <v>174</v>
      </c>
      <c r="D185" s="172" t="s">
        <v>131</v>
      </c>
      <c r="E185" s="173" t="s">
        <v>926</v>
      </c>
      <c r="F185" s="174" t="s">
        <v>927</v>
      </c>
      <c r="G185" s="175" t="s">
        <v>875</v>
      </c>
      <c r="H185" s="176">
        <v>16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38</v>
      </c>
      <c r="O185" s="76"/>
      <c r="P185" s="182">
        <f>O185*H185</f>
        <v>0</v>
      </c>
      <c r="Q185" s="182">
        <v>4.0000000000000003E-05</v>
      </c>
      <c r="R185" s="182">
        <f>Q185*H185</f>
        <v>0.00064000000000000005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135</v>
      </c>
      <c r="AT185" s="184" t="s">
        <v>131</v>
      </c>
      <c r="AU185" s="184" t="s">
        <v>198</v>
      </c>
      <c r="AY185" s="18" t="s">
        <v>127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81</v>
      </c>
      <c r="BK185" s="185">
        <f>ROUND(I185*H185,2)</f>
        <v>0</v>
      </c>
      <c r="BL185" s="18" t="s">
        <v>135</v>
      </c>
      <c r="BM185" s="184" t="s">
        <v>928</v>
      </c>
    </row>
    <row r="186" s="13" customFormat="1">
      <c r="A186" s="13"/>
      <c r="B186" s="186"/>
      <c r="C186" s="13"/>
      <c r="D186" s="187" t="s">
        <v>137</v>
      </c>
      <c r="E186" s="188" t="s">
        <v>1</v>
      </c>
      <c r="F186" s="189" t="s">
        <v>157</v>
      </c>
      <c r="G186" s="13"/>
      <c r="H186" s="190">
        <v>16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137</v>
      </c>
      <c r="AU186" s="188" t="s">
        <v>198</v>
      </c>
      <c r="AV186" s="13" t="s">
        <v>83</v>
      </c>
      <c r="AW186" s="13" t="s">
        <v>30</v>
      </c>
      <c r="AX186" s="13" t="s">
        <v>81</v>
      </c>
      <c r="AY186" s="188" t="s">
        <v>127</v>
      </c>
    </row>
    <row r="187" s="2" customFormat="1" ht="24.15" customHeight="1">
      <c r="A187" s="37"/>
      <c r="B187" s="171"/>
      <c r="C187" s="172" t="s">
        <v>8</v>
      </c>
      <c r="D187" s="172" t="s">
        <v>131</v>
      </c>
      <c r="E187" s="173" t="s">
        <v>929</v>
      </c>
      <c r="F187" s="174" t="s">
        <v>930</v>
      </c>
      <c r="G187" s="175" t="s">
        <v>875</v>
      </c>
      <c r="H187" s="176">
        <v>16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38</v>
      </c>
      <c r="O187" s="76"/>
      <c r="P187" s="182">
        <f>O187*H187</f>
        <v>0</v>
      </c>
      <c r="Q187" s="182">
        <v>4.0000000000000003E-05</v>
      </c>
      <c r="R187" s="182">
        <f>Q187*H187</f>
        <v>0.00064000000000000005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135</v>
      </c>
      <c r="AT187" s="184" t="s">
        <v>131</v>
      </c>
      <c r="AU187" s="184" t="s">
        <v>198</v>
      </c>
      <c r="AY187" s="18" t="s">
        <v>127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81</v>
      </c>
      <c r="BK187" s="185">
        <f>ROUND(I187*H187,2)</f>
        <v>0</v>
      </c>
      <c r="BL187" s="18" t="s">
        <v>135</v>
      </c>
      <c r="BM187" s="184" t="s">
        <v>931</v>
      </c>
    </row>
    <row r="188" s="13" customFormat="1">
      <c r="A188" s="13"/>
      <c r="B188" s="186"/>
      <c r="C188" s="13"/>
      <c r="D188" s="187" t="s">
        <v>137</v>
      </c>
      <c r="E188" s="188" t="s">
        <v>1</v>
      </c>
      <c r="F188" s="189" t="s">
        <v>157</v>
      </c>
      <c r="G188" s="13"/>
      <c r="H188" s="190">
        <v>16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137</v>
      </c>
      <c r="AU188" s="188" t="s">
        <v>198</v>
      </c>
      <c r="AV188" s="13" t="s">
        <v>83</v>
      </c>
      <c r="AW188" s="13" t="s">
        <v>30</v>
      </c>
      <c r="AX188" s="13" t="s">
        <v>81</v>
      </c>
      <c r="AY188" s="188" t="s">
        <v>127</v>
      </c>
    </row>
    <row r="189" s="12" customFormat="1" ht="20.88" customHeight="1">
      <c r="A189" s="12"/>
      <c r="B189" s="158"/>
      <c r="C189" s="12"/>
      <c r="D189" s="159" t="s">
        <v>72</v>
      </c>
      <c r="E189" s="169" t="s">
        <v>175</v>
      </c>
      <c r="F189" s="169" t="s">
        <v>932</v>
      </c>
      <c r="G189" s="12"/>
      <c r="H189" s="12"/>
      <c r="I189" s="161"/>
      <c r="J189" s="170">
        <f>BK189</f>
        <v>0</v>
      </c>
      <c r="K189" s="12"/>
      <c r="L189" s="158"/>
      <c r="M189" s="163"/>
      <c r="N189" s="164"/>
      <c r="O189" s="164"/>
      <c r="P189" s="165">
        <f>SUM(P190:P214)</f>
        <v>0</v>
      </c>
      <c r="Q189" s="164"/>
      <c r="R189" s="165">
        <f>SUM(R190:R214)</f>
        <v>1.6000000000000003E-05</v>
      </c>
      <c r="S189" s="164"/>
      <c r="T189" s="166">
        <f>SUM(T190:T214)</f>
        <v>0.94253999999999993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9" t="s">
        <v>81</v>
      </c>
      <c r="AT189" s="167" t="s">
        <v>72</v>
      </c>
      <c r="AU189" s="167" t="s">
        <v>83</v>
      </c>
      <c r="AY189" s="159" t="s">
        <v>127</v>
      </c>
      <c r="BK189" s="168">
        <f>SUM(BK190:BK214)</f>
        <v>0</v>
      </c>
    </row>
    <row r="190" s="2" customFormat="1" ht="21.75" customHeight="1">
      <c r="A190" s="37"/>
      <c r="B190" s="171"/>
      <c r="C190" s="172" t="s">
        <v>157</v>
      </c>
      <c r="D190" s="172" t="s">
        <v>131</v>
      </c>
      <c r="E190" s="173" t="s">
        <v>933</v>
      </c>
      <c r="F190" s="174" t="s">
        <v>934</v>
      </c>
      <c r="G190" s="175" t="s">
        <v>875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0.075999999999999998</v>
      </c>
      <c r="T190" s="183">
        <f>S190*H190</f>
        <v>0.152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157</v>
      </c>
      <c r="AT190" s="184" t="s">
        <v>131</v>
      </c>
      <c r="AU190" s="184" t="s">
        <v>198</v>
      </c>
      <c r="AY190" s="18" t="s">
        <v>127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81</v>
      </c>
      <c r="BK190" s="185">
        <f>ROUND(I190*H190,2)</f>
        <v>0</v>
      </c>
      <c r="BL190" s="18" t="s">
        <v>157</v>
      </c>
      <c r="BM190" s="184" t="s">
        <v>935</v>
      </c>
    </row>
    <row r="191" s="13" customFormat="1">
      <c r="A191" s="13"/>
      <c r="B191" s="186"/>
      <c r="C191" s="13"/>
      <c r="D191" s="187" t="s">
        <v>137</v>
      </c>
      <c r="E191" s="188" t="s">
        <v>1</v>
      </c>
      <c r="F191" s="189" t="s">
        <v>83</v>
      </c>
      <c r="G191" s="13"/>
      <c r="H191" s="190">
        <v>2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137</v>
      </c>
      <c r="AU191" s="188" t="s">
        <v>198</v>
      </c>
      <c r="AV191" s="13" t="s">
        <v>83</v>
      </c>
      <c r="AW191" s="13" t="s">
        <v>30</v>
      </c>
      <c r="AX191" s="13" t="s">
        <v>81</v>
      </c>
      <c r="AY191" s="188" t="s">
        <v>127</v>
      </c>
    </row>
    <row r="192" s="2" customFormat="1" ht="21.75" customHeight="1">
      <c r="A192" s="37"/>
      <c r="B192" s="171"/>
      <c r="C192" s="172" t="s">
        <v>250</v>
      </c>
      <c r="D192" s="172" t="s">
        <v>131</v>
      </c>
      <c r="E192" s="173" t="s">
        <v>936</v>
      </c>
      <c r="F192" s="174" t="s">
        <v>937</v>
      </c>
      <c r="G192" s="175" t="s">
        <v>143</v>
      </c>
      <c r="H192" s="176">
        <v>1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157</v>
      </c>
      <c r="AT192" s="184" t="s">
        <v>131</v>
      </c>
      <c r="AU192" s="184" t="s">
        <v>198</v>
      </c>
      <c r="AY192" s="18" t="s">
        <v>127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81</v>
      </c>
      <c r="BK192" s="185">
        <f>ROUND(I192*H192,2)</f>
        <v>0</v>
      </c>
      <c r="BL192" s="18" t="s">
        <v>157</v>
      </c>
      <c r="BM192" s="184" t="s">
        <v>938</v>
      </c>
    </row>
    <row r="193" s="13" customFormat="1">
      <c r="A193" s="13"/>
      <c r="B193" s="186"/>
      <c r="C193" s="13"/>
      <c r="D193" s="187" t="s">
        <v>137</v>
      </c>
      <c r="E193" s="188" t="s">
        <v>1</v>
      </c>
      <c r="F193" s="189" t="s">
        <v>81</v>
      </c>
      <c r="G193" s="13"/>
      <c r="H193" s="190">
        <v>1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137</v>
      </c>
      <c r="AU193" s="188" t="s">
        <v>198</v>
      </c>
      <c r="AV193" s="13" t="s">
        <v>83</v>
      </c>
      <c r="AW193" s="13" t="s">
        <v>30</v>
      </c>
      <c r="AX193" s="13" t="s">
        <v>81</v>
      </c>
      <c r="AY193" s="188" t="s">
        <v>127</v>
      </c>
    </row>
    <row r="194" s="2" customFormat="1" ht="24.15" customHeight="1">
      <c r="A194" s="37"/>
      <c r="B194" s="171"/>
      <c r="C194" s="172" t="s">
        <v>614</v>
      </c>
      <c r="D194" s="172" t="s">
        <v>131</v>
      </c>
      <c r="E194" s="173" t="s">
        <v>939</v>
      </c>
      <c r="F194" s="174" t="s">
        <v>940</v>
      </c>
      <c r="G194" s="175" t="s">
        <v>143</v>
      </c>
      <c r="H194" s="176">
        <v>1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0.029610000000000001</v>
      </c>
      <c r="T194" s="183">
        <f>S194*H194</f>
        <v>0.029610000000000001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157</v>
      </c>
      <c r="AT194" s="184" t="s">
        <v>131</v>
      </c>
      <c r="AU194" s="184" t="s">
        <v>198</v>
      </c>
      <c r="AY194" s="18" t="s">
        <v>127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81</v>
      </c>
      <c r="BK194" s="185">
        <f>ROUND(I194*H194,2)</f>
        <v>0</v>
      </c>
      <c r="BL194" s="18" t="s">
        <v>157</v>
      </c>
      <c r="BM194" s="184" t="s">
        <v>941</v>
      </c>
    </row>
    <row r="195" s="13" customFormat="1">
      <c r="A195" s="13"/>
      <c r="B195" s="186"/>
      <c r="C195" s="13"/>
      <c r="D195" s="187" t="s">
        <v>137</v>
      </c>
      <c r="E195" s="188" t="s">
        <v>1</v>
      </c>
      <c r="F195" s="189" t="s">
        <v>81</v>
      </c>
      <c r="G195" s="13"/>
      <c r="H195" s="190">
        <v>1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137</v>
      </c>
      <c r="AU195" s="188" t="s">
        <v>198</v>
      </c>
      <c r="AV195" s="13" t="s">
        <v>83</v>
      </c>
      <c r="AW195" s="13" t="s">
        <v>30</v>
      </c>
      <c r="AX195" s="13" t="s">
        <v>81</v>
      </c>
      <c r="AY195" s="188" t="s">
        <v>127</v>
      </c>
    </row>
    <row r="196" s="2" customFormat="1" ht="37.8" customHeight="1">
      <c r="A196" s="37"/>
      <c r="B196" s="171"/>
      <c r="C196" s="172" t="s">
        <v>618</v>
      </c>
      <c r="D196" s="172" t="s">
        <v>131</v>
      </c>
      <c r="E196" s="173" t="s">
        <v>942</v>
      </c>
      <c r="F196" s="174" t="s">
        <v>943</v>
      </c>
      <c r="G196" s="175" t="s">
        <v>156</v>
      </c>
      <c r="H196" s="176">
        <v>1.5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0.0034199999999999999</v>
      </c>
      <c r="T196" s="183">
        <f>S196*H196</f>
        <v>0.00513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157</v>
      </c>
      <c r="AT196" s="184" t="s">
        <v>131</v>
      </c>
      <c r="AU196" s="184" t="s">
        <v>198</v>
      </c>
      <c r="AY196" s="18" t="s">
        <v>127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81</v>
      </c>
      <c r="BK196" s="185">
        <f>ROUND(I196*H196,2)</f>
        <v>0</v>
      </c>
      <c r="BL196" s="18" t="s">
        <v>157</v>
      </c>
      <c r="BM196" s="184" t="s">
        <v>944</v>
      </c>
    </row>
    <row r="197" s="14" customFormat="1">
      <c r="A197" s="14"/>
      <c r="B197" s="209"/>
      <c r="C197" s="14"/>
      <c r="D197" s="187" t="s">
        <v>137</v>
      </c>
      <c r="E197" s="210" t="s">
        <v>1</v>
      </c>
      <c r="F197" s="211" t="s">
        <v>945</v>
      </c>
      <c r="G197" s="14"/>
      <c r="H197" s="210" t="s">
        <v>1</v>
      </c>
      <c r="I197" s="212"/>
      <c r="J197" s="14"/>
      <c r="K197" s="14"/>
      <c r="L197" s="209"/>
      <c r="M197" s="213"/>
      <c r="N197" s="214"/>
      <c r="O197" s="214"/>
      <c r="P197" s="214"/>
      <c r="Q197" s="214"/>
      <c r="R197" s="214"/>
      <c r="S197" s="214"/>
      <c r="T197" s="21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10" t="s">
        <v>137</v>
      </c>
      <c r="AU197" s="210" t="s">
        <v>198</v>
      </c>
      <c r="AV197" s="14" t="s">
        <v>81</v>
      </c>
      <c r="AW197" s="14" t="s">
        <v>30</v>
      </c>
      <c r="AX197" s="14" t="s">
        <v>73</v>
      </c>
      <c r="AY197" s="210" t="s">
        <v>127</v>
      </c>
    </row>
    <row r="198" s="13" customFormat="1">
      <c r="A198" s="13"/>
      <c r="B198" s="186"/>
      <c r="C198" s="13"/>
      <c r="D198" s="187" t="s">
        <v>137</v>
      </c>
      <c r="E198" s="188" t="s">
        <v>1</v>
      </c>
      <c r="F198" s="189" t="s">
        <v>946</v>
      </c>
      <c r="G198" s="13"/>
      <c r="H198" s="190">
        <v>1.5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137</v>
      </c>
      <c r="AU198" s="188" t="s">
        <v>198</v>
      </c>
      <c r="AV198" s="13" t="s">
        <v>83</v>
      </c>
      <c r="AW198" s="13" t="s">
        <v>30</v>
      </c>
      <c r="AX198" s="13" t="s">
        <v>73</v>
      </c>
      <c r="AY198" s="188" t="s">
        <v>127</v>
      </c>
    </row>
    <row r="199" s="15" customFormat="1">
      <c r="A199" s="15"/>
      <c r="B199" s="216"/>
      <c r="C199" s="15"/>
      <c r="D199" s="187" t="s">
        <v>137</v>
      </c>
      <c r="E199" s="217" t="s">
        <v>1</v>
      </c>
      <c r="F199" s="218" t="s">
        <v>870</v>
      </c>
      <c r="G199" s="15"/>
      <c r="H199" s="219">
        <v>1.5</v>
      </c>
      <c r="I199" s="220"/>
      <c r="J199" s="15"/>
      <c r="K199" s="15"/>
      <c r="L199" s="216"/>
      <c r="M199" s="221"/>
      <c r="N199" s="222"/>
      <c r="O199" s="222"/>
      <c r="P199" s="222"/>
      <c r="Q199" s="222"/>
      <c r="R199" s="222"/>
      <c r="S199" s="222"/>
      <c r="T199" s="22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17" t="s">
        <v>137</v>
      </c>
      <c r="AU199" s="217" t="s">
        <v>198</v>
      </c>
      <c r="AV199" s="15" t="s">
        <v>135</v>
      </c>
      <c r="AW199" s="15" t="s">
        <v>3</v>
      </c>
      <c r="AX199" s="15" t="s">
        <v>81</v>
      </c>
      <c r="AY199" s="217" t="s">
        <v>127</v>
      </c>
    </row>
    <row r="200" s="2" customFormat="1" ht="37.8" customHeight="1">
      <c r="A200" s="37"/>
      <c r="B200" s="171"/>
      <c r="C200" s="172" t="s">
        <v>520</v>
      </c>
      <c r="D200" s="172" t="s">
        <v>131</v>
      </c>
      <c r="E200" s="173" t="s">
        <v>947</v>
      </c>
      <c r="F200" s="174" t="s">
        <v>948</v>
      </c>
      <c r="G200" s="175" t="s">
        <v>895</v>
      </c>
      <c r="H200" s="176">
        <v>0.024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2.2000000000000002</v>
      </c>
      <c r="T200" s="183">
        <f>S200*H200</f>
        <v>0.052800000000000007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157</v>
      </c>
      <c r="AT200" s="184" t="s">
        <v>131</v>
      </c>
      <c r="AU200" s="184" t="s">
        <v>198</v>
      </c>
      <c r="AY200" s="18" t="s">
        <v>127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81</v>
      </c>
      <c r="BK200" s="185">
        <f>ROUND(I200*H200,2)</f>
        <v>0</v>
      </c>
      <c r="BL200" s="18" t="s">
        <v>157</v>
      </c>
      <c r="BM200" s="184" t="s">
        <v>949</v>
      </c>
    </row>
    <row r="201" s="14" customFormat="1">
      <c r="A201" s="14"/>
      <c r="B201" s="209"/>
      <c r="C201" s="14"/>
      <c r="D201" s="187" t="s">
        <v>137</v>
      </c>
      <c r="E201" s="210" t="s">
        <v>1</v>
      </c>
      <c r="F201" s="211" t="s">
        <v>950</v>
      </c>
      <c r="G201" s="14"/>
      <c r="H201" s="210" t="s">
        <v>1</v>
      </c>
      <c r="I201" s="212"/>
      <c r="J201" s="14"/>
      <c r="K201" s="14"/>
      <c r="L201" s="209"/>
      <c r="M201" s="213"/>
      <c r="N201" s="214"/>
      <c r="O201" s="214"/>
      <c r="P201" s="214"/>
      <c r="Q201" s="214"/>
      <c r="R201" s="214"/>
      <c r="S201" s="214"/>
      <c r="T201" s="21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10" t="s">
        <v>137</v>
      </c>
      <c r="AU201" s="210" t="s">
        <v>198</v>
      </c>
      <c r="AV201" s="14" t="s">
        <v>81</v>
      </c>
      <c r="AW201" s="14" t="s">
        <v>30</v>
      </c>
      <c r="AX201" s="14" t="s">
        <v>73</v>
      </c>
      <c r="AY201" s="210" t="s">
        <v>127</v>
      </c>
    </row>
    <row r="202" s="13" customFormat="1">
      <c r="A202" s="13"/>
      <c r="B202" s="186"/>
      <c r="C202" s="13"/>
      <c r="D202" s="187" t="s">
        <v>137</v>
      </c>
      <c r="E202" s="188" t="s">
        <v>1</v>
      </c>
      <c r="F202" s="189" t="s">
        <v>898</v>
      </c>
      <c r="G202" s="13"/>
      <c r="H202" s="190">
        <v>0.024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137</v>
      </c>
      <c r="AU202" s="188" t="s">
        <v>198</v>
      </c>
      <c r="AV202" s="13" t="s">
        <v>83</v>
      </c>
      <c r="AW202" s="13" t="s">
        <v>30</v>
      </c>
      <c r="AX202" s="13" t="s">
        <v>73</v>
      </c>
      <c r="AY202" s="188" t="s">
        <v>127</v>
      </c>
    </row>
    <row r="203" s="15" customFormat="1">
      <c r="A203" s="15"/>
      <c r="B203" s="216"/>
      <c r="C203" s="15"/>
      <c r="D203" s="187" t="s">
        <v>137</v>
      </c>
      <c r="E203" s="217" t="s">
        <v>1</v>
      </c>
      <c r="F203" s="218" t="s">
        <v>870</v>
      </c>
      <c r="G203" s="15"/>
      <c r="H203" s="219">
        <v>0.024</v>
      </c>
      <c r="I203" s="220"/>
      <c r="J203" s="15"/>
      <c r="K203" s="15"/>
      <c r="L203" s="216"/>
      <c r="M203" s="221"/>
      <c r="N203" s="222"/>
      <c r="O203" s="222"/>
      <c r="P203" s="222"/>
      <c r="Q203" s="222"/>
      <c r="R203" s="222"/>
      <c r="S203" s="222"/>
      <c r="T203" s="223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17" t="s">
        <v>137</v>
      </c>
      <c r="AU203" s="217" t="s">
        <v>198</v>
      </c>
      <c r="AV203" s="15" t="s">
        <v>135</v>
      </c>
      <c r="AW203" s="15" t="s">
        <v>3</v>
      </c>
      <c r="AX203" s="15" t="s">
        <v>81</v>
      </c>
      <c r="AY203" s="217" t="s">
        <v>127</v>
      </c>
    </row>
    <row r="204" s="2" customFormat="1" ht="24.15" customHeight="1">
      <c r="A204" s="37"/>
      <c r="B204" s="171"/>
      <c r="C204" s="172" t="s">
        <v>7</v>
      </c>
      <c r="D204" s="172" t="s">
        <v>131</v>
      </c>
      <c r="E204" s="173" t="s">
        <v>951</v>
      </c>
      <c r="F204" s="174" t="s">
        <v>952</v>
      </c>
      <c r="G204" s="175" t="s">
        <v>143</v>
      </c>
      <c r="H204" s="176">
        <v>1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0</v>
      </c>
      <c r="R204" s="182">
        <f>Q204*H204</f>
        <v>0</v>
      </c>
      <c r="S204" s="182">
        <v>0.031</v>
      </c>
      <c r="T204" s="183">
        <f>S204*H204</f>
        <v>0.031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135</v>
      </c>
      <c r="AT204" s="184" t="s">
        <v>131</v>
      </c>
      <c r="AU204" s="184" t="s">
        <v>198</v>
      </c>
      <c r="AY204" s="18" t="s">
        <v>127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81</v>
      </c>
      <c r="BK204" s="185">
        <f>ROUND(I204*H204,2)</f>
        <v>0</v>
      </c>
      <c r="BL204" s="18" t="s">
        <v>135</v>
      </c>
      <c r="BM204" s="184" t="s">
        <v>953</v>
      </c>
    </row>
    <row r="205" s="13" customFormat="1">
      <c r="A205" s="13"/>
      <c r="B205" s="186"/>
      <c r="C205" s="13"/>
      <c r="D205" s="187" t="s">
        <v>137</v>
      </c>
      <c r="E205" s="188" t="s">
        <v>1</v>
      </c>
      <c r="F205" s="189" t="s">
        <v>81</v>
      </c>
      <c r="G205" s="13"/>
      <c r="H205" s="190">
        <v>1</v>
      </c>
      <c r="I205" s="191"/>
      <c r="J205" s="13"/>
      <c r="K205" s="13"/>
      <c r="L205" s="186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137</v>
      </c>
      <c r="AU205" s="188" t="s">
        <v>198</v>
      </c>
      <c r="AV205" s="13" t="s">
        <v>83</v>
      </c>
      <c r="AW205" s="13" t="s">
        <v>30</v>
      </c>
      <c r="AX205" s="13" t="s">
        <v>81</v>
      </c>
      <c r="AY205" s="188" t="s">
        <v>127</v>
      </c>
    </row>
    <row r="206" s="2" customFormat="1" ht="24.15" customHeight="1">
      <c r="A206" s="37"/>
      <c r="B206" s="171"/>
      <c r="C206" s="172" t="s">
        <v>179</v>
      </c>
      <c r="D206" s="172" t="s">
        <v>131</v>
      </c>
      <c r="E206" s="173" t="s">
        <v>954</v>
      </c>
      <c r="F206" s="174" t="s">
        <v>955</v>
      </c>
      <c r="G206" s="175" t="s">
        <v>156</v>
      </c>
      <c r="H206" s="176">
        <v>1.6000000000000001</v>
      </c>
      <c r="I206" s="177"/>
      <c r="J206" s="178">
        <f>ROUND(I206*H206,2)</f>
        <v>0</v>
      </c>
      <c r="K206" s="179"/>
      <c r="L206" s="38"/>
      <c r="M206" s="180" t="s">
        <v>1</v>
      </c>
      <c r="N206" s="181" t="s">
        <v>38</v>
      </c>
      <c r="O206" s="76"/>
      <c r="P206" s="182">
        <f>O206*H206</f>
        <v>0</v>
      </c>
      <c r="Q206" s="182">
        <v>1.0000000000000001E-05</v>
      </c>
      <c r="R206" s="182">
        <f>Q206*H206</f>
        <v>1.6000000000000003E-05</v>
      </c>
      <c r="S206" s="182">
        <v>0</v>
      </c>
      <c r="T206" s="18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157</v>
      </c>
      <c r="AT206" s="184" t="s">
        <v>131</v>
      </c>
      <c r="AU206" s="184" t="s">
        <v>198</v>
      </c>
      <c r="AY206" s="18" t="s">
        <v>127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8" t="s">
        <v>81</v>
      </c>
      <c r="BK206" s="185">
        <f>ROUND(I206*H206,2)</f>
        <v>0</v>
      </c>
      <c r="BL206" s="18" t="s">
        <v>157</v>
      </c>
      <c r="BM206" s="184" t="s">
        <v>956</v>
      </c>
    </row>
    <row r="207" s="14" customFormat="1">
      <c r="A207" s="14"/>
      <c r="B207" s="209"/>
      <c r="C207" s="14"/>
      <c r="D207" s="187" t="s">
        <v>137</v>
      </c>
      <c r="E207" s="210" t="s">
        <v>1</v>
      </c>
      <c r="F207" s="211" t="s">
        <v>950</v>
      </c>
      <c r="G207" s="14"/>
      <c r="H207" s="210" t="s">
        <v>1</v>
      </c>
      <c r="I207" s="212"/>
      <c r="J207" s="14"/>
      <c r="K207" s="14"/>
      <c r="L207" s="209"/>
      <c r="M207" s="213"/>
      <c r="N207" s="214"/>
      <c r="O207" s="214"/>
      <c r="P207" s="214"/>
      <c r="Q207" s="214"/>
      <c r="R207" s="214"/>
      <c r="S207" s="214"/>
      <c r="T207" s="21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10" t="s">
        <v>137</v>
      </c>
      <c r="AU207" s="210" t="s">
        <v>198</v>
      </c>
      <c r="AV207" s="14" t="s">
        <v>81</v>
      </c>
      <c r="AW207" s="14" t="s">
        <v>30</v>
      </c>
      <c r="AX207" s="14" t="s">
        <v>73</v>
      </c>
      <c r="AY207" s="210" t="s">
        <v>127</v>
      </c>
    </row>
    <row r="208" s="13" customFormat="1">
      <c r="A208" s="13"/>
      <c r="B208" s="186"/>
      <c r="C208" s="13"/>
      <c r="D208" s="187" t="s">
        <v>137</v>
      </c>
      <c r="E208" s="188" t="s">
        <v>1</v>
      </c>
      <c r="F208" s="189" t="s">
        <v>957</v>
      </c>
      <c r="G208" s="13"/>
      <c r="H208" s="190">
        <v>1.6000000000000001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137</v>
      </c>
      <c r="AU208" s="188" t="s">
        <v>198</v>
      </c>
      <c r="AV208" s="13" t="s">
        <v>83</v>
      </c>
      <c r="AW208" s="13" t="s">
        <v>30</v>
      </c>
      <c r="AX208" s="13" t="s">
        <v>73</v>
      </c>
      <c r="AY208" s="188" t="s">
        <v>127</v>
      </c>
    </row>
    <row r="209" s="15" customFormat="1">
      <c r="A209" s="15"/>
      <c r="B209" s="216"/>
      <c r="C209" s="15"/>
      <c r="D209" s="187" t="s">
        <v>137</v>
      </c>
      <c r="E209" s="217" t="s">
        <v>1</v>
      </c>
      <c r="F209" s="218" t="s">
        <v>870</v>
      </c>
      <c r="G209" s="15"/>
      <c r="H209" s="219">
        <v>1.6000000000000001</v>
      </c>
      <c r="I209" s="220"/>
      <c r="J209" s="15"/>
      <c r="K209" s="15"/>
      <c r="L209" s="216"/>
      <c r="M209" s="221"/>
      <c r="N209" s="222"/>
      <c r="O209" s="222"/>
      <c r="P209" s="222"/>
      <c r="Q209" s="222"/>
      <c r="R209" s="222"/>
      <c r="S209" s="222"/>
      <c r="T209" s="223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17" t="s">
        <v>137</v>
      </c>
      <c r="AU209" s="217" t="s">
        <v>198</v>
      </c>
      <c r="AV209" s="15" t="s">
        <v>135</v>
      </c>
      <c r="AW209" s="15" t="s">
        <v>3</v>
      </c>
      <c r="AX209" s="15" t="s">
        <v>81</v>
      </c>
      <c r="AY209" s="217" t="s">
        <v>127</v>
      </c>
    </row>
    <row r="210" s="2" customFormat="1" ht="37.8" customHeight="1">
      <c r="A210" s="37"/>
      <c r="B210" s="171"/>
      <c r="C210" s="172" t="s">
        <v>258</v>
      </c>
      <c r="D210" s="172" t="s">
        <v>131</v>
      </c>
      <c r="E210" s="173" t="s">
        <v>958</v>
      </c>
      <c r="F210" s="174" t="s">
        <v>959</v>
      </c>
      <c r="G210" s="175" t="s">
        <v>875</v>
      </c>
      <c r="H210" s="176">
        <v>19.199999999999999</v>
      </c>
      <c r="I210" s="177"/>
      <c r="J210" s="178">
        <f>ROUND(I210*H210,2)</f>
        <v>0</v>
      </c>
      <c r="K210" s="179"/>
      <c r="L210" s="38"/>
      <c r="M210" s="180" t="s">
        <v>1</v>
      </c>
      <c r="N210" s="181" t="s">
        <v>38</v>
      </c>
      <c r="O210" s="76"/>
      <c r="P210" s="182">
        <f>O210*H210</f>
        <v>0</v>
      </c>
      <c r="Q210" s="182">
        <v>0</v>
      </c>
      <c r="R210" s="182">
        <f>Q210*H210</f>
        <v>0</v>
      </c>
      <c r="S210" s="182">
        <v>0.01</v>
      </c>
      <c r="T210" s="183">
        <f>S210*H210</f>
        <v>0.192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135</v>
      </c>
      <c r="AT210" s="184" t="s">
        <v>131</v>
      </c>
      <c r="AU210" s="184" t="s">
        <v>198</v>
      </c>
      <c r="AY210" s="18" t="s">
        <v>127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81</v>
      </c>
      <c r="BK210" s="185">
        <f>ROUND(I210*H210,2)</f>
        <v>0</v>
      </c>
      <c r="BL210" s="18" t="s">
        <v>135</v>
      </c>
      <c r="BM210" s="184" t="s">
        <v>960</v>
      </c>
    </row>
    <row r="211" s="13" customFormat="1">
      <c r="A211" s="13"/>
      <c r="B211" s="186"/>
      <c r="C211" s="13"/>
      <c r="D211" s="187" t="s">
        <v>137</v>
      </c>
      <c r="E211" s="188" t="s">
        <v>1</v>
      </c>
      <c r="F211" s="189" t="s">
        <v>881</v>
      </c>
      <c r="G211" s="13"/>
      <c r="H211" s="190">
        <v>19.199999999999999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137</v>
      </c>
      <c r="AU211" s="188" t="s">
        <v>198</v>
      </c>
      <c r="AV211" s="13" t="s">
        <v>83</v>
      </c>
      <c r="AW211" s="13" t="s">
        <v>30</v>
      </c>
      <c r="AX211" s="13" t="s">
        <v>73</v>
      </c>
      <c r="AY211" s="188" t="s">
        <v>127</v>
      </c>
    </row>
    <row r="212" s="15" customFormat="1">
      <c r="A212" s="15"/>
      <c r="B212" s="216"/>
      <c r="C212" s="15"/>
      <c r="D212" s="187" t="s">
        <v>137</v>
      </c>
      <c r="E212" s="217" t="s">
        <v>1</v>
      </c>
      <c r="F212" s="218" t="s">
        <v>870</v>
      </c>
      <c r="G212" s="15"/>
      <c r="H212" s="219">
        <v>19.199999999999999</v>
      </c>
      <c r="I212" s="220"/>
      <c r="J212" s="15"/>
      <c r="K212" s="15"/>
      <c r="L212" s="216"/>
      <c r="M212" s="221"/>
      <c r="N212" s="222"/>
      <c r="O212" s="222"/>
      <c r="P212" s="222"/>
      <c r="Q212" s="222"/>
      <c r="R212" s="222"/>
      <c r="S212" s="222"/>
      <c r="T212" s="22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17" t="s">
        <v>137</v>
      </c>
      <c r="AU212" s="217" t="s">
        <v>198</v>
      </c>
      <c r="AV212" s="15" t="s">
        <v>135</v>
      </c>
      <c r="AW212" s="15" t="s">
        <v>3</v>
      </c>
      <c r="AX212" s="15" t="s">
        <v>81</v>
      </c>
      <c r="AY212" s="217" t="s">
        <v>127</v>
      </c>
    </row>
    <row r="213" s="2" customFormat="1" ht="37.8" customHeight="1">
      <c r="A213" s="37"/>
      <c r="B213" s="171"/>
      <c r="C213" s="172" t="s">
        <v>138</v>
      </c>
      <c r="D213" s="172" t="s">
        <v>131</v>
      </c>
      <c r="E213" s="173" t="s">
        <v>961</v>
      </c>
      <c r="F213" s="174" t="s">
        <v>962</v>
      </c>
      <c r="G213" s="175" t="s">
        <v>875</v>
      </c>
      <c r="H213" s="176">
        <v>48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38</v>
      </c>
      <c r="O213" s="76"/>
      <c r="P213" s="182">
        <f>O213*H213</f>
        <v>0</v>
      </c>
      <c r="Q213" s="182">
        <v>0</v>
      </c>
      <c r="R213" s="182">
        <f>Q213*H213</f>
        <v>0</v>
      </c>
      <c r="S213" s="182">
        <v>0.01</v>
      </c>
      <c r="T213" s="183">
        <f>S213*H213</f>
        <v>0.47999999999999998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135</v>
      </c>
      <c r="AT213" s="184" t="s">
        <v>131</v>
      </c>
      <c r="AU213" s="184" t="s">
        <v>198</v>
      </c>
      <c r="AY213" s="18" t="s">
        <v>127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81</v>
      </c>
      <c r="BK213" s="185">
        <f>ROUND(I213*H213,2)</f>
        <v>0</v>
      </c>
      <c r="BL213" s="18" t="s">
        <v>135</v>
      </c>
      <c r="BM213" s="184" t="s">
        <v>963</v>
      </c>
    </row>
    <row r="214" s="13" customFormat="1">
      <c r="A214" s="13"/>
      <c r="B214" s="186"/>
      <c r="C214" s="13"/>
      <c r="D214" s="187" t="s">
        <v>137</v>
      </c>
      <c r="E214" s="188" t="s">
        <v>1</v>
      </c>
      <c r="F214" s="189" t="s">
        <v>885</v>
      </c>
      <c r="G214" s="13"/>
      <c r="H214" s="190">
        <v>48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137</v>
      </c>
      <c r="AU214" s="188" t="s">
        <v>198</v>
      </c>
      <c r="AV214" s="13" t="s">
        <v>83</v>
      </c>
      <c r="AW214" s="13" t="s">
        <v>30</v>
      </c>
      <c r="AX214" s="13" t="s">
        <v>81</v>
      </c>
      <c r="AY214" s="188" t="s">
        <v>127</v>
      </c>
    </row>
    <row r="215" s="12" customFormat="1" ht="20.88" customHeight="1">
      <c r="A215" s="12"/>
      <c r="B215" s="158"/>
      <c r="C215" s="12"/>
      <c r="D215" s="159" t="s">
        <v>72</v>
      </c>
      <c r="E215" s="169" t="s">
        <v>964</v>
      </c>
      <c r="F215" s="169" t="s">
        <v>965</v>
      </c>
      <c r="G215" s="12"/>
      <c r="H215" s="12"/>
      <c r="I215" s="161"/>
      <c r="J215" s="170">
        <f>BK215</f>
        <v>0</v>
      </c>
      <c r="K215" s="12"/>
      <c r="L215" s="158"/>
      <c r="M215" s="163"/>
      <c r="N215" s="164"/>
      <c r="O215" s="164"/>
      <c r="P215" s="165">
        <f>SUM(P216:P225)</f>
        <v>0</v>
      </c>
      <c r="Q215" s="164"/>
      <c r="R215" s="165">
        <f>SUM(R216:R225)</f>
        <v>0</v>
      </c>
      <c r="S215" s="164"/>
      <c r="T215" s="166">
        <f>SUM(T216:T225)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59" t="s">
        <v>81</v>
      </c>
      <c r="AT215" s="167" t="s">
        <v>72</v>
      </c>
      <c r="AU215" s="167" t="s">
        <v>83</v>
      </c>
      <c r="AY215" s="159" t="s">
        <v>127</v>
      </c>
      <c r="BK215" s="168">
        <f>SUM(BK216:BK225)</f>
        <v>0</v>
      </c>
    </row>
    <row r="216" s="2" customFormat="1" ht="24.15" customHeight="1">
      <c r="A216" s="37"/>
      <c r="B216" s="171"/>
      <c r="C216" s="172" t="s">
        <v>266</v>
      </c>
      <c r="D216" s="172" t="s">
        <v>131</v>
      </c>
      <c r="E216" s="173" t="s">
        <v>966</v>
      </c>
      <c r="F216" s="174" t="s">
        <v>967</v>
      </c>
      <c r="G216" s="175" t="s">
        <v>187</v>
      </c>
      <c r="H216" s="176">
        <v>0.95799999999999996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38</v>
      </c>
      <c r="O216" s="76"/>
      <c r="P216" s="182">
        <f>O216*H216</f>
        <v>0</v>
      </c>
      <c r="Q216" s="182">
        <v>0</v>
      </c>
      <c r="R216" s="182">
        <f>Q216*H216</f>
        <v>0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135</v>
      </c>
      <c r="AT216" s="184" t="s">
        <v>131</v>
      </c>
      <c r="AU216" s="184" t="s">
        <v>198</v>
      </c>
      <c r="AY216" s="18" t="s">
        <v>127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81</v>
      </c>
      <c r="BK216" s="185">
        <f>ROUND(I216*H216,2)</f>
        <v>0</v>
      </c>
      <c r="BL216" s="18" t="s">
        <v>135</v>
      </c>
      <c r="BM216" s="184" t="s">
        <v>968</v>
      </c>
    </row>
    <row r="217" s="13" customFormat="1">
      <c r="A217" s="13"/>
      <c r="B217" s="186"/>
      <c r="C217" s="13"/>
      <c r="D217" s="187" t="s">
        <v>137</v>
      </c>
      <c r="E217" s="188" t="s">
        <v>1</v>
      </c>
      <c r="F217" s="189" t="s">
        <v>969</v>
      </c>
      <c r="G217" s="13"/>
      <c r="H217" s="190">
        <v>0.95799999999999996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137</v>
      </c>
      <c r="AU217" s="188" t="s">
        <v>198</v>
      </c>
      <c r="AV217" s="13" t="s">
        <v>83</v>
      </c>
      <c r="AW217" s="13" t="s">
        <v>30</v>
      </c>
      <c r="AX217" s="13" t="s">
        <v>81</v>
      </c>
      <c r="AY217" s="188" t="s">
        <v>127</v>
      </c>
    </row>
    <row r="218" s="2" customFormat="1" ht="24.15" customHeight="1">
      <c r="A218" s="37"/>
      <c r="B218" s="171"/>
      <c r="C218" s="172" t="s">
        <v>270</v>
      </c>
      <c r="D218" s="172" t="s">
        <v>131</v>
      </c>
      <c r="E218" s="173" t="s">
        <v>970</v>
      </c>
      <c r="F218" s="174" t="s">
        <v>971</v>
      </c>
      <c r="G218" s="175" t="s">
        <v>187</v>
      </c>
      <c r="H218" s="176">
        <v>0.95799999999999996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38</v>
      </c>
      <c r="O218" s="76"/>
      <c r="P218" s="182">
        <f>O218*H218</f>
        <v>0</v>
      </c>
      <c r="Q218" s="182">
        <v>0</v>
      </c>
      <c r="R218" s="182">
        <f>Q218*H218</f>
        <v>0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135</v>
      </c>
      <c r="AT218" s="184" t="s">
        <v>131</v>
      </c>
      <c r="AU218" s="184" t="s">
        <v>198</v>
      </c>
      <c r="AY218" s="18" t="s">
        <v>127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81</v>
      </c>
      <c r="BK218" s="185">
        <f>ROUND(I218*H218,2)</f>
        <v>0</v>
      </c>
      <c r="BL218" s="18" t="s">
        <v>135</v>
      </c>
      <c r="BM218" s="184" t="s">
        <v>972</v>
      </c>
    </row>
    <row r="219" s="13" customFormat="1">
      <c r="A219" s="13"/>
      <c r="B219" s="186"/>
      <c r="C219" s="13"/>
      <c r="D219" s="187" t="s">
        <v>137</v>
      </c>
      <c r="E219" s="188" t="s">
        <v>1</v>
      </c>
      <c r="F219" s="189" t="s">
        <v>969</v>
      </c>
      <c r="G219" s="13"/>
      <c r="H219" s="190">
        <v>0.95799999999999996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137</v>
      </c>
      <c r="AU219" s="188" t="s">
        <v>198</v>
      </c>
      <c r="AV219" s="13" t="s">
        <v>83</v>
      </c>
      <c r="AW219" s="13" t="s">
        <v>30</v>
      </c>
      <c r="AX219" s="13" t="s">
        <v>81</v>
      </c>
      <c r="AY219" s="188" t="s">
        <v>127</v>
      </c>
    </row>
    <row r="220" s="2" customFormat="1" ht="24.15" customHeight="1">
      <c r="A220" s="37"/>
      <c r="B220" s="171"/>
      <c r="C220" s="172" t="s">
        <v>274</v>
      </c>
      <c r="D220" s="172" t="s">
        <v>131</v>
      </c>
      <c r="E220" s="173" t="s">
        <v>973</v>
      </c>
      <c r="F220" s="174" t="s">
        <v>974</v>
      </c>
      <c r="G220" s="175" t="s">
        <v>187</v>
      </c>
      <c r="H220" s="176">
        <v>6.4889999999999999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135</v>
      </c>
      <c r="AT220" s="184" t="s">
        <v>131</v>
      </c>
      <c r="AU220" s="184" t="s">
        <v>198</v>
      </c>
      <c r="AY220" s="18" t="s">
        <v>127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81</v>
      </c>
      <c r="BK220" s="185">
        <f>ROUND(I220*H220,2)</f>
        <v>0</v>
      </c>
      <c r="BL220" s="18" t="s">
        <v>135</v>
      </c>
      <c r="BM220" s="184" t="s">
        <v>975</v>
      </c>
    </row>
    <row r="221" s="13" customFormat="1">
      <c r="A221" s="13"/>
      <c r="B221" s="186"/>
      <c r="C221" s="13"/>
      <c r="D221" s="187" t="s">
        <v>137</v>
      </c>
      <c r="E221" s="188" t="s">
        <v>1</v>
      </c>
      <c r="F221" s="189" t="s">
        <v>976</v>
      </c>
      <c r="G221" s="13"/>
      <c r="H221" s="190">
        <v>6.4889999999999999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137</v>
      </c>
      <c r="AU221" s="188" t="s">
        <v>198</v>
      </c>
      <c r="AV221" s="13" t="s">
        <v>83</v>
      </c>
      <c r="AW221" s="13" t="s">
        <v>30</v>
      </c>
      <c r="AX221" s="13" t="s">
        <v>81</v>
      </c>
      <c r="AY221" s="188" t="s">
        <v>127</v>
      </c>
    </row>
    <row r="222" s="2" customFormat="1" ht="33" customHeight="1">
      <c r="A222" s="37"/>
      <c r="B222" s="171"/>
      <c r="C222" s="172" t="s">
        <v>278</v>
      </c>
      <c r="D222" s="172" t="s">
        <v>131</v>
      </c>
      <c r="E222" s="173" t="s">
        <v>977</v>
      </c>
      <c r="F222" s="174" t="s">
        <v>978</v>
      </c>
      <c r="G222" s="175" t="s">
        <v>187</v>
      </c>
      <c r="H222" s="176">
        <v>0.95799999999999996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38</v>
      </c>
      <c r="O222" s="76"/>
      <c r="P222" s="182">
        <f>O222*H222</f>
        <v>0</v>
      </c>
      <c r="Q222" s="182">
        <v>0</v>
      </c>
      <c r="R222" s="182">
        <f>Q222*H222</f>
        <v>0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135</v>
      </c>
      <c r="AT222" s="184" t="s">
        <v>131</v>
      </c>
      <c r="AU222" s="184" t="s">
        <v>198</v>
      </c>
      <c r="AY222" s="18" t="s">
        <v>127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18" t="s">
        <v>81</v>
      </c>
      <c r="BK222" s="185">
        <f>ROUND(I222*H222,2)</f>
        <v>0</v>
      </c>
      <c r="BL222" s="18" t="s">
        <v>135</v>
      </c>
      <c r="BM222" s="184" t="s">
        <v>979</v>
      </c>
    </row>
    <row r="223" s="13" customFormat="1">
      <c r="A223" s="13"/>
      <c r="B223" s="186"/>
      <c r="C223" s="13"/>
      <c r="D223" s="187" t="s">
        <v>137</v>
      </c>
      <c r="E223" s="188" t="s">
        <v>1</v>
      </c>
      <c r="F223" s="189" t="s">
        <v>969</v>
      </c>
      <c r="G223" s="13"/>
      <c r="H223" s="190">
        <v>0.95799999999999996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137</v>
      </c>
      <c r="AU223" s="188" t="s">
        <v>198</v>
      </c>
      <c r="AV223" s="13" t="s">
        <v>83</v>
      </c>
      <c r="AW223" s="13" t="s">
        <v>30</v>
      </c>
      <c r="AX223" s="13" t="s">
        <v>81</v>
      </c>
      <c r="AY223" s="188" t="s">
        <v>127</v>
      </c>
    </row>
    <row r="224" s="2" customFormat="1" ht="21.75" customHeight="1">
      <c r="A224" s="37"/>
      <c r="B224" s="171"/>
      <c r="C224" s="172" t="s">
        <v>282</v>
      </c>
      <c r="D224" s="172" t="s">
        <v>131</v>
      </c>
      <c r="E224" s="173" t="s">
        <v>980</v>
      </c>
      <c r="F224" s="174" t="s">
        <v>981</v>
      </c>
      <c r="G224" s="175" t="s">
        <v>187</v>
      </c>
      <c r="H224" s="176">
        <v>1.829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135</v>
      </c>
      <c r="AT224" s="184" t="s">
        <v>131</v>
      </c>
      <c r="AU224" s="184" t="s">
        <v>198</v>
      </c>
      <c r="AY224" s="18" t="s">
        <v>127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81</v>
      </c>
      <c r="BK224" s="185">
        <f>ROUND(I224*H224,2)</f>
        <v>0</v>
      </c>
      <c r="BL224" s="18" t="s">
        <v>135</v>
      </c>
      <c r="BM224" s="184" t="s">
        <v>982</v>
      </c>
    </row>
    <row r="225" s="13" customFormat="1">
      <c r="A225" s="13"/>
      <c r="B225" s="186"/>
      <c r="C225" s="13"/>
      <c r="D225" s="187" t="s">
        <v>137</v>
      </c>
      <c r="E225" s="188" t="s">
        <v>1</v>
      </c>
      <c r="F225" s="189" t="s">
        <v>983</v>
      </c>
      <c r="G225" s="13"/>
      <c r="H225" s="190">
        <v>1.829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137</v>
      </c>
      <c r="AU225" s="188" t="s">
        <v>198</v>
      </c>
      <c r="AV225" s="13" t="s">
        <v>83</v>
      </c>
      <c r="AW225" s="13" t="s">
        <v>30</v>
      </c>
      <c r="AX225" s="13" t="s">
        <v>81</v>
      </c>
      <c r="AY225" s="188" t="s">
        <v>127</v>
      </c>
    </row>
    <row r="226" s="12" customFormat="1" ht="25.92" customHeight="1">
      <c r="A226" s="12"/>
      <c r="B226" s="158"/>
      <c r="C226" s="12"/>
      <c r="D226" s="159" t="s">
        <v>72</v>
      </c>
      <c r="E226" s="160" t="s">
        <v>125</v>
      </c>
      <c r="F226" s="160" t="s">
        <v>126</v>
      </c>
      <c r="G226" s="12"/>
      <c r="H226" s="12"/>
      <c r="I226" s="161"/>
      <c r="J226" s="162">
        <f>BK226</f>
        <v>0</v>
      </c>
      <c r="K226" s="12"/>
      <c r="L226" s="158"/>
      <c r="M226" s="163"/>
      <c r="N226" s="164"/>
      <c r="O226" s="164"/>
      <c r="P226" s="165">
        <f>P227+P234+P249+P262+P291</f>
        <v>0</v>
      </c>
      <c r="Q226" s="164"/>
      <c r="R226" s="165">
        <f>R227+R234+R249+R262+R291</f>
        <v>0.22291464000000003</v>
      </c>
      <c r="S226" s="164"/>
      <c r="T226" s="166">
        <f>T227+T234+T249+T262+T291</f>
        <v>0.014880000000000001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59" t="s">
        <v>83</v>
      </c>
      <c r="AT226" s="167" t="s">
        <v>72</v>
      </c>
      <c r="AU226" s="167" t="s">
        <v>73</v>
      </c>
      <c r="AY226" s="159" t="s">
        <v>127</v>
      </c>
      <c r="BK226" s="168">
        <f>BK227+BK234+BK249+BK262+BK291</f>
        <v>0</v>
      </c>
    </row>
    <row r="227" s="12" customFormat="1" ht="22.8" customHeight="1">
      <c r="A227" s="12"/>
      <c r="B227" s="158"/>
      <c r="C227" s="12"/>
      <c r="D227" s="159" t="s">
        <v>72</v>
      </c>
      <c r="E227" s="169" t="s">
        <v>553</v>
      </c>
      <c r="F227" s="169" t="s">
        <v>554</v>
      </c>
      <c r="G227" s="12"/>
      <c r="H227" s="12"/>
      <c r="I227" s="161"/>
      <c r="J227" s="170">
        <f>BK227</f>
        <v>0</v>
      </c>
      <c r="K227" s="12"/>
      <c r="L227" s="158"/>
      <c r="M227" s="163"/>
      <c r="N227" s="164"/>
      <c r="O227" s="164"/>
      <c r="P227" s="165">
        <f>SUM(P228:P233)</f>
        <v>0</v>
      </c>
      <c r="Q227" s="164"/>
      <c r="R227" s="165">
        <f>SUM(R228:R233)</f>
        <v>0.00089999999999999998</v>
      </c>
      <c r="S227" s="164"/>
      <c r="T227" s="166">
        <f>SUM(T228:T233)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59" t="s">
        <v>83</v>
      </c>
      <c r="AT227" s="167" t="s">
        <v>72</v>
      </c>
      <c r="AU227" s="167" t="s">
        <v>81</v>
      </c>
      <c r="AY227" s="159" t="s">
        <v>127</v>
      </c>
      <c r="BK227" s="168">
        <f>SUM(BK228:BK233)</f>
        <v>0</v>
      </c>
    </row>
    <row r="228" s="2" customFormat="1" ht="16.5" customHeight="1">
      <c r="A228" s="37"/>
      <c r="B228" s="171"/>
      <c r="C228" s="172" t="s">
        <v>286</v>
      </c>
      <c r="D228" s="172" t="s">
        <v>131</v>
      </c>
      <c r="E228" s="173" t="s">
        <v>984</v>
      </c>
      <c r="F228" s="174" t="s">
        <v>985</v>
      </c>
      <c r="G228" s="175" t="s">
        <v>143</v>
      </c>
      <c r="H228" s="176">
        <v>1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38</v>
      </c>
      <c r="O228" s="76"/>
      <c r="P228" s="182">
        <f>O228*H228</f>
        <v>0</v>
      </c>
      <c r="Q228" s="182">
        <v>0.00027999999999999998</v>
      </c>
      <c r="R228" s="182">
        <f>Q228*H228</f>
        <v>0.00027999999999999998</v>
      </c>
      <c r="S228" s="182">
        <v>0</v>
      </c>
      <c r="T228" s="18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157</v>
      </c>
      <c r="AT228" s="184" t="s">
        <v>131</v>
      </c>
      <c r="AU228" s="184" t="s">
        <v>83</v>
      </c>
      <c r="AY228" s="18" t="s">
        <v>127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81</v>
      </c>
      <c r="BK228" s="185">
        <f>ROUND(I228*H228,2)</f>
        <v>0</v>
      </c>
      <c r="BL228" s="18" t="s">
        <v>157</v>
      </c>
      <c r="BM228" s="184" t="s">
        <v>986</v>
      </c>
    </row>
    <row r="229" s="13" customFormat="1">
      <c r="A229" s="13"/>
      <c r="B229" s="186"/>
      <c r="C229" s="13"/>
      <c r="D229" s="187" t="s">
        <v>137</v>
      </c>
      <c r="E229" s="188" t="s">
        <v>1</v>
      </c>
      <c r="F229" s="189" t="s">
        <v>81</v>
      </c>
      <c r="G229" s="13"/>
      <c r="H229" s="190">
        <v>1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137</v>
      </c>
      <c r="AU229" s="188" t="s">
        <v>83</v>
      </c>
      <c r="AV229" s="13" t="s">
        <v>83</v>
      </c>
      <c r="AW229" s="13" t="s">
        <v>30</v>
      </c>
      <c r="AX229" s="13" t="s">
        <v>81</v>
      </c>
      <c r="AY229" s="188" t="s">
        <v>127</v>
      </c>
    </row>
    <row r="230" s="2" customFormat="1" ht="24.15" customHeight="1">
      <c r="A230" s="37"/>
      <c r="B230" s="171"/>
      <c r="C230" s="195" t="s">
        <v>987</v>
      </c>
      <c r="D230" s="195" t="s">
        <v>140</v>
      </c>
      <c r="E230" s="196" t="s">
        <v>988</v>
      </c>
      <c r="F230" s="197" t="s">
        <v>989</v>
      </c>
      <c r="G230" s="198" t="s">
        <v>143</v>
      </c>
      <c r="H230" s="199">
        <v>1</v>
      </c>
      <c r="I230" s="200"/>
      <c r="J230" s="201">
        <f>ROUND(I230*H230,2)</f>
        <v>0</v>
      </c>
      <c r="K230" s="202"/>
      <c r="L230" s="203"/>
      <c r="M230" s="204" t="s">
        <v>1</v>
      </c>
      <c r="N230" s="205" t="s">
        <v>38</v>
      </c>
      <c r="O230" s="76"/>
      <c r="P230" s="182">
        <f>O230*H230</f>
        <v>0</v>
      </c>
      <c r="Q230" s="182">
        <v>0.00062</v>
      </c>
      <c r="R230" s="182">
        <f>Q230*H230</f>
        <v>0.00062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168</v>
      </c>
      <c r="AT230" s="184" t="s">
        <v>140</v>
      </c>
      <c r="AU230" s="184" t="s">
        <v>83</v>
      </c>
      <c r="AY230" s="18" t="s">
        <v>127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81</v>
      </c>
      <c r="BK230" s="185">
        <f>ROUND(I230*H230,2)</f>
        <v>0</v>
      </c>
      <c r="BL230" s="18" t="s">
        <v>157</v>
      </c>
      <c r="BM230" s="184" t="s">
        <v>990</v>
      </c>
    </row>
    <row r="231" s="13" customFormat="1">
      <c r="A231" s="13"/>
      <c r="B231" s="186"/>
      <c r="C231" s="13"/>
      <c r="D231" s="187" t="s">
        <v>137</v>
      </c>
      <c r="E231" s="188" t="s">
        <v>1</v>
      </c>
      <c r="F231" s="189" t="s">
        <v>81</v>
      </c>
      <c r="G231" s="13"/>
      <c r="H231" s="190">
        <v>1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137</v>
      </c>
      <c r="AU231" s="188" t="s">
        <v>83</v>
      </c>
      <c r="AV231" s="13" t="s">
        <v>83</v>
      </c>
      <c r="AW231" s="13" t="s">
        <v>30</v>
      </c>
      <c r="AX231" s="13" t="s">
        <v>81</v>
      </c>
      <c r="AY231" s="188" t="s">
        <v>127</v>
      </c>
    </row>
    <row r="232" s="2" customFormat="1" ht="24.15" customHeight="1">
      <c r="A232" s="37"/>
      <c r="B232" s="171"/>
      <c r="C232" s="172" t="s">
        <v>168</v>
      </c>
      <c r="D232" s="172" t="s">
        <v>131</v>
      </c>
      <c r="E232" s="173" t="s">
        <v>991</v>
      </c>
      <c r="F232" s="174" t="s">
        <v>992</v>
      </c>
      <c r="G232" s="175" t="s">
        <v>187</v>
      </c>
      <c r="H232" s="176">
        <v>0.01</v>
      </c>
      <c r="I232" s="177"/>
      <c r="J232" s="178">
        <f>ROUND(I232*H232,2)</f>
        <v>0</v>
      </c>
      <c r="K232" s="179"/>
      <c r="L232" s="38"/>
      <c r="M232" s="180" t="s">
        <v>1</v>
      </c>
      <c r="N232" s="181" t="s">
        <v>38</v>
      </c>
      <c r="O232" s="76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157</v>
      </c>
      <c r="AT232" s="184" t="s">
        <v>131</v>
      </c>
      <c r="AU232" s="184" t="s">
        <v>83</v>
      </c>
      <c r="AY232" s="18" t="s">
        <v>127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81</v>
      </c>
      <c r="BK232" s="185">
        <f>ROUND(I232*H232,2)</f>
        <v>0</v>
      </c>
      <c r="BL232" s="18" t="s">
        <v>157</v>
      </c>
      <c r="BM232" s="184" t="s">
        <v>993</v>
      </c>
    </row>
    <row r="233" s="13" customFormat="1">
      <c r="A233" s="13"/>
      <c r="B233" s="186"/>
      <c r="C233" s="13"/>
      <c r="D233" s="187" t="s">
        <v>137</v>
      </c>
      <c r="E233" s="188" t="s">
        <v>1</v>
      </c>
      <c r="F233" s="189" t="s">
        <v>6</v>
      </c>
      <c r="G233" s="13"/>
      <c r="H233" s="190">
        <v>0.01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137</v>
      </c>
      <c r="AU233" s="188" t="s">
        <v>83</v>
      </c>
      <c r="AV233" s="13" t="s">
        <v>83</v>
      </c>
      <c r="AW233" s="13" t="s">
        <v>30</v>
      </c>
      <c r="AX233" s="13" t="s">
        <v>81</v>
      </c>
      <c r="AY233" s="188" t="s">
        <v>127</v>
      </c>
    </row>
    <row r="234" s="12" customFormat="1" ht="22.8" customHeight="1">
      <c r="A234" s="12"/>
      <c r="B234" s="158"/>
      <c r="C234" s="12"/>
      <c r="D234" s="159" t="s">
        <v>72</v>
      </c>
      <c r="E234" s="169" t="s">
        <v>994</v>
      </c>
      <c r="F234" s="169" t="s">
        <v>995</v>
      </c>
      <c r="G234" s="12"/>
      <c r="H234" s="12"/>
      <c r="I234" s="161"/>
      <c r="J234" s="170">
        <f>BK234</f>
        <v>0</v>
      </c>
      <c r="K234" s="12"/>
      <c r="L234" s="158"/>
      <c r="M234" s="163"/>
      <c r="N234" s="164"/>
      <c r="O234" s="164"/>
      <c r="P234" s="165">
        <f>SUM(P235:P248)</f>
        <v>0</v>
      </c>
      <c r="Q234" s="164"/>
      <c r="R234" s="165">
        <f>SUM(R235:R248)</f>
        <v>0.01468</v>
      </c>
      <c r="S234" s="164"/>
      <c r="T234" s="166">
        <f>SUM(T235:T248)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59" t="s">
        <v>83</v>
      </c>
      <c r="AT234" s="167" t="s">
        <v>72</v>
      </c>
      <c r="AU234" s="167" t="s">
        <v>81</v>
      </c>
      <c r="AY234" s="159" t="s">
        <v>127</v>
      </c>
      <c r="BK234" s="168">
        <f>SUM(BK235:BK248)</f>
        <v>0</v>
      </c>
    </row>
    <row r="235" s="2" customFormat="1" ht="33" customHeight="1">
      <c r="A235" s="37"/>
      <c r="B235" s="171"/>
      <c r="C235" s="172" t="s">
        <v>663</v>
      </c>
      <c r="D235" s="172" t="s">
        <v>131</v>
      </c>
      <c r="E235" s="173" t="s">
        <v>996</v>
      </c>
      <c r="F235" s="174" t="s">
        <v>997</v>
      </c>
      <c r="G235" s="175" t="s">
        <v>156</v>
      </c>
      <c r="H235" s="176">
        <v>1.5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38</v>
      </c>
      <c r="O235" s="76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157</v>
      </c>
      <c r="AT235" s="184" t="s">
        <v>131</v>
      </c>
      <c r="AU235" s="184" t="s">
        <v>83</v>
      </c>
      <c r="AY235" s="18" t="s">
        <v>127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81</v>
      </c>
      <c r="BK235" s="185">
        <f>ROUND(I235*H235,2)</f>
        <v>0</v>
      </c>
      <c r="BL235" s="18" t="s">
        <v>157</v>
      </c>
      <c r="BM235" s="184" t="s">
        <v>998</v>
      </c>
    </row>
    <row r="236" s="13" customFormat="1">
      <c r="A236" s="13"/>
      <c r="B236" s="186"/>
      <c r="C236" s="13"/>
      <c r="D236" s="187" t="s">
        <v>137</v>
      </c>
      <c r="E236" s="188" t="s">
        <v>1</v>
      </c>
      <c r="F236" s="189" t="s">
        <v>946</v>
      </c>
      <c r="G236" s="13"/>
      <c r="H236" s="190">
        <v>1.5</v>
      </c>
      <c r="I236" s="191"/>
      <c r="J236" s="13"/>
      <c r="K236" s="13"/>
      <c r="L236" s="186"/>
      <c r="M236" s="192"/>
      <c r="N236" s="193"/>
      <c r="O236" s="193"/>
      <c r="P236" s="193"/>
      <c r="Q236" s="193"/>
      <c r="R236" s="193"/>
      <c r="S236" s="193"/>
      <c r="T236" s="19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8" t="s">
        <v>137</v>
      </c>
      <c r="AU236" s="188" t="s">
        <v>83</v>
      </c>
      <c r="AV236" s="13" t="s">
        <v>83</v>
      </c>
      <c r="AW236" s="13" t="s">
        <v>30</v>
      </c>
      <c r="AX236" s="13" t="s">
        <v>81</v>
      </c>
      <c r="AY236" s="188" t="s">
        <v>127</v>
      </c>
    </row>
    <row r="237" s="2" customFormat="1" ht="16.5" customHeight="1">
      <c r="A237" s="37"/>
      <c r="B237" s="171"/>
      <c r="C237" s="195" t="s">
        <v>299</v>
      </c>
      <c r="D237" s="195" t="s">
        <v>140</v>
      </c>
      <c r="E237" s="196" t="s">
        <v>999</v>
      </c>
      <c r="F237" s="197" t="s">
        <v>1000</v>
      </c>
      <c r="G237" s="198" t="s">
        <v>156</v>
      </c>
      <c r="H237" s="199">
        <v>1.5</v>
      </c>
      <c r="I237" s="200"/>
      <c r="J237" s="201">
        <f>ROUND(I237*H237,2)</f>
        <v>0</v>
      </c>
      <c r="K237" s="202"/>
      <c r="L237" s="203"/>
      <c r="M237" s="204" t="s">
        <v>1</v>
      </c>
      <c r="N237" s="205" t="s">
        <v>38</v>
      </c>
      <c r="O237" s="76"/>
      <c r="P237" s="182">
        <f>O237*H237</f>
        <v>0</v>
      </c>
      <c r="Q237" s="182">
        <v>0.0019200000000000001</v>
      </c>
      <c r="R237" s="182">
        <f>Q237*H237</f>
        <v>0.0028800000000000002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168</v>
      </c>
      <c r="AT237" s="184" t="s">
        <v>140</v>
      </c>
      <c r="AU237" s="184" t="s">
        <v>83</v>
      </c>
      <c r="AY237" s="18" t="s">
        <v>127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81</v>
      </c>
      <c r="BK237" s="185">
        <f>ROUND(I237*H237,2)</f>
        <v>0</v>
      </c>
      <c r="BL237" s="18" t="s">
        <v>157</v>
      </c>
      <c r="BM237" s="184" t="s">
        <v>1001</v>
      </c>
    </row>
    <row r="238" s="13" customFormat="1">
      <c r="A238" s="13"/>
      <c r="B238" s="186"/>
      <c r="C238" s="13"/>
      <c r="D238" s="187" t="s">
        <v>137</v>
      </c>
      <c r="E238" s="188" t="s">
        <v>1</v>
      </c>
      <c r="F238" s="189" t="s">
        <v>946</v>
      </c>
      <c r="G238" s="13"/>
      <c r="H238" s="190">
        <v>1.5</v>
      </c>
      <c r="I238" s="191"/>
      <c r="J238" s="13"/>
      <c r="K238" s="13"/>
      <c r="L238" s="186"/>
      <c r="M238" s="192"/>
      <c r="N238" s="193"/>
      <c r="O238" s="193"/>
      <c r="P238" s="193"/>
      <c r="Q238" s="193"/>
      <c r="R238" s="193"/>
      <c r="S238" s="193"/>
      <c r="T238" s="19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8" t="s">
        <v>137</v>
      </c>
      <c r="AU238" s="188" t="s">
        <v>83</v>
      </c>
      <c r="AV238" s="13" t="s">
        <v>83</v>
      </c>
      <c r="AW238" s="13" t="s">
        <v>30</v>
      </c>
      <c r="AX238" s="13" t="s">
        <v>81</v>
      </c>
      <c r="AY238" s="188" t="s">
        <v>127</v>
      </c>
    </row>
    <row r="239" s="2" customFormat="1" ht="24.15" customHeight="1">
      <c r="A239" s="37"/>
      <c r="B239" s="171"/>
      <c r="C239" s="172" t="s">
        <v>303</v>
      </c>
      <c r="D239" s="172" t="s">
        <v>131</v>
      </c>
      <c r="E239" s="173" t="s">
        <v>1002</v>
      </c>
      <c r="F239" s="174" t="s">
        <v>1003</v>
      </c>
      <c r="G239" s="175" t="s">
        <v>143</v>
      </c>
      <c r="H239" s="176">
        <v>4</v>
      </c>
      <c r="I239" s="177"/>
      <c r="J239" s="178">
        <f>ROUND(I239*H239,2)</f>
        <v>0</v>
      </c>
      <c r="K239" s="179"/>
      <c r="L239" s="38"/>
      <c r="M239" s="180" t="s">
        <v>1</v>
      </c>
      <c r="N239" s="181" t="s">
        <v>38</v>
      </c>
      <c r="O239" s="76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157</v>
      </c>
      <c r="AT239" s="184" t="s">
        <v>131</v>
      </c>
      <c r="AU239" s="184" t="s">
        <v>83</v>
      </c>
      <c r="AY239" s="18" t="s">
        <v>127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18" t="s">
        <v>81</v>
      </c>
      <c r="BK239" s="185">
        <f>ROUND(I239*H239,2)</f>
        <v>0</v>
      </c>
      <c r="BL239" s="18" t="s">
        <v>157</v>
      </c>
      <c r="BM239" s="184" t="s">
        <v>1004</v>
      </c>
    </row>
    <row r="240" s="13" customFormat="1">
      <c r="A240" s="13"/>
      <c r="B240" s="186"/>
      <c r="C240" s="13"/>
      <c r="D240" s="187" t="s">
        <v>137</v>
      </c>
      <c r="E240" s="188" t="s">
        <v>1</v>
      </c>
      <c r="F240" s="189" t="s">
        <v>135</v>
      </c>
      <c r="G240" s="13"/>
      <c r="H240" s="190">
        <v>4</v>
      </c>
      <c r="I240" s="191"/>
      <c r="J240" s="13"/>
      <c r="K240" s="13"/>
      <c r="L240" s="186"/>
      <c r="M240" s="192"/>
      <c r="N240" s="193"/>
      <c r="O240" s="193"/>
      <c r="P240" s="193"/>
      <c r="Q240" s="193"/>
      <c r="R240" s="193"/>
      <c r="S240" s="193"/>
      <c r="T240" s="19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8" t="s">
        <v>137</v>
      </c>
      <c r="AU240" s="188" t="s">
        <v>83</v>
      </c>
      <c r="AV240" s="13" t="s">
        <v>83</v>
      </c>
      <c r="AW240" s="13" t="s">
        <v>30</v>
      </c>
      <c r="AX240" s="13" t="s">
        <v>81</v>
      </c>
      <c r="AY240" s="188" t="s">
        <v>127</v>
      </c>
    </row>
    <row r="241" s="2" customFormat="1" ht="16.5" customHeight="1">
      <c r="A241" s="37"/>
      <c r="B241" s="171"/>
      <c r="C241" s="195" t="s">
        <v>308</v>
      </c>
      <c r="D241" s="195" t="s">
        <v>140</v>
      </c>
      <c r="E241" s="196" t="s">
        <v>1005</v>
      </c>
      <c r="F241" s="197" t="s">
        <v>1006</v>
      </c>
      <c r="G241" s="198" t="s">
        <v>143</v>
      </c>
      <c r="H241" s="199">
        <v>4</v>
      </c>
      <c r="I241" s="200"/>
      <c r="J241" s="201">
        <f>ROUND(I241*H241,2)</f>
        <v>0</v>
      </c>
      <c r="K241" s="202"/>
      <c r="L241" s="203"/>
      <c r="M241" s="204" t="s">
        <v>1</v>
      </c>
      <c r="N241" s="205" t="s">
        <v>38</v>
      </c>
      <c r="O241" s="76"/>
      <c r="P241" s="182">
        <f>O241*H241</f>
        <v>0</v>
      </c>
      <c r="Q241" s="182">
        <v>0.00059999999999999995</v>
      </c>
      <c r="R241" s="182">
        <f>Q241*H241</f>
        <v>0.0023999999999999998</v>
      </c>
      <c r="S241" s="182">
        <v>0</v>
      </c>
      <c r="T241" s="18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168</v>
      </c>
      <c r="AT241" s="184" t="s">
        <v>140</v>
      </c>
      <c r="AU241" s="184" t="s">
        <v>83</v>
      </c>
      <c r="AY241" s="18" t="s">
        <v>127</v>
      </c>
      <c r="BE241" s="185">
        <f>IF(N241="základní",J241,0)</f>
        <v>0</v>
      </c>
      <c r="BF241" s="185">
        <f>IF(N241="snížená",J241,0)</f>
        <v>0</v>
      </c>
      <c r="BG241" s="185">
        <f>IF(N241="zákl. přenesená",J241,0)</f>
        <v>0</v>
      </c>
      <c r="BH241" s="185">
        <f>IF(N241="sníž. přenesená",J241,0)</f>
        <v>0</v>
      </c>
      <c r="BI241" s="185">
        <f>IF(N241="nulová",J241,0)</f>
        <v>0</v>
      </c>
      <c r="BJ241" s="18" t="s">
        <v>81</v>
      </c>
      <c r="BK241" s="185">
        <f>ROUND(I241*H241,2)</f>
        <v>0</v>
      </c>
      <c r="BL241" s="18" t="s">
        <v>157</v>
      </c>
      <c r="BM241" s="184" t="s">
        <v>1007</v>
      </c>
    </row>
    <row r="242" s="13" customFormat="1">
      <c r="A242" s="13"/>
      <c r="B242" s="186"/>
      <c r="C242" s="13"/>
      <c r="D242" s="187" t="s">
        <v>137</v>
      </c>
      <c r="E242" s="188" t="s">
        <v>1</v>
      </c>
      <c r="F242" s="189" t="s">
        <v>135</v>
      </c>
      <c r="G242" s="13"/>
      <c r="H242" s="190">
        <v>4</v>
      </c>
      <c r="I242" s="191"/>
      <c r="J242" s="13"/>
      <c r="K242" s="13"/>
      <c r="L242" s="186"/>
      <c r="M242" s="192"/>
      <c r="N242" s="193"/>
      <c r="O242" s="193"/>
      <c r="P242" s="193"/>
      <c r="Q242" s="193"/>
      <c r="R242" s="193"/>
      <c r="S242" s="193"/>
      <c r="T242" s="19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8" t="s">
        <v>137</v>
      </c>
      <c r="AU242" s="188" t="s">
        <v>83</v>
      </c>
      <c r="AV242" s="13" t="s">
        <v>83</v>
      </c>
      <c r="AW242" s="13" t="s">
        <v>30</v>
      </c>
      <c r="AX242" s="13" t="s">
        <v>81</v>
      </c>
      <c r="AY242" s="188" t="s">
        <v>127</v>
      </c>
    </row>
    <row r="243" s="2" customFormat="1" ht="24.15" customHeight="1">
      <c r="A243" s="37"/>
      <c r="B243" s="171"/>
      <c r="C243" s="172" t="s">
        <v>375</v>
      </c>
      <c r="D243" s="172" t="s">
        <v>131</v>
      </c>
      <c r="E243" s="173" t="s">
        <v>1008</v>
      </c>
      <c r="F243" s="174" t="s">
        <v>1009</v>
      </c>
      <c r="G243" s="175" t="s">
        <v>143</v>
      </c>
      <c r="H243" s="176">
        <v>1</v>
      </c>
      <c r="I243" s="177"/>
      <c r="J243" s="178">
        <f>ROUND(I243*H243,2)</f>
        <v>0</v>
      </c>
      <c r="K243" s="179"/>
      <c r="L243" s="38"/>
      <c r="M243" s="180" t="s">
        <v>1</v>
      </c>
      <c r="N243" s="181" t="s">
        <v>38</v>
      </c>
      <c r="O243" s="76"/>
      <c r="P243" s="182">
        <f>O243*H243</f>
        <v>0</v>
      </c>
      <c r="Q243" s="182">
        <v>0</v>
      </c>
      <c r="R243" s="182">
        <f>Q243*H243</f>
        <v>0</v>
      </c>
      <c r="S243" s="182">
        <v>0</v>
      </c>
      <c r="T243" s="18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4" t="s">
        <v>157</v>
      </c>
      <c r="AT243" s="184" t="s">
        <v>131</v>
      </c>
      <c r="AU243" s="184" t="s">
        <v>83</v>
      </c>
      <c r="AY243" s="18" t="s">
        <v>127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18" t="s">
        <v>81</v>
      </c>
      <c r="BK243" s="185">
        <f>ROUND(I243*H243,2)</f>
        <v>0</v>
      </c>
      <c r="BL243" s="18" t="s">
        <v>157</v>
      </c>
      <c r="BM243" s="184" t="s">
        <v>1010</v>
      </c>
    </row>
    <row r="244" s="13" customFormat="1">
      <c r="A244" s="13"/>
      <c r="B244" s="186"/>
      <c r="C244" s="13"/>
      <c r="D244" s="187" t="s">
        <v>137</v>
      </c>
      <c r="E244" s="188" t="s">
        <v>1</v>
      </c>
      <c r="F244" s="189" t="s">
        <v>81</v>
      </c>
      <c r="G244" s="13"/>
      <c r="H244" s="190">
        <v>1</v>
      </c>
      <c r="I244" s="191"/>
      <c r="J244" s="13"/>
      <c r="K244" s="13"/>
      <c r="L244" s="186"/>
      <c r="M244" s="192"/>
      <c r="N244" s="193"/>
      <c r="O244" s="193"/>
      <c r="P244" s="193"/>
      <c r="Q244" s="193"/>
      <c r="R244" s="193"/>
      <c r="S244" s="193"/>
      <c r="T244" s="19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8" t="s">
        <v>137</v>
      </c>
      <c r="AU244" s="188" t="s">
        <v>83</v>
      </c>
      <c r="AV244" s="13" t="s">
        <v>83</v>
      </c>
      <c r="AW244" s="13" t="s">
        <v>30</v>
      </c>
      <c r="AX244" s="13" t="s">
        <v>81</v>
      </c>
      <c r="AY244" s="188" t="s">
        <v>127</v>
      </c>
    </row>
    <row r="245" s="2" customFormat="1" ht="44.25" customHeight="1">
      <c r="A245" s="37"/>
      <c r="B245" s="171"/>
      <c r="C245" s="195" t="s">
        <v>380</v>
      </c>
      <c r="D245" s="195" t="s">
        <v>140</v>
      </c>
      <c r="E245" s="196" t="s">
        <v>1011</v>
      </c>
      <c r="F245" s="197" t="s">
        <v>1012</v>
      </c>
      <c r="G245" s="198" t="s">
        <v>143</v>
      </c>
      <c r="H245" s="199">
        <v>1</v>
      </c>
      <c r="I245" s="200"/>
      <c r="J245" s="201">
        <f>ROUND(I245*H245,2)</f>
        <v>0</v>
      </c>
      <c r="K245" s="202"/>
      <c r="L245" s="203"/>
      <c r="M245" s="204" t="s">
        <v>1</v>
      </c>
      <c r="N245" s="205" t="s">
        <v>38</v>
      </c>
      <c r="O245" s="76"/>
      <c r="P245" s="182">
        <f>O245*H245</f>
        <v>0</v>
      </c>
      <c r="Q245" s="182">
        <v>0.0094000000000000004</v>
      </c>
      <c r="R245" s="182">
        <f>Q245*H245</f>
        <v>0.0094000000000000004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168</v>
      </c>
      <c r="AT245" s="184" t="s">
        <v>140</v>
      </c>
      <c r="AU245" s="184" t="s">
        <v>83</v>
      </c>
      <c r="AY245" s="18" t="s">
        <v>127</v>
      </c>
      <c r="BE245" s="185">
        <f>IF(N245="základní",J245,0)</f>
        <v>0</v>
      </c>
      <c r="BF245" s="185">
        <f>IF(N245="snížená",J245,0)</f>
        <v>0</v>
      </c>
      <c r="BG245" s="185">
        <f>IF(N245="zákl. přenesená",J245,0)</f>
        <v>0</v>
      </c>
      <c r="BH245" s="185">
        <f>IF(N245="sníž. přenesená",J245,0)</f>
        <v>0</v>
      </c>
      <c r="BI245" s="185">
        <f>IF(N245="nulová",J245,0)</f>
        <v>0</v>
      </c>
      <c r="BJ245" s="18" t="s">
        <v>81</v>
      </c>
      <c r="BK245" s="185">
        <f>ROUND(I245*H245,2)</f>
        <v>0</v>
      </c>
      <c r="BL245" s="18" t="s">
        <v>157</v>
      </c>
      <c r="BM245" s="184" t="s">
        <v>1013</v>
      </c>
    </row>
    <row r="246" s="13" customFormat="1">
      <c r="A246" s="13"/>
      <c r="B246" s="186"/>
      <c r="C246" s="13"/>
      <c r="D246" s="187" t="s">
        <v>137</v>
      </c>
      <c r="E246" s="188" t="s">
        <v>1</v>
      </c>
      <c r="F246" s="189" t="s">
        <v>81</v>
      </c>
      <c r="G246" s="13"/>
      <c r="H246" s="190">
        <v>1</v>
      </c>
      <c r="I246" s="191"/>
      <c r="J246" s="13"/>
      <c r="K246" s="13"/>
      <c r="L246" s="186"/>
      <c r="M246" s="192"/>
      <c r="N246" s="193"/>
      <c r="O246" s="193"/>
      <c r="P246" s="193"/>
      <c r="Q246" s="193"/>
      <c r="R246" s="193"/>
      <c r="S246" s="193"/>
      <c r="T246" s="19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8" t="s">
        <v>137</v>
      </c>
      <c r="AU246" s="188" t="s">
        <v>83</v>
      </c>
      <c r="AV246" s="13" t="s">
        <v>83</v>
      </c>
      <c r="AW246" s="13" t="s">
        <v>30</v>
      </c>
      <c r="AX246" s="13" t="s">
        <v>81</v>
      </c>
      <c r="AY246" s="188" t="s">
        <v>127</v>
      </c>
    </row>
    <row r="247" s="2" customFormat="1" ht="24.15" customHeight="1">
      <c r="A247" s="37"/>
      <c r="B247" s="171"/>
      <c r="C247" s="172" t="s">
        <v>1014</v>
      </c>
      <c r="D247" s="172" t="s">
        <v>131</v>
      </c>
      <c r="E247" s="173" t="s">
        <v>1015</v>
      </c>
      <c r="F247" s="174" t="s">
        <v>1016</v>
      </c>
      <c r="G247" s="175" t="s">
        <v>187</v>
      </c>
      <c r="H247" s="176">
        <v>0.0050000000000000001</v>
      </c>
      <c r="I247" s="177"/>
      <c r="J247" s="178">
        <f>ROUND(I247*H247,2)</f>
        <v>0</v>
      </c>
      <c r="K247" s="179"/>
      <c r="L247" s="38"/>
      <c r="M247" s="180" t="s">
        <v>1</v>
      </c>
      <c r="N247" s="181" t="s">
        <v>38</v>
      </c>
      <c r="O247" s="76"/>
      <c r="P247" s="182">
        <f>O247*H247</f>
        <v>0</v>
      </c>
      <c r="Q247" s="182">
        <v>0</v>
      </c>
      <c r="R247" s="182">
        <f>Q247*H247</f>
        <v>0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157</v>
      </c>
      <c r="AT247" s="184" t="s">
        <v>131</v>
      </c>
      <c r="AU247" s="184" t="s">
        <v>83</v>
      </c>
      <c r="AY247" s="18" t="s">
        <v>127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8" t="s">
        <v>81</v>
      </c>
      <c r="BK247" s="185">
        <f>ROUND(I247*H247,2)</f>
        <v>0</v>
      </c>
      <c r="BL247" s="18" t="s">
        <v>157</v>
      </c>
      <c r="BM247" s="184" t="s">
        <v>1017</v>
      </c>
    </row>
    <row r="248" s="13" customFormat="1">
      <c r="A248" s="13"/>
      <c r="B248" s="186"/>
      <c r="C248" s="13"/>
      <c r="D248" s="187" t="s">
        <v>137</v>
      </c>
      <c r="E248" s="188" t="s">
        <v>1</v>
      </c>
      <c r="F248" s="189" t="s">
        <v>1018</v>
      </c>
      <c r="G248" s="13"/>
      <c r="H248" s="190">
        <v>0.0050000000000000001</v>
      </c>
      <c r="I248" s="191"/>
      <c r="J248" s="13"/>
      <c r="K248" s="13"/>
      <c r="L248" s="186"/>
      <c r="M248" s="192"/>
      <c r="N248" s="193"/>
      <c r="O248" s="193"/>
      <c r="P248" s="193"/>
      <c r="Q248" s="193"/>
      <c r="R248" s="193"/>
      <c r="S248" s="193"/>
      <c r="T248" s="19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8" t="s">
        <v>137</v>
      </c>
      <c r="AU248" s="188" t="s">
        <v>83</v>
      </c>
      <c r="AV248" s="13" t="s">
        <v>83</v>
      </c>
      <c r="AW248" s="13" t="s">
        <v>30</v>
      </c>
      <c r="AX248" s="13" t="s">
        <v>81</v>
      </c>
      <c r="AY248" s="188" t="s">
        <v>127</v>
      </c>
    </row>
    <row r="249" s="12" customFormat="1" ht="22.8" customHeight="1">
      <c r="A249" s="12"/>
      <c r="B249" s="158"/>
      <c r="C249" s="12"/>
      <c r="D249" s="159" t="s">
        <v>72</v>
      </c>
      <c r="E249" s="169" t="s">
        <v>1019</v>
      </c>
      <c r="F249" s="169" t="s">
        <v>1020</v>
      </c>
      <c r="G249" s="12"/>
      <c r="H249" s="12"/>
      <c r="I249" s="161"/>
      <c r="J249" s="170">
        <f>BK249</f>
        <v>0</v>
      </c>
      <c r="K249" s="12"/>
      <c r="L249" s="158"/>
      <c r="M249" s="163"/>
      <c r="N249" s="164"/>
      <c r="O249" s="164"/>
      <c r="P249" s="165">
        <f>SUM(P250:P261)</f>
        <v>0</v>
      </c>
      <c r="Q249" s="164"/>
      <c r="R249" s="165">
        <f>SUM(R250:R261)</f>
        <v>0.11730000000000002</v>
      </c>
      <c r="S249" s="164"/>
      <c r="T249" s="166">
        <f>SUM(T250:T261)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59" t="s">
        <v>83</v>
      </c>
      <c r="AT249" s="167" t="s">
        <v>72</v>
      </c>
      <c r="AU249" s="167" t="s">
        <v>81</v>
      </c>
      <c r="AY249" s="159" t="s">
        <v>127</v>
      </c>
      <c r="BK249" s="168">
        <f>SUM(BK250:BK261)</f>
        <v>0</v>
      </c>
    </row>
    <row r="250" s="2" customFormat="1" ht="24.15" customHeight="1">
      <c r="A250" s="37"/>
      <c r="B250" s="171"/>
      <c r="C250" s="172" t="s">
        <v>679</v>
      </c>
      <c r="D250" s="172" t="s">
        <v>131</v>
      </c>
      <c r="E250" s="173" t="s">
        <v>1021</v>
      </c>
      <c r="F250" s="174" t="s">
        <v>1022</v>
      </c>
      <c r="G250" s="175" t="s">
        <v>143</v>
      </c>
      <c r="H250" s="176">
        <v>1</v>
      </c>
      <c r="I250" s="177"/>
      <c r="J250" s="178">
        <f>ROUND(I250*H250,2)</f>
        <v>0</v>
      </c>
      <c r="K250" s="179"/>
      <c r="L250" s="38"/>
      <c r="M250" s="180" t="s">
        <v>1</v>
      </c>
      <c r="N250" s="181" t="s">
        <v>38</v>
      </c>
      <c r="O250" s="76"/>
      <c r="P250" s="182">
        <f>O250*H250</f>
        <v>0</v>
      </c>
      <c r="Q250" s="182">
        <v>0.017770000000000001</v>
      </c>
      <c r="R250" s="182">
        <f>Q250*H250</f>
        <v>0.017770000000000001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135</v>
      </c>
      <c r="AT250" s="184" t="s">
        <v>131</v>
      </c>
      <c r="AU250" s="184" t="s">
        <v>83</v>
      </c>
      <c r="AY250" s="18" t="s">
        <v>127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81</v>
      </c>
      <c r="BK250" s="185">
        <f>ROUND(I250*H250,2)</f>
        <v>0</v>
      </c>
      <c r="BL250" s="18" t="s">
        <v>135</v>
      </c>
      <c r="BM250" s="184" t="s">
        <v>1023</v>
      </c>
    </row>
    <row r="251" s="13" customFormat="1">
      <c r="A251" s="13"/>
      <c r="B251" s="186"/>
      <c r="C251" s="13"/>
      <c r="D251" s="187" t="s">
        <v>137</v>
      </c>
      <c r="E251" s="188" t="s">
        <v>1</v>
      </c>
      <c r="F251" s="189" t="s">
        <v>81</v>
      </c>
      <c r="G251" s="13"/>
      <c r="H251" s="190">
        <v>1</v>
      </c>
      <c r="I251" s="191"/>
      <c r="J251" s="13"/>
      <c r="K251" s="13"/>
      <c r="L251" s="186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137</v>
      </c>
      <c r="AU251" s="188" t="s">
        <v>83</v>
      </c>
      <c r="AV251" s="13" t="s">
        <v>83</v>
      </c>
      <c r="AW251" s="13" t="s">
        <v>30</v>
      </c>
      <c r="AX251" s="13" t="s">
        <v>81</v>
      </c>
      <c r="AY251" s="188" t="s">
        <v>127</v>
      </c>
    </row>
    <row r="252" s="2" customFormat="1" ht="33" customHeight="1">
      <c r="A252" s="37"/>
      <c r="B252" s="171"/>
      <c r="C252" s="195" t="s">
        <v>316</v>
      </c>
      <c r="D252" s="195" t="s">
        <v>140</v>
      </c>
      <c r="E252" s="196" t="s">
        <v>1024</v>
      </c>
      <c r="F252" s="197" t="s">
        <v>1025</v>
      </c>
      <c r="G252" s="198" t="s">
        <v>143</v>
      </c>
      <c r="H252" s="199">
        <v>1</v>
      </c>
      <c r="I252" s="200"/>
      <c r="J252" s="201">
        <f>ROUND(I252*H252,2)</f>
        <v>0</v>
      </c>
      <c r="K252" s="202"/>
      <c r="L252" s="203"/>
      <c r="M252" s="204" t="s">
        <v>1</v>
      </c>
      <c r="N252" s="205" t="s">
        <v>38</v>
      </c>
      <c r="O252" s="76"/>
      <c r="P252" s="182">
        <f>O252*H252</f>
        <v>0</v>
      </c>
      <c r="Q252" s="182">
        <v>0.01553</v>
      </c>
      <c r="R252" s="182">
        <f>Q252*H252</f>
        <v>0.01553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144</v>
      </c>
      <c r="AT252" s="184" t="s">
        <v>140</v>
      </c>
      <c r="AU252" s="184" t="s">
        <v>83</v>
      </c>
      <c r="AY252" s="18" t="s">
        <v>127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81</v>
      </c>
      <c r="BK252" s="185">
        <f>ROUND(I252*H252,2)</f>
        <v>0</v>
      </c>
      <c r="BL252" s="18" t="s">
        <v>135</v>
      </c>
      <c r="BM252" s="184" t="s">
        <v>1026</v>
      </c>
    </row>
    <row r="253" s="13" customFormat="1">
      <c r="A253" s="13"/>
      <c r="B253" s="186"/>
      <c r="C253" s="13"/>
      <c r="D253" s="187" t="s">
        <v>137</v>
      </c>
      <c r="E253" s="188" t="s">
        <v>1</v>
      </c>
      <c r="F253" s="189" t="s">
        <v>81</v>
      </c>
      <c r="G253" s="13"/>
      <c r="H253" s="190">
        <v>1</v>
      </c>
      <c r="I253" s="191"/>
      <c r="J253" s="13"/>
      <c r="K253" s="13"/>
      <c r="L253" s="186"/>
      <c r="M253" s="192"/>
      <c r="N253" s="193"/>
      <c r="O253" s="193"/>
      <c r="P253" s="193"/>
      <c r="Q253" s="193"/>
      <c r="R253" s="193"/>
      <c r="S253" s="193"/>
      <c r="T253" s="19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8" t="s">
        <v>137</v>
      </c>
      <c r="AU253" s="188" t="s">
        <v>83</v>
      </c>
      <c r="AV253" s="13" t="s">
        <v>83</v>
      </c>
      <c r="AW253" s="13" t="s">
        <v>30</v>
      </c>
      <c r="AX253" s="13" t="s">
        <v>81</v>
      </c>
      <c r="AY253" s="188" t="s">
        <v>127</v>
      </c>
    </row>
    <row r="254" s="2" customFormat="1" ht="24.15" customHeight="1">
      <c r="A254" s="37"/>
      <c r="B254" s="171"/>
      <c r="C254" s="172" t="s">
        <v>320</v>
      </c>
      <c r="D254" s="172" t="s">
        <v>131</v>
      </c>
      <c r="E254" s="173" t="s">
        <v>1027</v>
      </c>
      <c r="F254" s="174" t="s">
        <v>1028</v>
      </c>
      <c r="G254" s="175" t="s">
        <v>143</v>
      </c>
      <c r="H254" s="176">
        <v>1</v>
      </c>
      <c r="I254" s="177"/>
      <c r="J254" s="178">
        <f>ROUND(I254*H254,2)</f>
        <v>0</v>
      </c>
      <c r="K254" s="179"/>
      <c r="L254" s="38"/>
      <c r="M254" s="180" t="s">
        <v>1</v>
      </c>
      <c r="N254" s="181" t="s">
        <v>38</v>
      </c>
      <c r="O254" s="76"/>
      <c r="P254" s="182">
        <f>O254*H254</f>
        <v>0</v>
      </c>
      <c r="Q254" s="182">
        <v>0</v>
      </c>
      <c r="R254" s="182">
        <f>Q254*H254</f>
        <v>0</v>
      </c>
      <c r="S254" s="182">
        <v>0</v>
      </c>
      <c r="T254" s="18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4" t="s">
        <v>157</v>
      </c>
      <c r="AT254" s="184" t="s">
        <v>131</v>
      </c>
      <c r="AU254" s="184" t="s">
        <v>83</v>
      </c>
      <c r="AY254" s="18" t="s">
        <v>127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8" t="s">
        <v>81</v>
      </c>
      <c r="BK254" s="185">
        <f>ROUND(I254*H254,2)</f>
        <v>0</v>
      </c>
      <c r="BL254" s="18" t="s">
        <v>157</v>
      </c>
      <c r="BM254" s="184" t="s">
        <v>1029</v>
      </c>
    </row>
    <row r="255" s="13" customFormat="1">
      <c r="A255" s="13"/>
      <c r="B255" s="186"/>
      <c r="C255" s="13"/>
      <c r="D255" s="187" t="s">
        <v>137</v>
      </c>
      <c r="E255" s="188" t="s">
        <v>1</v>
      </c>
      <c r="F255" s="189" t="s">
        <v>81</v>
      </c>
      <c r="G255" s="13"/>
      <c r="H255" s="190">
        <v>1</v>
      </c>
      <c r="I255" s="191"/>
      <c r="J255" s="13"/>
      <c r="K255" s="13"/>
      <c r="L255" s="186"/>
      <c r="M255" s="192"/>
      <c r="N255" s="193"/>
      <c r="O255" s="193"/>
      <c r="P255" s="193"/>
      <c r="Q255" s="193"/>
      <c r="R255" s="193"/>
      <c r="S255" s="193"/>
      <c r="T255" s="19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8" t="s">
        <v>137</v>
      </c>
      <c r="AU255" s="188" t="s">
        <v>83</v>
      </c>
      <c r="AV255" s="13" t="s">
        <v>83</v>
      </c>
      <c r="AW255" s="13" t="s">
        <v>30</v>
      </c>
      <c r="AX255" s="13" t="s">
        <v>81</v>
      </c>
      <c r="AY255" s="188" t="s">
        <v>127</v>
      </c>
    </row>
    <row r="256" s="2" customFormat="1" ht="16.5" customHeight="1">
      <c r="A256" s="37"/>
      <c r="B256" s="171"/>
      <c r="C256" s="195" t="s">
        <v>324</v>
      </c>
      <c r="D256" s="195" t="s">
        <v>140</v>
      </c>
      <c r="E256" s="196" t="s">
        <v>1030</v>
      </c>
      <c r="F256" s="197" t="s">
        <v>1031</v>
      </c>
      <c r="G256" s="198" t="s">
        <v>143</v>
      </c>
      <c r="H256" s="199">
        <v>1</v>
      </c>
      <c r="I256" s="200"/>
      <c r="J256" s="201">
        <f>ROUND(I256*H256,2)</f>
        <v>0</v>
      </c>
      <c r="K256" s="202"/>
      <c r="L256" s="203"/>
      <c r="M256" s="204" t="s">
        <v>1</v>
      </c>
      <c r="N256" s="205" t="s">
        <v>38</v>
      </c>
      <c r="O256" s="76"/>
      <c r="P256" s="182">
        <f>O256*H256</f>
        <v>0</v>
      </c>
      <c r="Q256" s="182">
        <v>0.084000000000000005</v>
      </c>
      <c r="R256" s="182">
        <f>Q256*H256</f>
        <v>0.084000000000000005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168</v>
      </c>
      <c r="AT256" s="184" t="s">
        <v>140</v>
      </c>
      <c r="AU256" s="184" t="s">
        <v>83</v>
      </c>
      <c r="AY256" s="18" t="s">
        <v>127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81</v>
      </c>
      <c r="BK256" s="185">
        <f>ROUND(I256*H256,2)</f>
        <v>0</v>
      </c>
      <c r="BL256" s="18" t="s">
        <v>157</v>
      </c>
      <c r="BM256" s="184" t="s">
        <v>1032</v>
      </c>
    </row>
    <row r="257" s="14" customFormat="1">
      <c r="A257" s="14"/>
      <c r="B257" s="209"/>
      <c r="C257" s="14"/>
      <c r="D257" s="187" t="s">
        <v>137</v>
      </c>
      <c r="E257" s="210" t="s">
        <v>1</v>
      </c>
      <c r="F257" s="211" t="s">
        <v>1033</v>
      </c>
      <c r="G257" s="14"/>
      <c r="H257" s="210" t="s">
        <v>1</v>
      </c>
      <c r="I257" s="212"/>
      <c r="J257" s="14"/>
      <c r="K257" s="14"/>
      <c r="L257" s="209"/>
      <c r="M257" s="213"/>
      <c r="N257" s="214"/>
      <c r="O257" s="214"/>
      <c r="P257" s="214"/>
      <c r="Q257" s="214"/>
      <c r="R257" s="214"/>
      <c r="S257" s="214"/>
      <c r="T257" s="21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10" t="s">
        <v>137</v>
      </c>
      <c r="AU257" s="210" t="s">
        <v>83</v>
      </c>
      <c r="AV257" s="14" t="s">
        <v>81</v>
      </c>
      <c r="AW257" s="14" t="s">
        <v>30</v>
      </c>
      <c r="AX257" s="14" t="s">
        <v>73</v>
      </c>
      <c r="AY257" s="210" t="s">
        <v>127</v>
      </c>
    </row>
    <row r="258" s="13" customFormat="1">
      <c r="A258" s="13"/>
      <c r="B258" s="186"/>
      <c r="C258" s="13"/>
      <c r="D258" s="187" t="s">
        <v>137</v>
      </c>
      <c r="E258" s="188" t="s">
        <v>1</v>
      </c>
      <c r="F258" s="189" t="s">
        <v>81</v>
      </c>
      <c r="G258" s="13"/>
      <c r="H258" s="190">
        <v>1</v>
      </c>
      <c r="I258" s="191"/>
      <c r="J258" s="13"/>
      <c r="K258" s="13"/>
      <c r="L258" s="186"/>
      <c r="M258" s="192"/>
      <c r="N258" s="193"/>
      <c r="O258" s="193"/>
      <c r="P258" s="193"/>
      <c r="Q258" s="193"/>
      <c r="R258" s="193"/>
      <c r="S258" s="193"/>
      <c r="T258" s="19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8" t="s">
        <v>137</v>
      </c>
      <c r="AU258" s="188" t="s">
        <v>83</v>
      </c>
      <c r="AV258" s="13" t="s">
        <v>83</v>
      </c>
      <c r="AW258" s="13" t="s">
        <v>30</v>
      </c>
      <c r="AX258" s="13" t="s">
        <v>73</v>
      </c>
      <c r="AY258" s="188" t="s">
        <v>127</v>
      </c>
    </row>
    <row r="259" s="15" customFormat="1">
      <c r="A259" s="15"/>
      <c r="B259" s="216"/>
      <c r="C259" s="15"/>
      <c r="D259" s="187" t="s">
        <v>137</v>
      </c>
      <c r="E259" s="217" t="s">
        <v>1</v>
      </c>
      <c r="F259" s="218" t="s">
        <v>870</v>
      </c>
      <c r="G259" s="15"/>
      <c r="H259" s="219">
        <v>1</v>
      </c>
      <c r="I259" s="220"/>
      <c r="J259" s="15"/>
      <c r="K259" s="15"/>
      <c r="L259" s="216"/>
      <c r="M259" s="221"/>
      <c r="N259" s="222"/>
      <c r="O259" s="222"/>
      <c r="P259" s="222"/>
      <c r="Q259" s="222"/>
      <c r="R259" s="222"/>
      <c r="S259" s="222"/>
      <c r="T259" s="223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17" t="s">
        <v>137</v>
      </c>
      <c r="AU259" s="217" t="s">
        <v>83</v>
      </c>
      <c r="AV259" s="15" t="s">
        <v>135</v>
      </c>
      <c r="AW259" s="15" t="s">
        <v>3</v>
      </c>
      <c r="AX259" s="15" t="s">
        <v>81</v>
      </c>
      <c r="AY259" s="217" t="s">
        <v>127</v>
      </c>
    </row>
    <row r="260" s="2" customFormat="1" ht="24.15" customHeight="1">
      <c r="A260" s="37"/>
      <c r="B260" s="171"/>
      <c r="C260" s="172" t="s">
        <v>328</v>
      </c>
      <c r="D260" s="172" t="s">
        <v>131</v>
      </c>
      <c r="E260" s="173" t="s">
        <v>1034</v>
      </c>
      <c r="F260" s="174" t="s">
        <v>1035</v>
      </c>
      <c r="G260" s="175" t="s">
        <v>187</v>
      </c>
      <c r="H260" s="176">
        <v>0.084000000000000005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38</v>
      </c>
      <c r="O260" s="76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157</v>
      </c>
      <c r="AT260" s="184" t="s">
        <v>131</v>
      </c>
      <c r="AU260" s="184" t="s">
        <v>83</v>
      </c>
      <c r="AY260" s="18" t="s">
        <v>127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81</v>
      </c>
      <c r="BK260" s="185">
        <f>ROUND(I260*H260,2)</f>
        <v>0</v>
      </c>
      <c r="BL260" s="18" t="s">
        <v>157</v>
      </c>
      <c r="BM260" s="184" t="s">
        <v>1036</v>
      </c>
    </row>
    <row r="261" s="13" customFormat="1">
      <c r="A261" s="13"/>
      <c r="B261" s="186"/>
      <c r="C261" s="13"/>
      <c r="D261" s="187" t="s">
        <v>137</v>
      </c>
      <c r="E261" s="188" t="s">
        <v>1</v>
      </c>
      <c r="F261" s="189" t="s">
        <v>1037</v>
      </c>
      <c r="G261" s="13"/>
      <c r="H261" s="190">
        <v>0.084000000000000005</v>
      </c>
      <c r="I261" s="191"/>
      <c r="J261" s="13"/>
      <c r="K261" s="13"/>
      <c r="L261" s="186"/>
      <c r="M261" s="192"/>
      <c r="N261" s="193"/>
      <c r="O261" s="193"/>
      <c r="P261" s="193"/>
      <c r="Q261" s="193"/>
      <c r="R261" s="193"/>
      <c r="S261" s="193"/>
      <c r="T261" s="19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8" t="s">
        <v>137</v>
      </c>
      <c r="AU261" s="188" t="s">
        <v>83</v>
      </c>
      <c r="AV261" s="13" t="s">
        <v>83</v>
      </c>
      <c r="AW261" s="13" t="s">
        <v>30</v>
      </c>
      <c r="AX261" s="13" t="s">
        <v>81</v>
      </c>
      <c r="AY261" s="188" t="s">
        <v>127</v>
      </c>
    </row>
    <row r="262" s="12" customFormat="1" ht="22.8" customHeight="1">
      <c r="A262" s="12"/>
      <c r="B262" s="158"/>
      <c r="C262" s="12"/>
      <c r="D262" s="159" t="s">
        <v>72</v>
      </c>
      <c r="E262" s="169" t="s">
        <v>488</v>
      </c>
      <c r="F262" s="169" t="s">
        <v>489</v>
      </c>
      <c r="G262" s="12"/>
      <c r="H262" s="12"/>
      <c r="I262" s="161"/>
      <c r="J262" s="170">
        <f>BK262</f>
        <v>0</v>
      </c>
      <c r="K262" s="12"/>
      <c r="L262" s="158"/>
      <c r="M262" s="163"/>
      <c r="N262" s="164"/>
      <c r="O262" s="164"/>
      <c r="P262" s="165">
        <f>SUM(P263:P290)</f>
        <v>0</v>
      </c>
      <c r="Q262" s="164"/>
      <c r="R262" s="165">
        <f>SUM(R263:R290)</f>
        <v>0.018514639999999999</v>
      </c>
      <c r="S262" s="164"/>
      <c r="T262" s="166">
        <f>SUM(T263:T290)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59" t="s">
        <v>83</v>
      </c>
      <c r="AT262" s="167" t="s">
        <v>72</v>
      </c>
      <c r="AU262" s="167" t="s">
        <v>81</v>
      </c>
      <c r="AY262" s="159" t="s">
        <v>127</v>
      </c>
      <c r="BK262" s="168">
        <f>SUM(BK263:BK290)</f>
        <v>0</v>
      </c>
    </row>
    <row r="263" s="2" customFormat="1" ht="24.15" customHeight="1">
      <c r="A263" s="37"/>
      <c r="B263" s="171"/>
      <c r="C263" s="172" t="s">
        <v>792</v>
      </c>
      <c r="D263" s="172" t="s">
        <v>131</v>
      </c>
      <c r="E263" s="173" t="s">
        <v>1038</v>
      </c>
      <c r="F263" s="174" t="s">
        <v>1039</v>
      </c>
      <c r="G263" s="175" t="s">
        <v>875</v>
      </c>
      <c r="H263" s="176">
        <v>5.8280000000000003</v>
      </c>
      <c r="I263" s="177"/>
      <c r="J263" s="178">
        <f>ROUND(I263*H263,2)</f>
        <v>0</v>
      </c>
      <c r="K263" s="179"/>
      <c r="L263" s="38"/>
      <c r="M263" s="180" t="s">
        <v>1</v>
      </c>
      <c r="N263" s="181" t="s">
        <v>38</v>
      </c>
      <c r="O263" s="76"/>
      <c r="P263" s="182">
        <f>O263*H263</f>
        <v>0</v>
      </c>
      <c r="Q263" s="182">
        <v>0.00013999999999999999</v>
      </c>
      <c r="R263" s="182">
        <f>Q263*H263</f>
        <v>0.00081591999999999993</v>
      </c>
      <c r="S263" s="182">
        <v>0</v>
      </c>
      <c r="T263" s="18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4" t="s">
        <v>157</v>
      </c>
      <c r="AT263" s="184" t="s">
        <v>131</v>
      </c>
      <c r="AU263" s="184" t="s">
        <v>83</v>
      </c>
      <c r="AY263" s="18" t="s">
        <v>127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8" t="s">
        <v>81</v>
      </c>
      <c r="BK263" s="185">
        <f>ROUND(I263*H263,2)</f>
        <v>0</v>
      </c>
      <c r="BL263" s="18" t="s">
        <v>157</v>
      </c>
      <c r="BM263" s="184" t="s">
        <v>1040</v>
      </c>
    </row>
    <row r="264" s="14" customFormat="1">
      <c r="A264" s="14"/>
      <c r="B264" s="209"/>
      <c r="C264" s="14"/>
      <c r="D264" s="187" t="s">
        <v>137</v>
      </c>
      <c r="E264" s="210" t="s">
        <v>1</v>
      </c>
      <c r="F264" s="211" t="s">
        <v>1041</v>
      </c>
      <c r="G264" s="14"/>
      <c r="H264" s="210" t="s">
        <v>1</v>
      </c>
      <c r="I264" s="212"/>
      <c r="J264" s="14"/>
      <c r="K264" s="14"/>
      <c r="L264" s="209"/>
      <c r="M264" s="213"/>
      <c r="N264" s="214"/>
      <c r="O264" s="214"/>
      <c r="P264" s="214"/>
      <c r="Q264" s="214"/>
      <c r="R264" s="214"/>
      <c r="S264" s="214"/>
      <c r="T264" s="21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10" t="s">
        <v>137</v>
      </c>
      <c r="AU264" s="210" t="s">
        <v>83</v>
      </c>
      <c r="AV264" s="14" t="s">
        <v>81</v>
      </c>
      <c r="AW264" s="14" t="s">
        <v>30</v>
      </c>
      <c r="AX264" s="14" t="s">
        <v>73</v>
      </c>
      <c r="AY264" s="210" t="s">
        <v>127</v>
      </c>
    </row>
    <row r="265" s="13" customFormat="1">
      <c r="A265" s="13"/>
      <c r="B265" s="186"/>
      <c r="C265" s="13"/>
      <c r="D265" s="187" t="s">
        <v>137</v>
      </c>
      <c r="E265" s="188" t="s">
        <v>1</v>
      </c>
      <c r="F265" s="189" t="s">
        <v>1042</v>
      </c>
      <c r="G265" s="13"/>
      <c r="H265" s="190">
        <v>0.22800000000000001</v>
      </c>
      <c r="I265" s="191"/>
      <c r="J265" s="13"/>
      <c r="K265" s="13"/>
      <c r="L265" s="186"/>
      <c r="M265" s="192"/>
      <c r="N265" s="193"/>
      <c r="O265" s="193"/>
      <c r="P265" s="193"/>
      <c r="Q265" s="193"/>
      <c r="R265" s="193"/>
      <c r="S265" s="193"/>
      <c r="T265" s="19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8" t="s">
        <v>137</v>
      </c>
      <c r="AU265" s="188" t="s">
        <v>83</v>
      </c>
      <c r="AV265" s="13" t="s">
        <v>83</v>
      </c>
      <c r="AW265" s="13" t="s">
        <v>30</v>
      </c>
      <c r="AX265" s="13" t="s">
        <v>73</v>
      </c>
      <c r="AY265" s="188" t="s">
        <v>127</v>
      </c>
    </row>
    <row r="266" s="14" customFormat="1">
      <c r="A266" s="14"/>
      <c r="B266" s="209"/>
      <c r="C266" s="14"/>
      <c r="D266" s="187" t="s">
        <v>137</v>
      </c>
      <c r="E266" s="210" t="s">
        <v>1</v>
      </c>
      <c r="F266" s="211" t="s">
        <v>1043</v>
      </c>
      <c r="G266" s="14"/>
      <c r="H266" s="210" t="s">
        <v>1</v>
      </c>
      <c r="I266" s="212"/>
      <c r="J266" s="14"/>
      <c r="K266" s="14"/>
      <c r="L266" s="209"/>
      <c r="M266" s="213"/>
      <c r="N266" s="214"/>
      <c r="O266" s="214"/>
      <c r="P266" s="214"/>
      <c r="Q266" s="214"/>
      <c r="R266" s="214"/>
      <c r="S266" s="214"/>
      <c r="T266" s="21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10" t="s">
        <v>137</v>
      </c>
      <c r="AU266" s="210" t="s">
        <v>83</v>
      </c>
      <c r="AV266" s="14" t="s">
        <v>81</v>
      </c>
      <c r="AW266" s="14" t="s">
        <v>30</v>
      </c>
      <c r="AX266" s="14" t="s">
        <v>73</v>
      </c>
      <c r="AY266" s="210" t="s">
        <v>127</v>
      </c>
    </row>
    <row r="267" s="13" customFormat="1">
      <c r="A267" s="13"/>
      <c r="B267" s="186"/>
      <c r="C267" s="13"/>
      <c r="D267" s="187" t="s">
        <v>137</v>
      </c>
      <c r="E267" s="188" t="s">
        <v>1</v>
      </c>
      <c r="F267" s="189" t="s">
        <v>1044</v>
      </c>
      <c r="G267" s="13"/>
      <c r="H267" s="190">
        <v>4</v>
      </c>
      <c r="I267" s="191"/>
      <c r="J267" s="13"/>
      <c r="K267" s="13"/>
      <c r="L267" s="186"/>
      <c r="M267" s="192"/>
      <c r="N267" s="193"/>
      <c r="O267" s="193"/>
      <c r="P267" s="193"/>
      <c r="Q267" s="193"/>
      <c r="R267" s="193"/>
      <c r="S267" s="193"/>
      <c r="T267" s="19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8" t="s">
        <v>137</v>
      </c>
      <c r="AU267" s="188" t="s">
        <v>83</v>
      </c>
      <c r="AV267" s="13" t="s">
        <v>83</v>
      </c>
      <c r="AW267" s="13" t="s">
        <v>30</v>
      </c>
      <c r="AX267" s="13" t="s">
        <v>73</v>
      </c>
      <c r="AY267" s="188" t="s">
        <v>127</v>
      </c>
    </row>
    <row r="268" s="14" customFormat="1">
      <c r="A268" s="14"/>
      <c r="B268" s="209"/>
      <c r="C268" s="14"/>
      <c r="D268" s="187" t="s">
        <v>137</v>
      </c>
      <c r="E268" s="210" t="s">
        <v>1</v>
      </c>
      <c r="F268" s="211" t="s">
        <v>1045</v>
      </c>
      <c r="G268" s="14"/>
      <c r="H268" s="210" t="s">
        <v>1</v>
      </c>
      <c r="I268" s="212"/>
      <c r="J268" s="14"/>
      <c r="K268" s="14"/>
      <c r="L268" s="209"/>
      <c r="M268" s="213"/>
      <c r="N268" s="214"/>
      <c r="O268" s="214"/>
      <c r="P268" s="214"/>
      <c r="Q268" s="214"/>
      <c r="R268" s="214"/>
      <c r="S268" s="214"/>
      <c r="T268" s="21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10" t="s">
        <v>137</v>
      </c>
      <c r="AU268" s="210" t="s">
        <v>83</v>
      </c>
      <c r="AV268" s="14" t="s">
        <v>81</v>
      </c>
      <c r="AW268" s="14" t="s">
        <v>30</v>
      </c>
      <c r="AX268" s="14" t="s">
        <v>73</v>
      </c>
      <c r="AY268" s="210" t="s">
        <v>127</v>
      </c>
    </row>
    <row r="269" s="13" customFormat="1">
      <c r="A269" s="13"/>
      <c r="B269" s="186"/>
      <c r="C269" s="13"/>
      <c r="D269" s="187" t="s">
        <v>137</v>
      </c>
      <c r="E269" s="188" t="s">
        <v>1</v>
      </c>
      <c r="F269" s="189" t="s">
        <v>1046</v>
      </c>
      <c r="G269" s="13"/>
      <c r="H269" s="190">
        <v>1.6000000000000001</v>
      </c>
      <c r="I269" s="191"/>
      <c r="J269" s="13"/>
      <c r="K269" s="13"/>
      <c r="L269" s="186"/>
      <c r="M269" s="192"/>
      <c r="N269" s="193"/>
      <c r="O269" s="193"/>
      <c r="P269" s="193"/>
      <c r="Q269" s="193"/>
      <c r="R269" s="193"/>
      <c r="S269" s="193"/>
      <c r="T269" s="19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8" t="s">
        <v>137</v>
      </c>
      <c r="AU269" s="188" t="s">
        <v>83</v>
      </c>
      <c r="AV269" s="13" t="s">
        <v>83</v>
      </c>
      <c r="AW269" s="13" t="s">
        <v>30</v>
      </c>
      <c r="AX269" s="13" t="s">
        <v>73</v>
      </c>
      <c r="AY269" s="188" t="s">
        <v>127</v>
      </c>
    </row>
    <row r="270" s="15" customFormat="1">
      <c r="A270" s="15"/>
      <c r="B270" s="216"/>
      <c r="C270" s="15"/>
      <c r="D270" s="187" t="s">
        <v>137</v>
      </c>
      <c r="E270" s="217" t="s">
        <v>1</v>
      </c>
      <c r="F270" s="218" t="s">
        <v>870</v>
      </c>
      <c r="G270" s="15"/>
      <c r="H270" s="219">
        <v>5.8279999999999994</v>
      </c>
      <c r="I270" s="220"/>
      <c r="J270" s="15"/>
      <c r="K270" s="15"/>
      <c r="L270" s="216"/>
      <c r="M270" s="221"/>
      <c r="N270" s="222"/>
      <c r="O270" s="222"/>
      <c r="P270" s="222"/>
      <c r="Q270" s="222"/>
      <c r="R270" s="222"/>
      <c r="S270" s="222"/>
      <c r="T270" s="22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17" t="s">
        <v>137</v>
      </c>
      <c r="AU270" s="217" t="s">
        <v>83</v>
      </c>
      <c r="AV270" s="15" t="s">
        <v>135</v>
      </c>
      <c r="AW270" s="15" t="s">
        <v>3</v>
      </c>
      <c r="AX270" s="15" t="s">
        <v>81</v>
      </c>
      <c r="AY270" s="217" t="s">
        <v>127</v>
      </c>
    </row>
    <row r="271" s="2" customFormat="1" ht="24.15" customHeight="1">
      <c r="A271" s="37"/>
      <c r="B271" s="171"/>
      <c r="C271" s="172" t="s">
        <v>332</v>
      </c>
      <c r="D271" s="172" t="s">
        <v>131</v>
      </c>
      <c r="E271" s="173" t="s">
        <v>1047</v>
      </c>
      <c r="F271" s="174" t="s">
        <v>1048</v>
      </c>
      <c r="G271" s="175" t="s">
        <v>875</v>
      </c>
      <c r="H271" s="176">
        <v>11.656000000000001</v>
      </c>
      <c r="I271" s="177"/>
      <c r="J271" s="178">
        <f>ROUND(I271*H271,2)</f>
        <v>0</v>
      </c>
      <c r="K271" s="179"/>
      <c r="L271" s="38"/>
      <c r="M271" s="180" t="s">
        <v>1</v>
      </c>
      <c r="N271" s="181" t="s">
        <v>38</v>
      </c>
      <c r="O271" s="76"/>
      <c r="P271" s="182">
        <f>O271*H271</f>
        <v>0</v>
      </c>
      <c r="Q271" s="182">
        <v>0.00012</v>
      </c>
      <c r="R271" s="182">
        <f>Q271*H271</f>
        <v>0.00139872</v>
      </c>
      <c r="S271" s="182">
        <v>0</v>
      </c>
      <c r="T271" s="18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4" t="s">
        <v>157</v>
      </c>
      <c r="AT271" s="184" t="s">
        <v>131</v>
      </c>
      <c r="AU271" s="184" t="s">
        <v>83</v>
      </c>
      <c r="AY271" s="18" t="s">
        <v>127</v>
      </c>
      <c r="BE271" s="185">
        <f>IF(N271="základní",J271,0)</f>
        <v>0</v>
      </c>
      <c r="BF271" s="185">
        <f>IF(N271="snížená",J271,0)</f>
        <v>0</v>
      </c>
      <c r="BG271" s="185">
        <f>IF(N271="zákl. přenesená",J271,0)</f>
        <v>0</v>
      </c>
      <c r="BH271" s="185">
        <f>IF(N271="sníž. přenesená",J271,0)</f>
        <v>0</v>
      </c>
      <c r="BI271" s="185">
        <f>IF(N271="nulová",J271,0)</f>
        <v>0</v>
      </c>
      <c r="BJ271" s="18" t="s">
        <v>81</v>
      </c>
      <c r="BK271" s="185">
        <f>ROUND(I271*H271,2)</f>
        <v>0</v>
      </c>
      <c r="BL271" s="18" t="s">
        <v>157</v>
      </c>
      <c r="BM271" s="184" t="s">
        <v>1049</v>
      </c>
    </row>
    <row r="272" s="14" customFormat="1">
      <c r="A272" s="14"/>
      <c r="B272" s="209"/>
      <c r="C272" s="14"/>
      <c r="D272" s="187" t="s">
        <v>137</v>
      </c>
      <c r="E272" s="210" t="s">
        <v>1</v>
      </c>
      <c r="F272" s="211" t="s">
        <v>1050</v>
      </c>
      <c r="G272" s="14"/>
      <c r="H272" s="210" t="s">
        <v>1</v>
      </c>
      <c r="I272" s="212"/>
      <c r="J272" s="14"/>
      <c r="K272" s="14"/>
      <c r="L272" s="209"/>
      <c r="M272" s="213"/>
      <c r="N272" s="214"/>
      <c r="O272" s="214"/>
      <c r="P272" s="214"/>
      <c r="Q272" s="214"/>
      <c r="R272" s="214"/>
      <c r="S272" s="214"/>
      <c r="T272" s="21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10" t="s">
        <v>137</v>
      </c>
      <c r="AU272" s="210" t="s">
        <v>83</v>
      </c>
      <c r="AV272" s="14" t="s">
        <v>81</v>
      </c>
      <c r="AW272" s="14" t="s">
        <v>30</v>
      </c>
      <c r="AX272" s="14" t="s">
        <v>73</v>
      </c>
      <c r="AY272" s="210" t="s">
        <v>127</v>
      </c>
    </row>
    <row r="273" s="14" customFormat="1">
      <c r="A273" s="14"/>
      <c r="B273" s="209"/>
      <c r="C273" s="14"/>
      <c r="D273" s="187" t="s">
        <v>137</v>
      </c>
      <c r="E273" s="210" t="s">
        <v>1</v>
      </c>
      <c r="F273" s="211" t="s">
        <v>1051</v>
      </c>
      <c r="G273" s="14"/>
      <c r="H273" s="210" t="s">
        <v>1</v>
      </c>
      <c r="I273" s="212"/>
      <c r="J273" s="14"/>
      <c r="K273" s="14"/>
      <c r="L273" s="209"/>
      <c r="M273" s="213"/>
      <c r="N273" s="214"/>
      <c r="O273" s="214"/>
      <c r="P273" s="214"/>
      <c r="Q273" s="214"/>
      <c r="R273" s="214"/>
      <c r="S273" s="214"/>
      <c r="T273" s="21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10" t="s">
        <v>137</v>
      </c>
      <c r="AU273" s="210" t="s">
        <v>83</v>
      </c>
      <c r="AV273" s="14" t="s">
        <v>81</v>
      </c>
      <c r="AW273" s="14" t="s">
        <v>30</v>
      </c>
      <c r="AX273" s="14" t="s">
        <v>73</v>
      </c>
      <c r="AY273" s="210" t="s">
        <v>127</v>
      </c>
    </row>
    <row r="274" s="14" customFormat="1">
      <c r="A274" s="14"/>
      <c r="B274" s="209"/>
      <c r="C274" s="14"/>
      <c r="D274" s="187" t="s">
        <v>137</v>
      </c>
      <c r="E274" s="210" t="s">
        <v>1</v>
      </c>
      <c r="F274" s="211" t="s">
        <v>1041</v>
      </c>
      <c r="G274" s="14"/>
      <c r="H274" s="210" t="s">
        <v>1</v>
      </c>
      <c r="I274" s="212"/>
      <c r="J274" s="14"/>
      <c r="K274" s="14"/>
      <c r="L274" s="209"/>
      <c r="M274" s="213"/>
      <c r="N274" s="214"/>
      <c r="O274" s="214"/>
      <c r="P274" s="214"/>
      <c r="Q274" s="214"/>
      <c r="R274" s="214"/>
      <c r="S274" s="214"/>
      <c r="T274" s="21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10" t="s">
        <v>137</v>
      </c>
      <c r="AU274" s="210" t="s">
        <v>83</v>
      </c>
      <c r="AV274" s="14" t="s">
        <v>81</v>
      </c>
      <c r="AW274" s="14" t="s">
        <v>30</v>
      </c>
      <c r="AX274" s="14" t="s">
        <v>73</v>
      </c>
      <c r="AY274" s="210" t="s">
        <v>127</v>
      </c>
    </row>
    <row r="275" s="13" customFormat="1">
      <c r="A275" s="13"/>
      <c r="B275" s="186"/>
      <c r="C275" s="13"/>
      <c r="D275" s="187" t="s">
        <v>137</v>
      </c>
      <c r="E275" s="188" t="s">
        <v>1</v>
      </c>
      <c r="F275" s="189" t="s">
        <v>1042</v>
      </c>
      <c r="G275" s="13"/>
      <c r="H275" s="190">
        <v>0.22800000000000001</v>
      </c>
      <c r="I275" s="191"/>
      <c r="J275" s="13"/>
      <c r="K275" s="13"/>
      <c r="L275" s="186"/>
      <c r="M275" s="192"/>
      <c r="N275" s="193"/>
      <c r="O275" s="193"/>
      <c r="P275" s="193"/>
      <c r="Q275" s="193"/>
      <c r="R275" s="193"/>
      <c r="S275" s="193"/>
      <c r="T275" s="19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8" t="s">
        <v>137</v>
      </c>
      <c r="AU275" s="188" t="s">
        <v>83</v>
      </c>
      <c r="AV275" s="13" t="s">
        <v>83</v>
      </c>
      <c r="AW275" s="13" t="s">
        <v>30</v>
      </c>
      <c r="AX275" s="13" t="s">
        <v>73</v>
      </c>
      <c r="AY275" s="188" t="s">
        <v>127</v>
      </c>
    </row>
    <row r="276" s="14" customFormat="1">
      <c r="A276" s="14"/>
      <c r="B276" s="209"/>
      <c r="C276" s="14"/>
      <c r="D276" s="187" t="s">
        <v>137</v>
      </c>
      <c r="E276" s="210" t="s">
        <v>1</v>
      </c>
      <c r="F276" s="211" t="s">
        <v>1043</v>
      </c>
      <c r="G276" s="14"/>
      <c r="H276" s="210" t="s">
        <v>1</v>
      </c>
      <c r="I276" s="212"/>
      <c r="J276" s="14"/>
      <c r="K276" s="14"/>
      <c r="L276" s="209"/>
      <c r="M276" s="213"/>
      <c r="N276" s="214"/>
      <c r="O276" s="214"/>
      <c r="P276" s="214"/>
      <c r="Q276" s="214"/>
      <c r="R276" s="214"/>
      <c r="S276" s="214"/>
      <c r="T276" s="21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10" t="s">
        <v>137</v>
      </c>
      <c r="AU276" s="210" t="s">
        <v>83</v>
      </c>
      <c r="AV276" s="14" t="s">
        <v>81</v>
      </c>
      <c r="AW276" s="14" t="s">
        <v>30</v>
      </c>
      <c r="AX276" s="14" t="s">
        <v>73</v>
      </c>
      <c r="AY276" s="210" t="s">
        <v>127</v>
      </c>
    </row>
    <row r="277" s="13" customFormat="1">
      <c r="A277" s="13"/>
      <c r="B277" s="186"/>
      <c r="C277" s="13"/>
      <c r="D277" s="187" t="s">
        <v>137</v>
      </c>
      <c r="E277" s="188" t="s">
        <v>1</v>
      </c>
      <c r="F277" s="189" t="s">
        <v>1044</v>
      </c>
      <c r="G277" s="13"/>
      <c r="H277" s="190">
        <v>4</v>
      </c>
      <c r="I277" s="191"/>
      <c r="J277" s="13"/>
      <c r="K277" s="13"/>
      <c r="L277" s="186"/>
      <c r="M277" s="192"/>
      <c r="N277" s="193"/>
      <c r="O277" s="193"/>
      <c r="P277" s="193"/>
      <c r="Q277" s="193"/>
      <c r="R277" s="193"/>
      <c r="S277" s="193"/>
      <c r="T277" s="19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8" t="s">
        <v>137</v>
      </c>
      <c r="AU277" s="188" t="s">
        <v>83</v>
      </c>
      <c r="AV277" s="13" t="s">
        <v>83</v>
      </c>
      <c r="AW277" s="13" t="s">
        <v>30</v>
      </c>
      <c r="AX277" s="13" t="s">
        <v>73</v>
      </c>
      <c r="AY277" s="188" t="s">
        <v>127</v>
      </c>
    </row>
    <row r="278" s="14" customFormat="1">
      <c r="A278" s="14"/>
      <c r="B278" s="209"/>
      <c r="C278" s="14"/>
      <c r="D278" s="187" t="s">
        <v>137</v>
      </c>
      <c r="E278" s="210" t="s">
        <v>1</v>
      </c>
      <c r="F278" s="211" t="s">
        <v>1045</v>
      </c>
      <c r="G278" s="14"/>
      <c r="H278" s="210" t="s">
        <v>1</v>
      </c>
      <c r="I278" s="212"/>
      <c r="J278" s="14"/>
      <c r="K278" s="14"/>
      <c r="L278" s="209"/>
      <c r="M278" s="213"/>
      <c r="N278" s="214"/>
      <c r="O278" s="214"/>
      <c r="P278" s="214"/>
      <c r="Q278" s="214"/>
      <c r="R278" s="214"/>
      <c r="S278" s="214"/>
      <c r="T278" s="21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10" t="s">
        <v>137</v>
      </c>
      <c r="AU278" s="210" t="s">
        <v>83</v>
      </c>
      <c r="AV278" s="14" t="s">
        <v>81</v>
      </c>
      <c r="AW278" s="14" t="s">
        <v>30</v>
      </c>
      <c r="AX278" s="14" t="s">
        <v>73</v>
      </c>
      <c r="AY278" s="210" t="s">
        <v>127</v>
      </c>
    </row>
    <row r="279" s="13" customFormat="1">
      <c r="A279" s="13"/>
      <c r="B279" s="186"/>
      <c r="C279" s="13"/>
      <c r="D279" s="187" t="s">
        <v>137</v>
      </c>
      <c r="E279" s="188" t="s">
        <v>1</v>
      </c>
      <c r="F279" s="189" t="s">
        <v>1046</v>
      </c>
      <c r="G279" s="13"/>
      <c r="H279" s="190">
        <v>1.6000000000000001</v>
      </c>
      <c r="I279" s="191"/>
      <c r="J279" s="13"/>
      <c r="K279" s="13"/>
      <c r="L279" s="186"/>
      <c r="M279" s="192"/>
      <c r="N279" s="193"/>
      <c r="O279" s="193"/>
      <c r="P279" s="193"/>
      <c r="Q279" s="193"/>
      <c r="R279" s="193"/>
      <c r="S279" s="193"/>
      <c r="T279" s="19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8" t="s">
        <v>137</v>
      </c>
      <c r="AU279" s="188" t="s">
        <v>83</v>
      </c>
      <c r="AV279" s="13" t="s">
        <v>83</v>
      </c>
      <c r="AW279" s="13" t="s">
        <v>30</v>
      </c>
      <c r="AX279" s="13" t="s">
        <v>73</v>
      </c>
      <c r="AY279" s="188" t="s">
        <v>127</v>
      </c>
    </row>
    <row r="280" s="13" customFormat="1">
      <c r="A280" s="13"/>
      <c r="B280" s="186"/>
      <c r="C280" s="13"/>
      <c r="D280" s="187" t="s">
        <v>137</v>
      </c>
      <c r="E280" s="188" t="s">
        <v>1</v>
      </c>
      <c r="F280" s="189" t="s">
        <v>1052</v>
      </c>
      <c r="G280" s="13"/>
      <c r="H280" s="190">
        <v>11.656000000000001</v>
      </c>
      <c r="I280" s="191"/>
      <c r="J280" s="13"/>
      <c r="K280" s="13"/>
      <c r="L280" s="186"/>
      <c r="M280" s="192"/>
      <c r="N280" s="193"/>
      <c r="O280" s="193"/>
      <c r="P280" s="193"/>
      <c r="Q280" s="193"/>
      <c r="R280" s="193"/>
      <c r="S280" s="193"/>
      <c r="T280" s="19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8" t="s">
        <v>137</v>
      </c>
      <c r="AU280" s="188" t="s">
        <v>83</v>
      </c>
      <c r="AV280" s="13" t="s">
        <v>83</v>
      </c>
      <c r="AW280" s="13" t="s">
        <v>30</v>
      </c>
      <c r="AX280" s="13" t="s">
        <v>81</v>
      </c>
      <c r="AY280" s="188" t="s">
        <v>127</v>
      </c>
    </row>
    <row r="281" s="2" customFormat="1" ht="24.15" customHeight="1">
      <c r="A281" s="37"/>
      <c r="B281" s="171"/>
      <c r="C281" s="172" t="s">
        <v>336</v>
      </c>
      <c r="D281" s="172" t="s">
        <v>131</v>
      </c>
      <c r="E281" s="173" t="s">
        <v>1053</v>
      </c>
      <c r="F281" s="174" t="s">
        <v>1054</v>
      </c>
      <c r="G281" s="175" t="s">
        <v>875</v>
      </c>
      <c r="H281" s="176">
        <v>3.5</v>
      </c>
      <c r="I281" s="177"/>
      <c r="J281" s="178">
        <f>ROUND(I281*H281,2)</f>
        <v>0</v>
      </c>
      <c r="K281" s="179"/>
      <c r="L281" s="38"/>
      <c r="M281" s="180" t="s">
        <v>1</v>
      </c>
      <c r="N281" s="181" t="s">
        <v>38</v>
      </c>
      <c r="O281" s="76"/>
      <c r="P281" s="182">
        <f>O281*H281</f>
        <v>0</v>
      </c>
      <c r="Q281" s="182">
        <v>0.00013999999999999999</v>
      </c>
      <c r="R281" s="182">
        <f>Q281*H281</f>
        <v>0.00048999999999999998</v>
      </c>
      <c r="S281" s="182">
        <v>0</v>
      </c>
      <c r="T281" s="18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4" t="s">
        <v>157</v>
      </c>
      <c r="AT281" s="184" t="s">
        <v>131</v>
      </c>
      <c r="AU281" s="184" t="s">
        <v>83</v>
      </c>
      <c r="AY281" s="18" t="s">
        <v>127</v>
      </c>
      <c r="BE281" s="185">
        <f>IF(N281="základní",J281,0)</f>
        <v>0</v>
      </c>
      <c r="BF281" s="185">
        <f>IF(N281="snížená",J281,0)</f>
        <v>0</v>
      </c>
      <c r="BG281" s="185">
        <f>IF(N281="zákl. přenesená",J281,0)</f>
        <v>0</v>
      </c>
      <c r="BH281" s="185">
        <f>IF(N281="sníž. přenesená",J281,0)</f>
        <v>0</v>
      </c>
      <c r="BI281" s="185">
        <f>IF(N281="nulová",J281,0)</f>
        <v>0</v>
      </c>
      <c r="BJ281" s="18" t="s">
        <v>81</v>
      </c>
      <c r="BK281" s="185">
        <f>ROUND(I281*H281,2)</f>
        <v>0</v>
      </c>
      <c r="BL281" s="18" t="s">
        <v>157</v>
      </c>
      <c r="BM281" s="184" t="s">
        <v>1055</v>
      </c>
    </row>
    <row r="282" s="13" customFormat="1">
      <c r="A282" s="13"/>
      <c r="B282" s="186"/>
      <c r="C282" s="13"/>
      <c r="D282" s="187" t="s">
        <v>137</v>
      </c>
      <c r="E282" s="188" t="s">
        <v>1</v>
      </c>
      <c r="F282" s="189" t="s">
        <v>1056</v>
      </c>
      <c r="G282" s="13"/>
      <c r="H282" s="190">
        <v>3.5</v>
      </c>
      <c r="I282" s="191"/>
      <c r="J282" s="13"/>
      <c r="K282" s="13"/>
      <c r="L282" s="186"/>
      <c r="M282" s="192"/>
      <c r="N282" s="193"/>
      <c r="O282" s="193"/>
      <c r="P282" s="193"/>
      <c r="Q282" s="193"/>
      <c r="R282" s="193"/>
      <c r="S282" s="193"/>
      <c r="T282" s="19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8" t="s">
        <v>137</v>
      </c>
      <c r="AU282" s="188" t="s">
        <v>83</v>
      </c>
      <c r="AV282" s="13" t="s">
        <v>83</v>
      </c>
      <c r="AW282" s="13" t="s">
        <v>30</v>
      </c>
      <c r="AX282" s="13" t="s">
        <v>81</v>
      </c>
      <c r="AY282" s="188" t="s">
        <v>127</v>
      </c>
    </row>
    <row r="283" s="2" customFormat="1" ht="24.15" customHeight="1">
      <c r="A283" s="37"/>
      <c r="B283" s="171"/>
      <c r="C283" s="172" t="s">
        <v>341</v>
      </c>
      <c r="D283" s="172" t="s">
        <v>131</v>
      </c>
      <c r="E283" s="173" t="s">
        <v>1057</v>
      </c>
      <c r="F283" s="174" t="s">
        <v>1058</v>
      </c>
      <c r="G283" s="175" t="s">
        <v>875</v>
      </c>
      <c r="H283" s="176">
        <v>7</v>
      </c>
      <c r="I283" s="177"/>
      <c r="J283" s="178">
        <f>ROUND(I283*H283,2)</f>
        <v>0</v>
      </c>
      <c r="K283" s="179"/>
      <c r="L283" s="38"/>
      <c r="M283" s="180" t="s">
        <v>1</v>
      </c>
      <c r="N283" s="181" t="s">
        <v>38</v>
      </c>
      <c r="O283" s="76"/>
      <c r="P283" s="182">
        <f>O283*H283</f>
        <v>0</v>
      </c>
      <c r="Q283" s="182">
        <v>0.00012999999999999999</v>
      </c>
      <c r="R283" s="182">
        <f>Q283*H283</f>
        <v>0.00090999999999999989</v>
      </c>
      <c r="S283" s="182">
        <v>0</v>
      </c>
      <c r="T283" s="18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4" t="s">
        <v>157</v>
      </c>
      <c r="AT283" s="184" t="s">
        <v>131</v>
      </c>
      <c r="AU283" s="184" t="s">
        <v>83</v>
      </c>
      <c r="AY283" s="18" t="s">
        <v>127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8" t="s">
        <v>81</v>
      </c>
      <c r="BK283" s="185">
        <f>ROUND(I283*H283,2)</f>
        <v>0</v>
      </c>
      <c r="BL283" s="18" t="s">
        <v>157</v>
      </c>
      <c r="BM283" s="184" t="s">
        <v>1059</v>
      </c>
    </row>
    <row r="284" s="13" customFormat="1">
      <c r="A284" s="13"/>
      <c r="B284" s="186"/>
      <c r="C284" s="13"/>
      <c r="D284" s="187" t="s">
        <v>137</v>
      </c>
      <c r="E284" s="188" t="s">
        <v>1</v>
      </c>
      <c r="F284" s="189" t="s">
        <v>1060</v>
      </c>
      <c r="G284" s="13"/>
      <c r="H284" s="190">
        <v>7</v>
      </c>
      <c r="I284" s="191"/>
      <c r="J284" s="13"/>
      <c r="K284" s="13"/>
      <c r="L284" s="186"/>
      <c r="M284" s="192"/>
      <c r="N284" s="193"/>
      <c r="O284" s="193"/>
      <c r="P284" s="193"/>
      <c r="Q284" s="193"/>
      <c r="R284" s="193"/>
      <c r="S284" s="193"/>
      <c r="T284" s="19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8" t="s">
        <v>137</v>
      </c>
      <c r="AU284" s="188" t="s">
        <v>83</v>
      </c>
      <c r="AV284" s="13" t="s">
        <v>83</v>
      </c>
      <c r="AW284" s="13" t="s">
        <v>30</v>
      </c>
      <c r="AX284" s="13" t="s">
        <v>81</v>
      </c>
      <c r="AY284" s="188" t="s">
        <v>127</v>
      </c>
    </row>
    <row r="285" s="2" customFormat="1" ht="24.15" customHeight="1">
      <c r="A285" s="37"/>
      <c r="B285" s="171"/>
      <c r="C285" s="172" t="s">
        <v>776</v>
      </c>
      <c r="D285" s="172" t="s">
        <v>131</v>
      </c>
      <c r="E285" s="173" t="s">
        <v>1061</v>
      </c>
      <c r="F285" s="174" t="s">
        <v>1062</v>
      </c>
      <c r="G285" s="175" t="s">
        <v>875</v>
      </c>
      <c r="H285" s="176">
        <v>19.199999999999999</v>
      </c>
      <c r="I285" s="177"/>
      <c r="J285" s="178">
        <f>ROUND(I285*H285,2)</f>
        <v>0</v>
      </c>
      <c r="K285" s="179"/>
      <c r="L285" s="38"/>
      <c r="M285" s="180" t="s">
        <v>1</v>
      </c>
      <c r="N285" s="181" t="s">
        <v>38</v>
      </c>
      <c r="O285" s="76"/>
      <c r="P285" s="182">
        <f>O285*H285</f>
        <v>0</v>
      </c>
      <c r="Q285" s="182">
        <v>0.00020000000000000001</v>
      </c>
      <c r="R285" s="182">
        <f>Q285*H285</f>
        <v>0.0038400000000000001</v>
      </c>
      <c r="S285" s="182">
        <v>0</v>
      </c>
      <c r="T285" s="18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4" t="s">
        <v>157</v>
      </c>
      <c r="AT285" s="184" t="s">
        <v>131</v>
      </c>
      <c r="AU285" s="184" t="s">
        <v>83</v>
      </c>
      <c r="AY285" s="18" t="s">
        <v>127</v>
      </c>
      <c r="BE285" s="185">
        <f>IF(N285="základní",J285,0)</f>
        <v>0</v>
      </c>
      <c r="BF285" s="185">
        <f>IF(N285="snížená",J285,0)</f>
        <v>0</v>
      </c>
      <c r="BG285" s="185">
        <f>IF(N285="zákl. přenesená",J285,0)</f>
        <v>0</v>
      </c>
      <c r="BH285" s="185">
        <f>IF(N285="sníž. přenesená",J285,0)</f>
        <v>0</v>
      </c>
      <c r="BI285" s="185">
        <f>IF(N285="nulová",J285,0)</f>
        <v>0</v>
      </c>
      <c r="BJ285" s="18" t="s">
        <v>81</v>
      </c>
      <c r="BK285" s="185">
        <f>ROUND(I285*H285,2)</f>
        <v>0</v>
      </c>
      <c r="BL285" s="18" t="s">
        <v>157</v>
      </c>
      <c r="BM285" s="184" t="s">
        <v>1063</v>
      </c>
    </row>
    <row r="286" s="13" customFormat="1">
      <c r="A286" s="13"/>
      <c r="B286" s="186"/>
      <c r="C286" s="13"/>
      <c r="D286" s="187" t="s">
        <v>137</v>
      </c>
      <c r="E286" s="188" t="s">
        <v>1</v>
      </c>
      <c r="F286" s="189" t="s">
        <v>1064</v>
      </c>
      <c r="G286" s="13"/>
      <c r="H286" s="190">
        <v>19.199999999999999</v>
      </c>
      <c r="I286" s="191"/>
      <c r="J286" s="13"/>
      <c r="K286" s="13"/>
      <c r="L286" s="186"/>
      <c r="M286" s="192"/>
      <c r="N286" s="193"/>
      <c r="O286" s="193"/>
      <c r="P286" s="193"/>
      <c r="Q286" s="193"/>
      <c r="R286" s="193"/>
      <c r="S286" s="193"/>
      <c r="T286" s="19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8" t="s">
        <v>137</v>
      </c>
      <c r="AU286" s="188" t="s">
        <v>83</v>
      </c>
      <c r="AV286" s="13" t="s">
        <v>83</v>
      </c>
      <c r="AW286" s="13" t="s">
        <v>30</v>
      </c>
      <c r="AX286" s="13" t="s">
        <v>81</v>
      </c>
      <c r="AY286" s="188" t="s">
        <v>127</v>
      </c>
    </row>
    <row r="287" s="2" customFormat="1" ht="24.15" customHeight="1">
      <c r="A287" s="37"/>
      <c r="B287" s="171"/>
      <c r="C287" s="172" t="s">
        <v>885</v>
      </c>
      <c r="D287" s="172" t="s">
        <v>131</v>
      </c>
      <c r="E287" s="173" t="s">
        <v>1065</v>
      </c>
      <c r="F287" s="174" t="s">
        <v>1066</v>
      </c>
      <c r="G287" s="175" t="s">
        <v>156</v>
      </c>
      <c r="H287" s="176">
        <v>10</v>
      </c>
      <c r="I287" s="177"/>
      <c r="J287" s="178">
        <f>ROUND(I287*H287,2)</f>
        <v>0</v>
      </c>
      <c r="K287" s="179"/>
      <c r="L287" s="38"/>
      <c r="M287" s="180" t="s">
        <v>1</v>
      </c>
      <c r="N287" s="181" t="s">
        <v>38</v>
      </c>
      <c r="O287" s="76"/>
      <c r="P287" s="182">
        <f>O287*H287</f>
        <v>0</v>
      </c>
      <c r="Q287" s="182">
        <v>5.0000000000000002E-05</v>
      </c>
      <c r="R287" s="182">
        <f>Q287*H287</f>
        <v>0.00050000000000000001</v>
      </c>
      <c r="S287" s="182">
        <v>0</v>
      </c>
      <c r="T287" s="18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4" t="s">
        <v>157</v>
      </c>
      <c r="AT287" s="184" t="s">
        <v>131</v>
      </c>
      <c r="AU287" s="184" t="s">
        <v>83</v>
      </c>
      <c r="AY287" s="18" t="s">
        <v>127</v>
      </c>
      <c r="BE287" s="185">
        <f>IF(N287="základní",J287,0)</f>
        <v>0</v>
      </c>
      <c r="BF287" s="185">
        <f>IF(N287="snížená",J287,0)</f>
        <v>0</v>
      </c>
      <c r="BG287" s="185">
        <f>IF(N287="zákl. přenesená",J287,0)</f>
        <v>0</v>
      </c>
      <c r="BH287" s="185">
        <f>IF(N287="sníž. přenesená",J287,0)</f>
        <v>0</v>
      </c>
      <c r="BI287" s="185">
        <f>IF(N287="nulová",J287,0)</f>
        <v>0</v>
      </c>
      <c r="BJ287" s="18" t="s">
        <v>81</v>
      </c>
      <c r="BK287" s="185">
        <f>ROUND(I287*H287,2)</f>
        <v>0</v>
      </c>
      <c r="BL287" s="18" t="s">
        <v>157</v>
      </c>
      <c r="BM287" s="184" t="s">
        <v>1067</v>
      </c>
    </row>
    <row r="288" s="13" customFormat="1">
      <c r="A288" s="13"/>
      <c r="B288" s="186"/>
      <c r="C288" s="13"/>
      <c r="D288" s="187" t="s">
        <v>137</v>
      </c>
      <c r="E288" s="188" t="s">
        <v>1</v>
      </c>
      <c r="F288" s="189" t="s">
        <v>226</v>
      </c>
      <c r="G288" s="13"/>
      <c r="H288" s="190">
        <v>10</v>
      </c>
      <c r="I288" s="191"/>
      <c r="J288" s="13"/>
      <c r="K288" s="13"/>
      <c r="L288" s="186"/>
      <c r="M288" s="192"/>
      <c r="N288" s="193"/>
      <c r="O288" s="193"/>
      <c r="P288" s="193"/>
      <c r="Q288" s="193"/>
      <c r="R288" s="193"/>
      <c r="S288" s="193"/>
      <c r="T288" s="19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8" t="s">
        <v>137</v>
      </c>
      <c r="AU288" s="188" t="s">
        <v>83</v>
      </c>
      <c r="AV288" s="13" t="s">
        <v>83</v>
      </c>
      <c r="AW288" s="13" t="s">
        <v>30</v>
      </c>
      <c r="AX288" s="13" t="s">
        <v>81</v>
      </c>
      <c r="AY288" s="188" t="s">
        <v>127</v>
      </c>
    </row>
    <row r="289" s="2" customFormat="1" ht="24.15" customHeight="1">
      <c r="A289" s="37"/>
      <c r="B289" s="171"/>
      <c r="C289" s="172" t="s">
        <v>711</v>
      </c>
      <c r="D289" s="172" t="s">
        <v>131</v>
      </c>
      <c r="E289" s="173" t="s">
        <v>1068</v>
      </c>
      <c r="F289" s="174" t="s">
        <v>1069</v>
      </c>
      <c r="G289" s="175" t="s">
        <v>875</v>
      </c>
      <c r="H289" s="176">
        <v>16</v>
      </c>
      <c r="I289" s="177"/>
      <c r="J289" s="178">
        <f>ROUND(I289*H289,2)</f>
        <v>0</v>
      </c>
      <c r="K289" s="179"/>
      <c r="L289" s="38"/>
      <c r="M289" s="180" t="s">
        <v>1</v>
      </c>
      <c r="N289" s="181" t="s">
        <v>38</v>
      </c>
      <c r="O289" s="76"/>
      <c r="P289" s="182">
        <f>O289*H289</f>
        <v>0</v>
      </c>
      <c r="Q289" s="182">
        <v>0.00066</v>
      </c>
      <c r="R289" s="182">
        <f>Q289*H289</f>
        <v>0.01056</v>
      </c>
      <c r="S289" s="182">
        <v>0</v>
      </c>
      <c r="T289" s="18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4" t="s">
        <v>157</v>
      </c>
      <c r="AT289" s="184" t="s">
        <v>131</v>
      </c>
      <c r="AU289" s="184" t="s">
        <v>83</v>
      </c>
      <c r="AY289" s="18" t="s">
        <v>127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81</v>
      </c>
      <c r="BK289" s="185">
        <f>ROUND(I289*H289,2)</f>
        <v>0</v>
      </c>
      <c r="BL289" s="18" t="s">
        <v>157</v>
      </c>
      <c r="BM289" s="184" t="s">
        <v>1070</v>
      </c>
    </row>
    <row r="290" s="13" customFormat="1">
      <c r="A290" s="13"/>
      <c r="B290" s="186"/>
      <c r="C290" s="13"/>
      <c r="D290" s="187" t="s">
        <v>137</v>
      </c>
      <c r="E290" s="188" t="s">
        <v>1</v>
      </c>
      <c r="F290" s="189" t="s">
        <v>157</v>
      </c>
      <c r="G290" s="13"/>
      <c r="H290" s="190">
        <v>16</v>
      </c>
      <c r="I290" s="191"/>
      <c r="J290" s="13"/>
      <c r="K290" s="13"/>
      <c r="L290" s="186"/>
      <c r="M290" s="192"/>
      <c r="N290" s="193"/>
      <c r="O290" s="193"/>
      <c r="P290" s="193"/>
      <c r="Q290" s="193"/>
      <c r="R290" s="193"/>
      <c r="S290" s="193"/>
      <c r="T290" s="19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8" t="s">
        <v>137</v>
      </c>
      <c r="AU290" s="188" t="s">
        <v>83</v>
      </c>
      <c r="AV290" s="13" t="s">
        <v>83</v>
      </c>
      <c r="AW290" s="13" t="s">
        <v>30</v>
      </c>
      <c r="AX290" s="13" t="s">
        <v>81</v>
      </c>
      <c r="AY290" s="188" t="s">
        <v>127</v>
      </c>
    </row>
    <row r="291" s="12" customFormat="1" ht="22.8" customHeight="1">
      <c r="A291" s="12"/>
      <c r="B291" s="158"/>
      <c r="C291" s="12"/>
      <c r="D291" s="159" t="s">
        <v>72</v>
      </c>
      <c r="E291" s="169" t="s">
        <v>1071</v>
      </c>
      <c r="F291" s="169" t="s">
        <v>1072</v>
      </c>
      <c r="G291" s="12"/>
      <c r="H291" s="12"/>
      <c r="I291" s="161"/>
      <c r="J291" s="170">
        <f>BK291</f>
        <v>0</v>
      </c>
      <c r="K291" s="12"/>
      <c r="L291" s="158"/>
      <c r="M291" s="163"/>
      <c r="N291" s="164"/>
      <c r="O291" s="164"/>
      <c r="P291" s="165">
        <f>SUM(P292:P297)</f>
        <v>0</v>
      </c>
      <c r="Q291" s="164"/>
      <c r="R291" s="165">
        <f>SUM(R292:R297)</f>
        <v>0.07152</v>
      </c>
      <c r="S291" s="164"/>
      <c r="T291" s="166">
        <f>SUM(T292:T297)</f>
        <v>0.014880000000000001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59" t="s">
        <v>83</v>
      </c>
      <c r="AT291" s="167" t="s">
        <v>72</v>
      </c>
      <c r="AU291" s="167" t="s">
        <v>81</v>
      </c>
      <c r="AY291" s="159" t="s">
        <v>127</v>
      </c>
      <c r="BK291" s="168">
        <f>SUM(BK292:BK297)</f>
        <v>0</v>
      </c>
    </row>
    <row r="292" s="2" customFormat="1" ht="16.5" customHeight="1">
      <c r="A292" s="37"/>
      <c r="B292" s="171"/>
      <c r="C292" s="172" t="s">
        <v>351</v>
      </c>
      <c r="D292" s="172" t="s">
        <v>131</v>
      </c>
      <c r="E292" s="173" t="s">
        <v>1073</v>
      </c>
      <c r="F292" s="174" t="s">
        <v>1074</v>
      </c>
      <c r="G292" s="175" t="s">
        <v>875</v>
      </c>
      <c r="H292" s="176">
        <v>48</v>
      </c>
      <c r="I292" s="177"/>
      <c r="J292" s="178">
        <f>ROUND(I292*H292,2)</f>
        <v>0</v>
      </c>
      <c r="K292" s="179"/>
      <c r="L292" s="38"/>
      <c r="M292" s="180" t="s">
        <v>1</v>
      </c>
      <c r="N292" s="181" t="s">
        <v>38</v>
      </c>
      <c r="O292" s="76"/>
      <c r="P292" s="182">
        <f>O292*H292</f>
        <v>0</v>
      </c>
      <c r="Q292" s="182">
        <v>0.001</v>
      </c>
      <c r="R292" s="182">
        <f>Q292*H292</f>
        <v>0.048000000000000001</v>
      </c>
      <c r="S292" s="182">
        <v>0.00031</v>
      </c>
      <c r="T292" s="183">
        <f>S292*H292</f>
        <v>0.014880000000000001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4" t="s">
        <v>157</v>
      </c>
      <c r="AT292" s="184" t="s">
        <v>131</v>
      </c>
      <c r="AU292" s="184" t="s">
        <v>83</v>
      </c>
      <c r="AY292" s="18" t="s">
        <v>127</v>
      </c>
      <c r="BE292" s="185">
        <f>IF(N292="základní",J292,0)</f>
        <v>0</v>
      </c>
      <c r="BF292" s="185">
        <f>IF(N292="snížená",J292,0)</f>
        <v>0</v>
      </c>
      <c r="BG292" s="185">
        <f>IF(N292="zákl. přenesená",J292,0)</f>
        <v>0</v>
      </c>
      <c r="BH292" s="185">
        <f>IF(N292="sníž. přenesená",J292,0)</f>
        <v>0</v>
      </c>
      <c r="BI292" s="185">
        <f>IF(N292="nulová",J292,0)</f>
        <v>0</v>
      </c>
      <c r="BJ292" s="18" t="s">
        <v>81</v>
      </c>
      <c r="BK292" s="185">
        <f>ROUND(I292*H292,2)</f>
        <v>0</v>
      </c>
      <c r="BL292" s="18" t="s">
        <v>157</v>
      </c>
      <c r="BM292" s="184" t="s">
        <v>1075</v>
      </c>
    </row>
    <row r="293" s="13" customFormat="1">
      <c r="A293" s="13"/>
      <c r="B293" s="186"/>
      <c r="C293" s="13"/>
      <c r="D293" s="187" t="s">
        <v>137</v>
      </c>
      <c r="E293" s="188" t="s">
        <v>1</v>
      </c>
      <c r="F293" s="189" t="s">
        <v>885</v>
      </c>
      <c r="G293" s="13"/>
      <c r="H293" s="190">
        <v>48</v>
      </c>
      <c r="I293" s="191"/>
      <c r="J293" s="13"/>
      <c r="K293" s="13"/>
      <c r="L293" s="186"/>
      <c r="M293" s="192"/>
      <c r="N293" s="193"/>
      <c r="O293" s="193"/>
      <c r="P293" s="193"/>
      <c r="Q293" s="193"/>
      <c r="R293" s="193"/>
      <c r="S293" s="193"/>
      <c r="T293" s="19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8" t="s">
        <v>137</v>
      </c>
      <c r="AU293" s="188" t="s">
        <v>83</v>
      </c>
      <c r="AV293" s="13" t="s">
        <v>83</v>
      </c>
      <c r="AW293" s="13" t="s">
        <v>30</v>
      </c>
      <c r="AX293" s="13" t="s">
        <v>81</v>
      </c>
      <c r="AY293" s="188" t="s">
        <v>127</v>
      </c>
    </row>
    <row r="294" s="2" customFormat="1" ht="24.15" customHeight="1">
      <c r="A294" s="37"/>
      <c r="B294" s="171"/>
      <c r="C294" s="172" t="s">
        <v>355</v>
      </c>
      <c r="D294" s="172" t="s">
        <v>131</v>
      </c>
      <c r="E294" s="173" t="s">
        <v>1076</v>
      </c>
      <c r="F294" s="174" t="s">
        <v>1077</v>
      </c>
      <c r="G294" s="175" t="s">
        <v>875</v>
      </c>
      <c r="H294" s="176">
        <v>48</v>
      </c>
      <c r="I294" s="177"/>
      <c r="J294" s="178">
        <f>ROUND(I294*H294,2)</f>
        <v>0</v>
      </c>
      <c r="K294" s="179"/>
      <c r="L294" s="38"/>
      <c r="M294" s="180" t="s">
        <v>1</v>
      </c>
      <c r="N294" s="181" t="s">
        <v>38</v>
      </c>
      <c r="O294" s="76"/>
      <c r="P294" s="182">
        <f>O294*H294</f>
        <v>0</v>
      </c>
      <c r="Q294" s="182">
        <v>0.00020000000000000001</v>
      </c>
      <c r="R294" s="182">
        <f>Q294*H294</f>
        <v>0.0096000000000000009</v>
      </c>
      <c r="S294" s="182">
        <v>0</v>
      </c>
      <c r="T294" s="18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4" t="s">
        <v>157</v>
      </c>
      <c r="AT294" s="184" t="s">
        <v>131</v>
      </c>
      <c r="AU294" s="184" t="s">
        <v>83</v>
      </c>
      <c r="AY294" s="18" t="s">
        <v>127</v>
      </c>
      <c r="BE294" s="185">
        <f>IF(N294="základní",J294,0)</f>
        <v>0</v>
      </c>
      <c r="BF294" s="185">
        <f>IF(N294="snížená",J294,0)</f>
        <v>0</v>
      </c>
      <c r="BG294" s="185">
        <f>IF(N294="zákl. přenesená",J294,0)</f>
        <v>0</v>
      </c>
      <c r="BH294" s="185">
        <f>IF(N294="sníž. přenesená",J294,0)</f>
        <v>0</v>
      </c>
      <c r="BI294" s="185">
        <f>IF(N294="nulová",J294,0)</f>
        <v>0</v>
      </c>
      <c r="BJ294" s="18" t="s">
        <v>81</v>
      </c>
      <c r="BK294" s="185">
        <f>ROUND(I294*H294,2)</f>
        <v>0</v>
      </c>
      <c r="BL294" s="18" t="s">
        <v>157</v>
      </c>
      <c r="BM294" s="184" t="s">
        <v>1078</v>
      </c>
    </row>
    <row r="295" s="13" customFormat="1">
      <c r="A295" s="13"/>
      <c r="B295" s="186"/>
      <c r="C295" s="13"/>
      <c r="D295" s="187" t="s">
        <v>137</v>
      </c>
      <c r="E295" s="188" t="s">
        <v>1</v>
      </c>
      <c r="F295" s="189" t="s">
        <v>885</v>
      </c>
      <c r="G295" s="13"/>
      <c r="H295" s="190">
        <v>48</v>
      </c>
      <c r="I295" s="191"/>
      <c r="J295" s="13"/>
      <c r="K295" s="13"/>
      <c r="L295" s="186"/>
      <c r="M295" s="192"/>
      <c r="N295" s="193"/>
      <c r="O295" s="193"/>
      <c r="P295" s="193"/>
      <c r="Q295" s="193"/>
      <c r="R295" s="193"/>
      <c r="S295" s="193"/>
      <c r="T295" s="19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8" t="s">
        <v>137</v>
      </c>
      <c r="AU295" s="188" t="s">
        <v>83</v>
      </c>
      <c r="AV295" s="13" t="s">
        <v>83</v>
      </c>
      <c r="AW295" s="13" t="s">
        <v>30</v>
      </c>
      <c r="AX295" s="13" t="s">
        <v>81</v>
      </c>
      <c r="AY295" s="188" t="s">
        <v>127</v>
      </c>
    </row>
    <row r="296" s="2" customFormat="1" ht="24.15" customHeight="1">
      <c r="A296" s="37"/>
      <c r="B296" s="171"/>
      <c r="C296" s="172" t="s">
        <v>359</v>
      </c>
      <c r="D296" s="172" t="s">
        <v>131</v>
      </c>
      <c r="E296" s="173" t="s">
        <v>1079</v>
      </c>
      <c r="F296" s="174" t="s">
        <v>1080</v>
      </c>
      <c r="G296" s="175" t="s">
        <v>875</v>
      </c>
      <c r="H296" s="176">
        <v>48</v>
      </c>
      <c r="I296" s="177"/>
      <c r="J296" s="178">
        <f>ROUND(I296*H296,2)</f>
        <v>0</v>
      </c>
      <c r="K296" s="179"/>
      <c r="L296" s="38"/>
      <c r="M296" s="180" t="s">
        <v>1</v>
      </c>
      <c r="N296" s="181" t="s">
        <v>38</v>
      </c>
      <c r="O296" s="76"/>
      <c r="P296" s="182">
        <f>O296*H296</f>
        <v>0</v>
      </c>
      <c r="Q296" s="182">
        <v>0.00029</v>
      </c>
      <c r="R296" s="182">
        <f>Q296*H296</f>
        <v>0.01392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157</v>
      </c>
      <c r="AT296" s="184" t="s">
        <v>131</v>
      </c>
      <c r="AU296" s="184" t="s">
        <v>83</v>
      </c>
      <c r="AY296" s="18" t="s">
        <v>127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81</v>
      </c>
      <c r="BK296" s="185">
        <f>ROUND(I296*H296,2)</f>
        <v>0</v>
      </c>
      <c r="BL296" s="18" t="s">
        <v>157</v>
      </c>
      <c r="BM296" s="184" t="s">
        <v>1081</v>
      </c>
    </row>
    <row r="297" s="13" customFormat="1">
      <c r="A297" s="13"/>
      <c r="B297" s="186"/>
      <c r="C297" s="13"/>
      <c r="D297" s="187" t="s">
        <v>137</v>
      </c>
      <c r="E297" s="188" t="s">
        <v>1</v>
      </c>
      <c r="F297" s="189" t="s">
        <v>885</v>
      </c>
      <c r="G297" s="13"/>
      <c r="H297" s="190">
        <v>48</v>
      </c>
      <c r="I297" s="191"/>
      <c r="J297" s="13"/>
      <c r="K297" s="13"/>
      <c r="L297" s="186"/>
      <c r="M297" s="192"/>
      <c r="N297" s="193"/>
      <c r="O297" s="193"/>
      <c r="P297" s="193"/>
      <c r="Q297" s="193"/>
      <c r="R297" s="193"/>
      <c r="S297" s="193"/>
      <c r="T297" s="19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8" t="s">
        <v>137</v>
      </c>
      <c r="AU297" s="188" t="s">
        <v>83</v>
      </c>
      <c r="AV297" s="13" t="s">
        <v>83</v>
      </c>
      <c r="AW297" s="13" t="s">
        <v>30</v>
      </c>
      <c r="AX297" s="13" t="s">
        <v>81</v>
      </c>
      <c r="AY297" s="188" t="s">
        <v>127</v>
      </c>
    </row>
    <row r="298" s="12" customFormat="1" ht="25.92" customHeight="1">
      <c r="A298" s="12"/>
      <c r="B298" s="158"/>
      <c r="C298" s="12"/>
      <c r="D298" s="159" t="s">
        <v>72</v>
      </c>
      <c r="E298" s="160" t="s">
        <v>521</v>
      </c>
      <c r="F298" s="160" t="s">
        <v>522</v>
      </c>
      <c r="G298" s="12"/>
      <c r="H298" s="12"/>
      <c r="I298" s="161"/>
      <c r="J298" s="162">
        <f>BK298</f>
        <v>0</v>
      </c>
      <c r="K298" s="12"/>
      <c r="L298" s="158"/>
      <c r="M298" s="163"/>
      <c r="N298" s="164"/>
      <c r="O298" s="164"/>
      <c r="P298" s="165">
        <f>P299</f>
        <v>0</v>
      </c>
      <c r="Q298" s="164"/>
      <c r="R298" s="165">
        <f>R299</f>
        <v>0</v>
      </c>
      <c r="S298" s="164"/>
      <c r="T298" s="166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59" t="s">
        <v>207</v>
      </c>
      <c r="AT298" s="167" t="s">
        <v>72</v>
      </c>
      <c r="AU298" s="167" t="s">
        <v>73</v>
      </c>
      <c r="AY298" s="159" t="s">
        <v>127</v>
      </c>
      <c r="BK298" s="168">
        <f>BK299</f>
        <v>0</v>
      </c>
    </row>
    <row r="299" s="12" customFormat="1" ht="22.8" customHeight="1">
      <c r="A299" s="12"/>
      <c r="B299" s="158"/>
      <c r="C299" s="12"/>
      <c r="D299" s="159" t="s">
        <v>72</v>
      </c>
      <c r="E299" s="169" t="s">
        <v>523</v>
      </c>
      <c r="F299" s="169" t="s">
        <v>524</v>
      </c>
      <c r="G299" s="12"/>
      <c r="H299" s="12"/>
      <c r="I299" s="161"/>
      <c r="J299" s="170">
        <f>BK299</f>
        <v>0</v>
      </c>
      <c r="K299" s="12"/>
      <c r="L299" s="158"/>
      <c r="M299" s="163"/>
      <c r="N299" s="164"/>
      <c r="O299" s="164"/>
      <c r="P299" s="165">
        <f>SUM(P300:P305)</f>
        <v>0</v>
      </c>
      <c r="Q299" s="164"/>
      <c r="R299" s="165">
        <f>SUM(R300:R305)</f>
        <v>0</v>
      </c>
      <c r="S299" s="164"/>
      <c r="T299" s="166">
        <f>SUM(T300:T305)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59" t="s">
        <v>207</v>
      </c>
      <c r="AT299" s="167" t="s">
        <v>72</v>
      </c>
      <c r="AU299" s="167" t="s">
        <v>81</v>
      </c>
      <c r="AY299" s="159" t="s">
        <v>127</v>
      </c>
      <c r="BK299" s="168">
        <f>SUM(BK300:BK305)</f>
        <v>0</v>
      </c>
    </row>
    <row r="300" s="2" customFormat="1" ht="16.5" customHeight="1">
      <c r="A300" s="37"/>
      <c r="B300" s="171"/>
      <c r="C300" s="172" t="s">
        <v>725</v>
      </c>
      <c r="D300" s="172" t="s">
        <v>131</v>
      </c>
      <c r="E300" s="173" t="s">
        <v>1082</v>
      </c>
      <c r="F300" s="174" t="s">
        <v>1083</v>
      </c>
      <c r="G300" s="175" t="s">
        <v>205</v>
      </c>
      <c r="H300" s="176">
        <v>1</v>
      </c>
      <c r="I300" s="177"/>
      <c r="J300" s="178">
        <f>ROUND(I300*H300,2)</f>
        <v>0</v>
      </c>
      <c r="K300" s="179"/>
      <c r="L300" s="38"/>
      <c r="M300" s="180" t="s">
        <v>1</v>
      </c>
      <c r="N300" s="181" t="s">
        <v>38</v>
      </c>
      <c r="O300" s="76"/>
      <c r="P300" s="182">
        <f>O300*H300</f>
        <v>0</v>
      </c>
      <c r="Q300" s="182">
        <v>0</v>
      </c>
      <c r="R300" s="182">
        <f>Q300*H300</f>
        <v>0</v>
      </c>
      <c r="S300" s="182">
        <v>0</v>
      </c>
      <c r="T300" s="18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4" t="s">
        <v>157</v>
      </c>
      <c r="AT300" s="184" t="s">
        <v>131</v>
      </c>
      <c r="AU300" s="184" t="s">
        <v>83</v>
      </c>
      <c r="AY300" s="18" t="s">
        <v>127</v>
      </c>
      <c r="BE300" s="185">
        <f>IF(N300="základní",J300,0)</f>
        <v>0</v>
      </c>
      <c r="BF300" s="185">
        <f>IF(N300="snížená",J300,0)</f>
        <v>0</v>
      </c>
      <c r="BG300" s="185">
        <f>IF(N300="zákl. přenesená",J300,0)</f>
        <v>0</v>
      </c>
      <c r="BH300" s="185">
        <f>IF(N300="sníž. přenesená",J300,0)</f>
        <v>0</v>
      </c>
      <c r="BI300" s="185">
        <f>IF(N300="nulová",J300,0)</f>
        <v>0</v>
      </c>
      <c r="BJ300" s="18" t="s">
        <v>81</v>
      </c>
      <c r="BK300" s="185">
        <f>ROUND(I300*H300,2)</f>
        <v>0</v>
      </c>
      <c r="BL300" s="18" t="s">
        <v>157</v>
      </c>
      <c r="BM300" s="184" t="s">
        <v>1084</v>
      </c>
    </row>
    <row r="301" s="13" customFormat="1">
      <c r="A301" s="13"/>
      <c r="B301" s="186"/>
      <c r="C301" s="13"/>
      <c r="D301" s="187" t="s">
        <v>137</v>
      </c>
      <c r="E301" s="188" t="s">
        <v>1</v>
      </c>
      <c r="F301" s="189" t="s">
        <v>81</v>
      </c>
      <c r="G301" s="13"/>
      <c r="H301" s="190">
        <v>1</v>
      </c>
      <c r="I301" s="191"/>
      <c r="J301" s="13"/>
      <c r="K301" s="13"/>
      <c r="L301" s="186"/>
      <c r="M301" s="192"/>
      <c r="N301" s="193"/>
      <c r="O301" s="193"/>
      <c r="P301" s="193"/>
      <c r="Q301" s="193"/>
      <c r="R301" s="193"/>
      <c r="S301" s="193"/>
      <c r="T301" s="19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8" t="s">
        <v>137</v>
      </c>
      <c r="AU301" s="188" t="s">
        <v>83</v>
      </c>
      <c r="AV301" s="13" t="s">
        <v>83</v>
      </c>
      <c r="AW301" s="13" t="s">
        <v>30</v>
      </c>
      <c r="AX301" s="13" t="s">
        <v>81</v>
      </c>
      <c r="AY301" s="188" t="s">
        <v>127</v>
      </c>
    </row>
    <row r="302" s="2" customFormat="1" ht="16.5" customHeight="1">
      <c r="A302" s="37"/>
      <c r="B302" s="171"/>
      <c r="C302" s="172" t="s">
        <v>367</v>
      </c>
      <c r="D302" s="172" t="s">
        <v>131</v>
      </c>
      <c r="E302" s="173" t="s">
        <v>1085</v>
      </c>
      <c r="F302" s="174" t="s">
        <v>1086</v>
      </c>
      <c r="G302" s="175" t="s">
        <v>205</v>
      </c>
      <c r="H302" s="176">
        <v>1</v>
      </c>
      <c r="I302" s="177"/>
      <c r="J302" s="178">
        <f>ROUND(I302*H302,2)</f>
        <v>0</v>
      </c>
      <c r="K302" s="179"/>
      <c r="L302" s="38"/>
      <c r="M302" s="180" t="s">
        <v>1</v>
      </c>
      <c r="N302" s="181" t="s">
        <v>38</v>
      </c>
      <c r="O302" s="76"/>
      <c r="P302" s="182">
        <f>O302*H302</f>
        <v>0</v>
      </c>
      <c r="Q302" s="182">
        <v>0</v>
      </c>
      <c r="R302" s="182">
        <f>Q302*H302</f>
        <v>0</v>
      </c>
      <c r="S302" s="182">
        <v>0</v>
      </c>
      <c r="T302" s="18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4" t="s">
        <v>157</v>
      </c>
      <c r="AT302" s="184" t="s">
        <v>131</v>
      </c>
      <c r="AU302" s="184" t="s">
        <v>83</v>
      </c>
      <c r="AY302" s="18" t="s">
        <v>127</v>
      </c>
      <c r="BE302" s="185">
        <f>IF(N302="základní",J302,0)</f>
        <v>0</v>
      </c>
      <c r="BF302" s="185">
        <f>IF(N302="snížená",J302,0)</f>
        <v>0</v>
      </c>
      <c r="BG302" s="185">
        <f>IF(N302="zákl. přenesená",J302,0)</f>
        <v>0</v>
      </c>
      <c r="BH302" s="185">
        <f>IF(N302="sníž. přenesená",J302,0)</f>
        <v>0</v>
      </c>
      <c r="BI302" s="185">
        <f>IF(N302="nulová",J302,0)</f>
        <v>0</v>
      </c>
      <c r="BJ302" s="18" t="s">
        <v>81</v>
      </c>
      <c r="BK302" s="185">
        <f>ROUND(I302*H302,2)</f>
        <v>0</v>
      </c>
      <c r="BL302" s="18" t="s">
        <v>157</v>
      </c>
      <c r="BM302" s="184" t="s">
        <v>1087</v>
      </c>
    </row>
    <row r="303" s="13" customFormat="1">
      <c r="A303" s="13"/>
      <c r="B303" s="186"/>
      <c r="C303" s="13"/>
      <c r="D303" s="187" t="s">
        <v>137</v>
      </c>
      <c r="E303" s="188" t="s">
        <v>1</v>
      </c>
      <c r="F303" s="189" t="s">
        <v>81</v>
      </c>
      <c r="G303" s="13"/>
      <c r="H303" s="190">
        <v>1</v>
      </c>
      <c r="I303" s="191"/>
      <c r="J303" s="13"/>
      <c r="K303" s="13"/>
      <c r="L303" s="186"/>
      <c r="M303" s="192"/>
      <c r="N303" s="193"/>
      <c r="O303" s="193"/>
      <c r="P303" s="193"/>
      <c r="Q303" s="193"/>
      <c r="R303" s="193"/>
      <c r="S303" s="193"/>
      <c r="T303" s="19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8" t="s">
        <v>137</v>
      </c>
      <c r="AU303" s="188" t="s">
        <v>83</v>
      </c>
      <c r="AV303" s="13" t="s">
        <v>83</v>
      </c>
      <c r="AW303" s="13" t="s">
        <v>30</v>
      </c>
      <c r="AX303" s="13" t="s">
        <v>81</v>
      </c>
      <c r="AY303" s="188" t="s">
        <v>127</v>
      </c>
    </row>
    <row r="304" s="2" customFormat="1" ht="16.5" customHeight="1">
      <c r="A304" s="37"/>
      <c r="B304" s="171"/>
      <c r="C304" s="172" t="s">
        <v>371</v>
      </c>
      <c r="D304" s="172" t="s">
        <v>131</v>
      </c>
      <c r="E304" s="173" t="s">
        <v>547</v>
      </c>
      <c r="F304" s="174" t="s">
        <v>1088</v>
      </c>
      <c r="G304" s="175" t="s">
        <v>205</v>
      </c>
      <c r="H304" s="176">
        <v>1</v>
      </c>
      <c r="I304" s="177"/>
      <c r="J304" s="178">
        <f>ROUND(I304*H304,2)</f>
        <v>0</v>
      </c>
      <c r="K304" s="179"/>
      <c r="L304" s="38"/>
      <c r="M304" s="180" t="s">
        <v>1</v>
      </c>
      <c r="N304" s="181" t="s">
        <v>38</v>
      </c>
      <c r="O304" s="76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4" t="s">
        <v>528</v>
      </c>
      <c r="AT304" s="184" t="s">
        <v>131</v>
      </c>
      <c r="AU304" s="184" t="s">
        <v>83</v>
      </c>
      <c r="AY304" s="18" t="s">
        <v>127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81</v>
      </c>
      <c r="BK304" s="185">
        <f>ROUND(I304*H304,2)</f>
        <v>0</v>
      </c>
      <c r="BL304" s="18" t="s">
        <v>528</v>
      </c>
      <c r="BM304" s="184" t="s">
        <v>1089</v>
      </c>
    </row>
    <row r="305" s="13" customFormat="1">
      <c r="A305" s="13"/>
      <c r="B305" s="186"/>
      <c r="C305" s="13"/>
      <c r="D305" s="187" t="s">
        <v>137</v>
      </c>
      <c r="E305" s="188" t="s">
        <v>1</v>
      </c>
      <c r="F305" s="189" t="s">
        <v>81</v>
      </c>
      <c r="G305" s="13"/>
      <c r="H305" s="190">
        <v>1</v>
      </c>
      <c r="I305" s="191"/>
      <c r="J305" s="13"/>
      <c r="K305" s="13"/>
      <c r="L305" s="186"/>
      <c r="M305" s="206"/>
      <c r="N305" s="207"/>
      <c r="O305" s="207"/>
      <c r="P305" s="207"/>
      <c r="Q305" s="207"/>
      <c r="R305" s="207"/>
      <c r="S305" s="207"/>
      <c r="T305" s="20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8" t="s">
        <v>137</v>
      </c>
      <c r="AU305" s="188" t="s">
        <v>83</v>
      </c>
      <c r="AV305" s="13" t="s">
        <v>83</v>
      </c>
      <c r="AW305" s="13" t="s">
        <v>30</v>
      </c>
      <c r="AX305" s="13" t="s">
        <v>81</v>
      </c>
      <c r="AY305" s="188" t="s">
        <v>127</v>
      </c>
    </row>
    <row r="306" s="2" customFormat="1" ht="6.96" customHeight="1">
      <c r="A306" s="37"/>
      <c r="B306" s="59"/>
      <c r="C306" s="60"/>
      <c r="D306" s="60"/>
      <c r="E306" s="60"/>
      <c r="F306" s="60"/>
      <c r="G306" s="60"/>
      <c r="H306" s="60"/>
      <c r="I306" s="60"/>
      <c r="J306" s="60"/>
      <c r="K306" s="60"/>
      <c r="L306" s="38"/>
      <c r="M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</row>
  </sheetData>
  <autoFilter ref="C133:K305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Tůma</dc:creator>
  <cp:lastModifiedBy>Petr Tůma</cp:lastModifiedBy>
  <dcterms:created xsi:type="dcterms:W3CDTF">2025-10-07T13:01:11Z</dcterms:created>
  <dcterms:modified xsi:type="dcterms:W3CDTF">2025-10-07T13:01:14Z</dcterms:modified>
</cp:coreProperties>
</file>