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Work\2025\Kotelna - Kino Dukla\tisk DPS - Kino Dukla\Slepy rozpocet\"/>
    </mc:Choice>
  </mc:AlternateContent>
  <xr:revisionPtr revIDLastSave="0" documentId="13_ncr:1_{02D57804-C243-43FB-B50B-C30281C2D9C0}" xr6:coauthVersionLast="47" xr6:coauthVersionMax="47" xr10:uidLastSave="{00000000-0000-0000-0000-000000000000}"/>
  <bookViews>
    <workbookView xWindow="7395" yWindow="930" windowWidth="19410" windowHeight="14940" tabRatio="924" xr2:uid="{00000000-000D-0000-FFFF-FFFF00000000}"/>
  </bookViews>
  <sheets>
    <sheet name="Rekapitulace stavby" sheetId="1" r:id="rId1"/>
    <sheet name="D1_01_4a - Vytápění" sheetId="2" r:id="rId2"/>
    <sheet name="D1_01_4b - Zdravotně tech..." sheetId="3" r:id="rId3"/>
    <sheet name="D1_01_4c - Plynová odběrn..." sheetId="4" r:id="rId4"/>
    <sheet name="D1_01_4e - Stavební část" sheetId="5" r:id="rId5"/>
  </sheets>
  <definedNames>
    <definedName name="_xlnm._FilterDatabase" localSheetId="1" hidden="1">'D1_01_4a - Vytápění'!$C$126:$K$380</definedName>
    <definedName name="_xlnm._FilterDatabase" localSheetId="2" hidden="1">'D1_01_4b - Zdravotně tech...'!$C$121:$K$202</definedName>
    <definedName name="_xlnm._FilterDatabase" localSheetId="3" hidden="1">'D1_01_4c - Plynová odběrn...'!$C$119:$K$177</definedName>
    <definedName name="_xlnm._FilterDatabase" localSheetId="4" hidden="1">'D1_01_4e - Stavební část'!$C$130:$K$205</definedName>
    <definedName name="_xlnm.Print_Titles" localSheetId="1">'D1_01_4a - Vytápění'!$126:$126</definedName>
    <definedName name="_xlnm.Print_Titles" localSheetId="2">'D1_01_4b - Zdravotně tech...'!$121:$121</definedName>
    <definedName name="_xlnm.Print_Titles" localSheetId="3">'D1_01_4c - Plynová odběrn...'!$119:$119</definedName>
    <definedName name="_xlnm.Print_Titles" localSheetId="4">'D1_01_4e - Stavební část'!$130:$130</definedName>
    <definedName name="_xlnm.Print_Titles" localSheetId="0">'Rekapitulace stavby'!$92:$92</definedName>
    <definedName name="_xlnm.Print_Area" localSheetId="1">'D1_01_4a - Vytápění'!$C$4:$J$76,'D1_01_4a - Vytápění'!$C$82:$J$108,'D1_01_4a - Vytápění'!$C$114:$J$380</definedName>
    <definedName name="_xlnm.Print_Area" localSheetId="2">'D1_01_4b - Zdravotně tech...'!$C$4:$J$76,'D1_01_4b - Zdravotně tech...'!$C$82:$J$103,'D1_01_4b - Zdravotně tech...'!$C$109:$J$202</definedName>
    <definedName name="_xlnm.Print_Area" localSheetId="3">'D1_01_4c - Plynová odběrn...'!$C$4:$J$76,'D1_01_4c - Plynová odběrn...'!$C$82:$J$101,'D1_01_4c - Plynová odběrn...'!$C$107:$J$177</definedName>
    <definedName name="_xlnm.Print_Area" localSheetId="4">'D1_01_4e - Stavební část'!$C$4:$J$76,'D1_01_4e - Stavební část'!$C$82:$J$112,'D1_01_4e - Stavební část'!$C$118:$J$205</definedName>
    <definedName name="_xlnm.Print_Area" localSheetId="0">'Rekapitulace stavby'!$D$4:$AO$76,'Rekapitulace stavby'!$C$82:$AQ$99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5" l="1"/>
  <c r="J125" i="5" s="1"/>
  <c r="J12" i="2"/>
  <c r="J12" i="3"/>
  <c r="J116" i="3" s="1"/>
  <c r="J37" i="5"/>
  <c r="J36" i="5"/>
  <c r="AY98" i="1"/>
  <c r="J35" i="5"/>
  <c r="AX98" i="1" s="1"/>
  <c r="BI205" i="5"/>
  <c r="BH205" i="5"/>
  <c r="BG205" i="5"/>
  <c r="BF205" i="5"/>
  <c r="T205" i="5"/>
  <c r="R205" i="5"/>
  <c r="P205" i="5"/>
  <c r="BI204" i="5"/>
  <c r="BH204" i="5"/>
  <c r="BG204" i="5"/>
  <c r="BF204" i="5"/>
  <c r="T204" i="5"/>
  <c r="R204" i="5"/>
  <c r="P204" i="5"/>
  <c r="BI203" i="5"/>
  <c r="BH203" i="5"/>
  <c r="BG203" i="5"/>
  <c r="BF203" i="5"/>
  <c r="T203" i="5"/>
  <c r="T202" i="5" s="1"/>
  <c r="T201" i="5" s="1"/>
  <c r="R203" i="5"/>
  <c r="P203" i="5"/>
  <c r="BI193" i="5"/>
  <c r="BH193" i="5"/>
  <c r="BG193" i="5"/>
  <c r="BF193" i="5"/>
  <c r="T193" i="5"/>
  <c r="T190" i="5" s="1"/>
  <c r="R193" i="5"/>
  <c r="P193" i="5"/>
  <c r="BI192" i="5"/>
  <c r="BH192" i="5"/>
  <c r="BG192" i="5"/>
  <c r="BF192" i="5"/>
  <c r="T192" i="5"/>
  <c r="R192" i="5"/>
  <c r="P192" i="5"/>
  <c r="BI191" i="5"/>
  <c r="BH191" i="5"/>
  <c r="BG191" i="5"/>
  <c r="BF191" i="5"/>
  <c r="T191" i="5"/>
  <c r="R191" i="5"/>
  <c r="R190" i="5" s="1"/>
  <c r="P191" i="5"/>
  <c r="P190" i="5" s="1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3" i="5"/>
  <c r="BH183" i="5"/>
  <c r="BG183" i="5"/>
  <c r="BF183" i="5"/>
  <c r="T183" i="5"/>
  <c r="R183" i="5"/>
  <c r="P183" i="5"/>
  <c r="BI182" i="5"/>
  <c r="BH182" i="5"/>
  <c r="BG182" i="5"/>
  <c r="BF182" i="5"/>
  <c r="T182" i="5"/>
  <c r="R182" i="5"/>
  <c r="P182" i="5"/>
  <c r="BI180" i="5"/>
  <c r="BH180" i="5"/>
  <c r="BG180" i="5"/>
  <c r="BF180" i="5"/>
  <c r="T180" i="5"/>
  <c r="R180" i="5"/>
  <c r="P180" i="5"/>
  <c r="BI179" i="5"/>
  <c r="BH179" i="5"/>
  <c r="BG179" i="5"/>
  <c r="BF179" i="5"/>
  <c r="T179" i="5"/>
  <c r="R179" i="5"/>
  <c r="P179" i="5"/>
  <c r="BI178" i="5"/>
  <c r="BH178" i="5"/>
  <c r="BG178" i="5"/>
  <c r="BF178" i="5"/>
  <c r="T178" i="5"/>
  <c r="R178" i="5"/>
  <c r="P178" i="5"/>
  <c r="BI176" i="5"/>
  <c r="BH176" i="5"/>
  <c r="BG176" i="5"/>
  <c r="BF176" i="5"/>
  <c r="T176" i="5"/>
  <c r="R176" i="5"/>
  <c r="P176" i="5"/>
  <c r="BI175" i="5"/>
  <c r="BH175" i="5"/>
  <c r="BG175" i="5"/>
  <c r="BF175" i="5"/>
  <c r="T175" i="5"/>
  <c r="R175" i="5"/>
  <c r="P175" i="5"/>
  <c r="BI171" i="5"/>
  <c r="BH171" i="5"/>
  <c r="BG171" i="5"/>
  <c r="BF171" i="5"/>
  <c r="T171" i="5"/>
  <c r="R171" i="5"/>
  <c r="P171" i="5"/>
  <c r="BI169" i="5"/>
  <c r="BH169" i="5"/>
  <c r="BG169" i="5"/>
  <c r="BF169" i="5"/>
  <c r="T169" i="5"/>
  <c r="R169" i="5"/>
  <c r="P169" i="5"/>
  <c r="BI168" i="5"/>
  <c r="BH168" i="5"/>
  <c r="BG168" i="5"/>
  <c r="BF168" i="5"/>
  <c r="T168" i="5"/>
  <c r="R168" i="5"/>
  <c r="P168" i="5"/>
  <c r="BI167" i="5"/>
  <c r="BH167" i="5"/>
  <c r="BG167" i="5"/>
  <c r="BF167" i="5"/>
  <c r="T167" i="5"/>
  <c r="R167" i="5"/>
  <c r="P167" i="5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3" i="5"/>
  <c r="BH163" i="5"/>
  <c r="BG163" i="5"/>
  <c r="BF163" i="5"/>
  <c r="T163" i="5"/>
  <c r="R163" i="5"/>
  <c r="P163" i="5"/>
  <c r="BI161" i="5"/>
  <c r="BH161" i="5"/>
  <c r="BG161" i="5"/>
  <c r="BF161" i="5"/>
  <c r="T161" i="5"/>
  <c r="R161" i="5"/>
  <c r="P161" i="5"/>
  <c r="BI160" i="5"/>
  <c r="BH160" i="5"/>
  <c r="BG160" i="5"/>
  <c r="BF160" i="5"/>
  <c r="T160" i="5"/>
  <c r="R160" i="5"/>
  <c r="P160" i="5"/>
  <c r="BI159" i="5"/>
  <c r="BH159" i="5"/>
  <c r="BG159" i="5"/>
  <c r="BF159" i="5"/>
  <c r="T159" i="5"/>
  <c r="R159" i="5"/>
  <c r="P159" i="5"/>
  <c r="BI153" i="5"/>
  <c r="BH153" i="5"/>
  <c r="BG153" i="5"/>
  <c r="BF153" i="5"/>
  <c r="T153" i="5"/>
  <c r="R153" i="5"/>
  <c r="P153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0" i="5"/>
  <c r="BH140" i="5"/>
  <c r="BG140" i="5"/>
  <c r="BF140" i="5"/>
  <c r="T140" i="5"/>
  <c r="R140" i="5"/>
  <c r="P140" i="5"/>
  <c r="BI134" i="5"/>
  <c r="BH134" i="5"/>
  <c r="BG134" i="5"/>
  <c r="BF134" i="5"/>
  <c r="T134" i="5"/>
  <c r="T133" i="5" s="1"/>
  <c r="R134" i="5"/>
  <c r="R133" i="5"/>
  <c r="P134" i="5"/>
  <c r="P133" i="5"/>
  <c r="J128" i="5"/>
  <c r="J127" i="5"/>
  <c r="F127" i="5"/>
  <c r="F125" i="5"/>
  <c r="E123" i="5"/>
  <c r="J92" i="5"/>
  <c r="J91" i="5"/>
  <c r="F91" i="5"/>
  <c r="F89" i="5"/>
  <c r="E87" i="5"/>
  <c r="J18" i="5"/>
  <c r="E18" i="5"/>
  <c r="F128" i="5"/>
  <c r="J17" i="5"/>
  <c r="E7" i="5"/>
  <c r="E121" i="5"/>
  <c r="J37" i="4"/>
  <c r="J36" i="4"/>
  <c r="AY97" i="1"/>
  <c r="J35" i="4"/>
  <c r="AX97" i="1" s="1"/>
  <c r="BI176" i="4"/>
  <c r="BH176" i="4"/>
  <c r="BG176" i="4"/>
  <c r="BF176" i="4"/>
  <c r="T176" i="4"/>
  <c r="R176" i="4"/>
  <c r="P176" i="4"/>
  <c r="BI174" i="4"/>
  <c r="BH174" i="4"/>
  <c r="BG174" i="4"/>
  <c r="BF174" i="4"/>
  <c r="T174" i="4"/>
  <c r="R174" i="4"/>
  <c r="P174" i="4"/>
  <c r="BI172" i="4"/>
  <c r="BH172" i="4"/>
  <c r="BG172" i="4"/>
  <c r="BF172" i="4"/>
  <c r="T172" i="4"/>
  <c r="R172" i="4"/>
  <c r="P172" i="4"/>
  <c r="BI170" i="4"/>
  <c r="BH170" i="4"/>
  <c r="BG170" i="4"/>
  <c r="BF170" i="4"/>
  <c r="T170" i="4"/>
  <c r="R170" i="4"/>
  <c r="P170" i="4"/>
  <c r="BI168" i="4"/>
  <c r="BH168" i="4"/>
  <c r="BG168" i="4"/>
  <c r="BF168" i="4"/>
  <c r="T168" i="4"/>
  <c r="R168" i="4"/>
  <c r="P168" i="4"/>
  <c r="BI165" i="4"/>
  <c r="BH165" i="4"/>
  <c r="BG165" i="4"/>
  <c r="BF165" i="4"/>
  <c r="T165" i="4"/>
  <c r="R165" i="4"/>
  <c r="P165" i="4"/>
  <c r="BI163" i="4"/>
  <c r="BH163" i="4"/>
  <c r="BG163" i="4"/>
  <c r="BF163" i="4"/>
  <c r="T163" i="4"/>
  <c r="R163" i="4"/>
  <c r="P163" i="4"/>
  <c r="BI161" i="4"/>
  <c r="BH161" i="4"/>
  <c r="BG161" i="4"/>
  <c r="BF161" i="4"/>
  <c r="T161" i="4"/>
  <c r="R161" i="4"/>
  <c r="P161" i="4"/>
  <c r="BI159" i="4"/>
  <c r="BH159" i="4"/>
  <c r="BG159" i="4"/>
  <c r="BF159" i="4"/>
  <c r="T159" i="4"/>
  <c r="R159" i="4"/>
  <c r="P159" i="4"/>
  <c r="BI157" i="4"/>
  <c r="BH157" i="4"/>
  <c r="BG157" i="4"/>
  <c r="BF157" i="4"/>
  <c r="T157" i="4"/>
  <c r="R157" i="4"/>
  <c r="P157" i="4"/>
  <c r="BI155" i="4"/>
  <c r="BH155" i="4"/>
  <c r="BG155" i="4"/>
  <c r="BF155" i="4"/>
  <c r="T155" i="4"/>
  <c r="R155" i="4"/>
  <c r="P155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49" i="4"/>
  <c r="BH149" i="4"/>
  <c r="BG149" i="4"/>
  <c r="BF149" i="4"/>
  <c r="T149" i="4"/>
  <c r="R149" i="4"/>
  <c r="P149" i="4"/>
  <c r="BI147" i="4"/>
  <c r="BH147" i="4"/>
  <c r="BG147" i="4"/>
  <c r="BF147" i="4"/>
  <c r="T147" i="4"/>
  <c r="R147" i="4"/>
  <c r="P147" i="4"/>
  <c r="BI145" i="4"/>
  <c r="BH145" i="4"/>
  <c r="BG145" i="4"/>
  <c r="BF145" i="4"/>
  <c r="T145" i="4"/>
  <c r="R145" i="4"/>
  <c r="P145" i="4"/>
  <c r="BI143" i="4"/>
  <c r="BH143" i="4"/>
  <c r="BG143" i="4"/>
  <c r="BF143" i="4"/>
  <c r="T143" i="4"/>
  <c r="R143" i="4"/>
  <c r="P143" i="4"/>
  <c r="BI141" i="4"/>
  <c r="BH141" i="4"/>
  <c r="BG141" i="4"/>
  <c r="BF141" i="4"/>
  <c r="T141" i="4"/>
  <c r="R141" i="4"/>
  <c r="P141" i="4"/>
  <c r="BI139" i="4"/>
  <c r="BH139" i="4"/>
  <c r="BG139" i="4"/>
  <c r="BF139" i="4"/>
  <c r="T139" i="4"/>
  <c r="R139" i="4"/>
  <c r="P139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BI131" i="4"/>
  <c r="BH131" i="4"/>
  <c r="BG131" i="4"/>
  <c r="BF131" i="4"/>
  <c r="T131" i="4"/>
  <c r="R131" i="4"/>
  <c r="P131" i="4"/>
  <c r="BI129" i="4"/>
  <c r="BH129" i="4"/>
  <c r="BG129" i="4"/>
  <c r="BF129" i="4"/>
  <c r="T129" i="4"/>
  <c r="R129" i="4"/>
  <c r="P129" i="4"/>
  <c r="BI127" i="4"/>
  <c r="BH127" i="4"/>
  <c r="BG127" i="4"/>
  <c r="BF127" i="4"/>
  <c r="T127" i="4"/>
  <c r="R127" i="4"/>
  <c r="P127" i="4"/>
  <c r="BI125" i="4"/>
  <c r="BH125" i="4"/>
  <c r="BG125" i="4"/>
  <c r="BF125" i="4"/>
  <c r="T125" i="4"/>
  <c r="R125" i="4"/>
  <c r="P125" i="4"/>
  <c r="BI123" i="4"/>
  <c r="BH123" i="4"/>
  <c r="BG123" i="4"/>
  <c r="BF123" i="4"/>
  <c r="T123" i="4"/>
  <c r="R123" i="4"/>
  <c r="P123" i="4"/>
  <c r="F114" i="4"/>
  <c r="E112" i="4"/>
  <c r="F89" i="4"/>
  <c r="E87" i="4"/>
  <c r="J24" i="4"/>
  <c r="E24" i="4"/>
  <c r="J117" i="4" s="1"/>
  <c r="J23" i="4"/>
  <c r="J21" i="4"/>
  <c r="E21" i="4"/>
  <c r="J91" i="4" s="1"/>
  <c r="J20" i="4"/>
  <c r="J18" i="4"/>
  <c r="E18" i="4"/>
  <c r="F92" i="4" s="1"/>
  <c r="J17" i="4"/>
  <c r="J15" i="4"/>
  <c r="E15" i="4"/>
  <c r="F91" i="4" s="1"/>
  <c r="J14" i="4"/>
  <c r="J12" i="4"/>
  <c r="J89" i="4" s="1"/>
  <c r="E7" i="4"/>
  <c r="E85" i="4" s="1"/>
  <c r="J37" i="3"/>
  <c r="J36" i="3"/>
  <c r="AY96" i="1" s="1"/>
  <c r="J35" i="3"/>
  <c r="AX96" i="1"/>
  <c r="BI201" i="3"/>
  <c r="BH201" i="3"/>
  <c r="BG201" i="3"/>
  <c r="BF201" i="3"/>
  <c r="T201" i="3"/>
  <c r="R201" i="3"/>
  <c r="P201" i="3"/>
  <c r="BI199" i="3"/>
  <c r="BH199" i="3"/>
  <c r="BG199" i="3"/>
  <c r="BF199" i="3"/>
  <c r="T199" i="3"/>
  <c r="R199" i="3"/>
  <c r="P199" i="3"/>
  <c r="BI197" i="3"/>
  <c r="BH197" i="3"/>
  <c r="BG197" i="3"/>
  <c r="BF197" i="3"/>
  <c r="T197" i="3"/>
  <c r="R197" i="3"/>
  <c r="P197" i="3"/>
  <c r="BI195" i="3"/>
  <c r="BH195" i="3"/>
  <c r="BG195" i="3"/>
  <c r="BF195" i="3"/>
  <c r="T195" i="3"/>
  <c r="R195" i="3"/>
  <c r="P195" i="3"/>
  <c r="BI193" i="3"/>
  <c r="BH193" i="3"/>
  <c r="BG193" i="3"/>
  <c r="BF193" i="3"/>
  <c r="T193" i="3"/>
  <c r="R193" i="3"/>
  <c r="P193" i="3"/>
  <c r="BI190" i="3"/>
  <c r="BH190" i="3"/>
  <c r="BG190" i="3"/>
  <c r="BF190" i="3"/>
  <c r="T190" i="3"/>
  <c r="R190" i="3"/>
  <c r="P190" i="3"/>
  <c r="BI188" i="3"/>
  <c r="BH188" i="3"/>
  <c r="BG188" i="3"/>
  <c r="BF188" i="3"/>
  <c r="T188" i="3"/>
  <c r="R188" i="3"/>
  <c r="P188" i="3"/>
  <c r="BI186" i="3"/>
  <c r="BH186" i="3"/>
  <c r="BG186" i="3"/>
  <c r="BF186" i="3"/>
  <c r="T186" i="3"/>
  <c r="R186" i="3"/>
  <c r="P186" i="3"/>
  <c r="BI184" i="3"/>
  <c r="BH184" i="3"/>
  <c r="BG184" i="3"/>
  <c r="BF184" i="3"/>
  <c r="T184" i="3"/>
  <c r="R184" i="3"/>
  <c r="P184" i="3"/>
  <c r="BI182" i="3"/>
  <c r="BH182" i="3"/>
  <c r="BG182" i="3"/>
  <c r="BF182" i="3"/>
  <c r="T182" i="3"/>
  <c r="R182" i="3"/>
  <c r="P182" i="3"/>
  <c r="BI180" i="3"/>
  <c r="BH180" i="3"/>
  <c r="BG180" i="3"/>
  <c r="BF180" i="3"/>
  <c r="T180" i="3"/>
  <c r="R180" i="3"/>
  <c r="P180" i="3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4" i="3"/>
  <c r="BH174" i="3"/>
  <c r="BG174" i="3"/>
  <c r="BF174" i="3"/>
  <c r="T174" i="3"/>
  <c r="R174" i="3"/>
  <c r="P174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60" i="3"/>
  <c r="BH160" i="3"/>
  <c r="BG160" i="3"/>
  <c r="BF160" i="3"/>
  <c r="T160" i="3"/>
  <c r="R160" i="3"/>
  <c r="P160" i="3"/>
  <c r="BI158" i="3"/>
  <c r="BH158" i="3"/>
  <c r="BG158" i="3"/>
  <c r="BF158" i="3"/>
  <c r="T158" i="3"/>
  <c r="R158" i="3"/>
  <c r="P158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BI125" i="3"/>
  <c r="BH125" i="3"/>
  <c r="BG125" i="3"/>
  <c r="BF125" i="3"/>
  <c r="T125" i="3"/>
  <c r="R125" i="3"/>
  <c r="P125" i="3"/>
  <c r="F116" i="3"/>
  <c r="E114" i="3"/>
  <c r="F89" i="3"/>
  <c r="E87" i="3"/>
  <c r="J24" i="3"/>
  <c r="E24" i="3"/>
  <c r="J119" i="3"/>
  <c r="J23" i="3"/>
  <c r="J21" i="3"/>
  <c r="E21" i="3"/>
  <c r="J91" i="3" s="1"/>
  <c r="J20" i="3"/>
  <c r="J18" i="3"/>
  <c r="E18" i="3"/>
  <c r="F119" i="3"/>
  <c r="J17" i="3"/>
  <c r="J15" i="3"/>
  <c r="E15" i="3"/>
  <c r="F118" i="3"/>
  <c r="J14" i="3"/>
  <c r="E7" i="3"/>
  <c r="E112" i="3" s="1"/>
  <c r="J37" i="2"/>
  <c r="J36" i="2"/>
  <c r="AY95" i="1"/>
  <c r="J35" i="2"/>
  <c r="AX95" i="1" s="1"/>
  <c r="BI379" i="2"/>
  <c r="BH379" i="2"/>
  <c r="BG379" i="2"/>
  <c r="BF379" i="2"/>
  <c r="T379" i="2"/>
  <c r="R379" i="2"/>
  <c r="P379" i="2"/>
  <c r="BI377" i="2"/>
  <c r="BH377" i="2"/>
  <c r="BG377" i="2"/>
  <c r="BF377" i="2"/>
  <c r="T377" i="2"/>
  <c r="R377" i="2"/>
  <c r="P377" i="2"/>
  <c r="BI375" i="2"/>
  <c r="BH375" i="2"/>
  <c r="BG375" i="2"/>
  <c r="BF375" i="2"/>
  <c r="T375" i="2"/>
  <c r="R375" i="2"/>
  <c r="P375" i="2"/>
  <c r="BI373" i="2"/>
  <c r="BH373" i="2"/>
  <c r="BG373" i="2"/>
  <c r="BF373" i="2"/>
  <c r="T373" i="2"/>
  <c r="R373" i="2"/>
  <c r="P373" i="2"/>
  <c r="BI371" i="2"/>
  <c r="BH371" i="2"/>
  <c r="BG371" i="2"/>
  <c r="BF371" i="2"/>
  <c r="T371" i="2"/>
  <c r="R371" i="2"/>
  <c r="P371" i="2"/>
  <c r="BI369" i="2"/>
  <c r="BH369" i="2"/>
  <c r="BG369" i="2"/>
  <c r="BF369" i="2"/>
  <c r="T369" i="2"/>
  <c r="R369" i="2"/>
  <c r="P369" i="2"/>
  <c r="BI365" i="2"/>
  <c r="BH365" i="2"/>
  <c r="BG365" i="2"/>
  <c r="BF365" i="2"/>
  <c r="T365" i="2"/>
  <c r="R365" i="2"/>
  <c r="P365" i="2"/>
  <c r="BI363" i="2"/>
  <c r="BH363" i="2"/>
  <c r="BG363" i="2"/>
  <c r="BF363" i="2"/>
  <c r="T363" i="2"/>
  <c r="R363" i="2"/>
  <c r="P363" i="2"/>
  <c r="BI361" i="2"/>
  <c r="BH361" i="2"/>
  <c r="BG361" i="2"/>
  <c r="BF361" i="2"/>
  <c r="T361" i="2"/>
  <c r="R361" i="2"/>
  <c r="P361" i="2"/>
  <c r="BI359" i="2"/>
  <c r="BH359" i="2"/>
  <c r="BG359" i="2"/>
  <c r="BF359" i="2"/>
  <c r="T359" i="2"/>
  <c r="R359" i="2"/>
  <c r="P359" i="2"/>
  <c r="BI357" i="2"/>
  <c r="BH357" i="2"/>
  <c r="BG357" i="2"/>
  <c r="BF357" i="2"/>
  <c r="T357" i="2"/>
  <c r="R357" i="2"/>
  <c r="P357" i="2"/>
  <c r="BI355" i="2"/>
  <c r="BH355" i="2"/>
  <c r="BG355" i="2"/>
  <c r="BF355" i="2"/>
  <c r="T355" i="2"/>
  <c r="R355" i="2"/>
  <c r="P355" i="2"/>
  <c r="BI353" i="2"/>
  <c r="BH353" i="2"/>
  <c r="BG353" i="2"/>
  <c r="BF353" i="2"/>
  <c r="T353" i="2"/>
  <c r="R353" i="2"/>
  <c r="P353" i="2"/>
  <c r="BI350" i="2"/>
  <c r="BH350" i="2"/>
  <c r="BG350" i="2"/>
  <c r="BF350" i="2"/>
  <c r="T350" i="2"/>
  <c r="R350" i="2"/>
  <c r="P350" i="2"/>
  <c r="BI348" i="2"/>
  <c r="BH348" i="2"/>
  <c r="BG348" i="2"/>
  <c r="BF348" i="2"/>
  <c r="T348" i="2"/>
  <c r="R348" i="2"/>
  <c r="P348" i="2"/>
  <c r="BI346" i="2"/>
  <c r="BH346" i="2"/>
  <c r="BG346" i="2"/>
  <c r="BF346" i="2"/>
  <c r="T346" i="2"/>
  <c r="R346" i="2"/>
  <c r="P346" i="2"/>
  <c r="BI344" i="2"/>
  <c r="BH344" i="2"/>
  <c r="BG344" i="2"/>
  <c r="BF344" i="2"/>
  <c r="T344" i="2"/>
  <c r="R344" i="2"/>
  <c r="P344" i="2"/>
  <c r="BI342" i="2"/>
  <c r="BH342" i="2"/>
  <c r="BG342" i="2"/>
  <c r="BF342" i="2"/>
  <c r="T342" i="2"/>
  <c r="R342" i="2"/>
  <c r="P342" i="2"/>
  <c r="BI340" i="2"/>
  <c r="BH340" i="2"/>
  <c r="BG340" i="2"/>
  <c r="BF340" i="2"/>
  <c r="T340" i="2"/>
  <c r="R340" i="2"/>
  <c r="P340" i="2"/>
  <c r="BI338" i="2"/>
  <c r="BH338" i="2"/>
  <c r="BG338" i="2"/>
  <c r="BF338" i="2"/>
  <c r="T338" i="2"/>
  <c r="R338" i="2"/>
  <c r="P338" i="2"/>
  <c r="BI336" i="2"/>
  <c r="BH336" i="2"/>
  <c r="BG336" i="2"/>
  <c r="BF336" i="2"/>
  <c r="T336" i="2"/>
  <c r="R336" i="2"/>
  <c r="P336" i="2"/>
  <c r="BI334" i="2"/>
  <c r="BH334" i="2"/>
  <c r="BG334" i="2"/>
  <c r="BF334" i="2"/>
  <c r="T334" i="2"/>
  <c r="R334" i="2"/>
  <c r="P334" i="2"/>
  <c r="BI332" i="2"/>
  <c r="BH332" i="2"/>
  <c r="BG332" i="2"/>
  <c r="BF332" i="2"/>
  <c r="T332" i="2"/>
  <c r="R332" i="2"/>
  <c r="P332" i="2"/>
  <c r="BI330" i="2"/>
  <c r="BH330" i="2"/>
  <c r="BG330" i="2"/>
  <c r="BF330" i="2"/>
  <c r="T330" i="2"/>
  <c r="R330" i="2"/>
  <c r="P330" i="2"/>
  <c r="BI328" i="2"/>
  <c r="BH328" i="2"/>
  <c r="BG328" i="2"/>
  <c r="BF328" i="2"/>
  <c r="T328" i="2"/>
  <c r="R328" i="2"/>
  <c r="P328" i="2"/>
  <c r="BI326" i="2"/>
  <c r="BH326" i="2"/>
  <c r="BG326" i="2"/>
  <c r="BF326" i="2"/>
  <c r="T326" i="2"/>
  <c r="R326" i="2"/>
  <c r="P326" i="2"/>
  <c r="BI323" i="2"/>
  <c r="BH323" i="2"/>
  <c r="BG323" i="2"/>
  <c r="BF323" i="2"/>
  <c r="T323" i="2"/>
  <c r="R323" i="2"/>
  <c r="P323" i="2"/>
  <c r="BI320" i="2"/>
  <c r="BH320" i="2"/>
  <c r="BG320" i="2"/>
  <c r="BF320" i="2"/>
  <c r="T320" i="2"/>
  <c r="T319" i="2" s="1"/>
  <c r="R320" i="2"/>
  <c r="R319" i="2"/>
  <c r="P320" i="2"/>
  <c r="P319" i="2" s="1"/>
  <c r="BI318" i="2"/>
  <c r="BH318" i="2"/>
  <c r="BG318" i="2"/>
  <c r="BF318" i="2"/>
  <c r="T318" i="2"/>
  <c r="R318" i="2"/>
  <c r="P318" i="2"/>
  <c r="BI316" i="2"/>
  <c r="BH316" i="2"/>
  <c r="BG316" i="2"/>
  <c r="BF316" i="2"/>
  <c r="T316" i="2"/>
  <c r="R316" i="2"/>
  <c r="P316" i="2"/>
  <c r="BI314" i="2"/>
  <c r="BH314" i="2"/>
  <c r="BG314" i="2"/>
  <c r="BF314" i="2"/>
  <c r="T314" i="2"/>
  <c r="R314" i="2"/>
  <c r="P314" i="2"/>
  <c r="BI312" i="2"/>
  <c r="BH312" i="2"/>
  <c r="BG312" i="2"/>
  <c r="BF312" i="2"/>
  <c r="T312" i="2"/>
  <c r="R312" i="2"/>
  <c r="P312" i="2"/>
  <c r="BI310" i="2"/>
  <c r="BH310" i="2"/>
  <c r="BG310" i="2"/>
  <c r="BF310" i="2"/>
  <c r="T310" i="2"/>
  <c r="R310" i="2"/>
  <c r="P310" i="2"/>
  <c r="BI308" i="2"/>
  <c r="BH308" i="2"/>
  <c r="BG308" i="2"/>
  <c r="BF308" i="2"/>
  <c r="T308" i="2"/>
  <c r="R308" i="2"/>
  <c r="P308" i="2"/>
  <c r="BI306" i="2"/>
  <c r="BH306" i="2"/>
  <c r="BG306" i="2"/>
  <c r="BF306" i="2"/>
  <c r="T306" i="2"/>
  <c r="R306" i="2"/>
  <c r="P306" i="2"/>
  <c r="BI304" i="2"/>
  <c r="BH304" i="2"/>
  <c r="BG304" i="2"/>
  <c r="BF304" i="2"/>
  <c r="T304" i="2"/>
  <c r="R304" i="2"/>
  <c r="P304" i="2"/>
  <c r="BI302" i="2"/>
  <c r="BH302" i="2"/>
  <c r="BG302" i="2"/>
  <c r="BF302" i="2"/>
  <c r="T302" i="2"/>
  <c r="R302" i="2"/>
  <c r="P302" i="2"/>
  <c r="BI300" i="2"/>
  <c r="BH300" i="2"/>
  <c r="BG300" i="2"/>
  <c r="BF300" i="2"/>
  <c r="T300" i="2"/>
  <c r="R300" i="2"/>
  <c r="P300" i="2"/>
  <c r="BI298" i="2"/>
  <c r="BH298" i="2"/>
  <c r="BG298" i="2"/>
  <c r="BF298" i="2"/>
  <c r="T298" i="2"/>
  <c r="R298" i="2"/>
  <c r="P298" i="2"/>
  <c r="BI296" i="2"/>
  <c r="BH296" i="2"/>
  <c r="BG296" i="2"/>
  <c r="BF296" i="2"/>
  <c r="T296" i="2"/>
  <c r="R296" i="2"/>
  <c r="P296" i="2"/>
  <c r="BI294" i="2"/>
  <c r="BH294" i="2"/>
  <c r="BG294" i="2"/>
  <c r="BF294" i="2"/>
  <c r="T294" i="2"/>
  <c r="R294" i="2"/>
  <c r="P294" i="2"/>
  <c r="BI292" i="2"/>
  <c r="BH292" i="2"/>
  <c r="BG292" i="2"/>
  <c r="BF292" i="2"/>
  <c r="T292" i="2"/>
  <c r="R292" i="2"/>
  <c r="P292" i="2"/>
  <c r="BI290" i="2"/>
  <c r="BH290" i="2"/>
  <c r="BG290" i="2"/>
  <c r="BF290" i="2"/>
  <c r="T290" i="2"/>
  <c r="R290" i="2"/>
  <c r="P290" i="2"/>
  <c r="BI288" i="2"/>
  <c r="BH288" i="2"/>
  <c r="BG288" i="2"/>
  <c r="BF288" i="2"/>
  <c r="T288" i="2"/>
  <c r="R288" i="2"/>
  <c r="P288" i="2"/>
  <c r="BI286" i="2"/>
  <c r="BH286" i="2"/>
  <c r="BG286" i="2"/>
  <c r="BF286" i="2"/>
  <c r="T286" i="2"/>
  <c r="R286" i="2"/>
  <c r="P286" i="2"/>
  <c r="BI284" i="2"/>
  <c r="BH284" i="2"/>
  <c r="BG284" i="2"/>
  <c r="BF284" i="2"/>
  <c r="T284" i="2"/>
  <c r="R284" i="2"/>
  <c r="P284" i="2"/>
  <c r="BI282" i="2"/>
  <c r="BH282" i="2"/>
  <c r="BG282" i="2"/>
  <c r="BF282" i="2"/>
  <c r="T282" i="2"/>
  <c r="R282" i="2"/>
  <c r="P282" i="2"/>
  <c r="BI280" i="2"/>
  <c r="BH280" i="2"/>
  <c r="BG280" i="2"/>
  <c r="BF280" i="2"/>
  <c r="T280" i="2"/>
  <c r="R280" i="2"/>
  <c r="P280" i="2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R262" i="2"/>
  <c r="P262" i="2"/>
  <c r="BI260" i="2"/>
  <c r="BH260" i="2"/>
  <c r="BG260" i="2"/>
  <c r="BF260" i="2"/>
  <c r="T260" i="2"/>
  <c r="R260" i="2"/>
  <c r="P260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6" i="2"/>
  <c r="BH136" i="2"/>
  <c r="BG136" i="2"/>
  <c r="F35" i="2" s="1"/>
  <c r="BF136" i="2"/>
  <c r="T136" i="2"/>
  <c r="R136" i="2"/>
  <c r="P136" i="2"/>
  <c r="BI134" i="2"/>
  <c r="BH134" i="2"/>
  <c r="BG134" i="2"/>
  <c r="BF134" i="2"/>
  <c r="T134" i="2"/>
  <c r="R134" i="2"/>
  <c r="P134" i="2"/>
  <c r="BI132" i="2"/>
  <c r="F37" i="2" s="1"/>
  <c r="BH132" i="2"/>
  <c r="F36" i="2" s="1"/>
  <c r="BG132" i="2"/>
  <c r="BF132" i="2"/>
  <c r="T132" i="2"/>
  <c r="R132" i="2"/>
  <c r="P132" i="2"/>
  <c r="BI130" i="2"/>
  <c r="BH130" i="2"/>
  <c r="BG130" i="2"/>
  <c r="BF130" i="2"/>
  <c r="J34" i="2" s="1"/>
  <c r="T130" i="2"/>
  <c r="R130" i="2"/>
  <c r="P130" i="2"/>
  <c r="F121" i="2"/>
  <c r="E119" i="2"/>
  <c r="F89" i="2"/>
  <c r="E87" i="2"/>
  <c r="J24" i="2"/>
  <c r="E24" i="2"/>
  <c r="J124" i="2" s="1"/>
  <c r="J23" i="2"/>
  <c r="J21" i="2"/>
  <c r="E21" i="2"/>
  <c r="J123" i="2"/>
  <c r="J20" i="2"/>
  <c r="J18" i="2"/>
  <c r="E18" i="2"/>
  <c r="F124" i="2" s="1"/>
  <c r="J17" i="2"/>
  <c r="J15" i="2"/>
  <c r="E15" i="2"/>
  <c r="F91" i="2" s="1"/>
  <c r="J14" i="2"/>
  <c r="J89" i="2"/>
  <c r="E7" i="2"/>
  <c r="E117" i="2" s="1"/>
  <c r="L90" i="1"/>
  <c r="AM90" i="1"/>
  <c r="AM89" i="1"/>
  <c r="L89" i="1"/>
  <c r="AM87" i="1"/>
  <c r="L87" i="1"/>
  <c r="L85" i="1"/>
  <c r="L84" i="1"/>
  <c r="BK136" i="2"/>
  <c r="J361" i="2"/>
  <c r="J355" i="2"/>
  <c r="J320" i="2"/>
  <c r="J314" i="2"/>
  <c r="BK304" i="2"/>
  <c r="BK298" i="2"/>
  <c r="J284" i="2"/>
  <c r="BK230" i="2"/>
  <c r="J200" i="2"/>
  <c r="J140" i="2"/>
  <c r="J136" i="3"/>
  <c r="BK132" i="3"/>
  <c r="J186" i="3"/>
  <c r="BK174" i="3"/>
  <c r="BK142" i="3"/>
  <c r="BK176" i="3"/>
  <c r="BK195" i="3"/>
  <c r="BK136" i="3"/>
  <c r="J156" i="3"/>
  <c r="J125" i="4"/>
  <c r="J163" i="4"/>
  <c r="J131" i="4"/>
  <c r="J127" i="4"/>
  <c r="BK176" i="4"/>
  <c r="BK151" i="4"/>
  <c r="BK133" i="4"/>
  <c r="BK166" i="5"/>
  <c r="BK203" i="5"/>
  <c r="J166" i="5"/>
  <c r="J182" i="5"/>
  <c r="BK192" i="5"/>
  <c r="BK191" i="5"/>
  <c r="BK190" i="5" s="1"/>
  <c r="J190" i="5" s="1"/>
  <c r="J109" i="5" s="1"/>
  <c r="J149" i="5"/>
  <c r="BK284" i="2"/>
  <c r="BK266" i="2"/>
  <c r="J230" i="2"/>
  <c r="BK212" i="2"/>
  <c r="BK369" i="2"/>
  <c r="J336" i="2"/>
  <c r="BK278" i="2"/>
  <c r="BK252" i="2"/>
  <c r="J232" i="2"/>
  <c r="J190" i="2"/>
  <c r="J371" i="2"/>
  <c r="J202" i="2"/>
  <c r="J160" i="2"/>
  <c r="J132" i="3"/>
  <c r="J178" i="3"/>
  <c r="BK140" i="3"/>
  <c r="BK182" i="3"/>
  <c r="BK150" i="3"/>
  <c r="J201" i="3"/>
  <c r="J195" i="3"/>
  <c r="BK168" i="3"/>
  <c r="J155" i="4"/>
  <c r="J161" i="4"/>
  <c r="BK125" i="4"/>
  <c r="J141" i="4"/>
  <c r="BK168" i="4"/>
  <c r="BK161" i="4"/>
  <c r="BK165" i="5"/>
  <c r="J167" i="5"/>
  <c r="BK169" i="5"/>
  <c r="J161" i="5"/>
  <c r="BK204" i="5"/>
  <c r="BK149" i="5"/>
  <c r="J171" i="5"/>
  <c r="BK290" i="2"/>
  <c r="BK232" i="2"/>
  <c r="J218" i="2"/>
  <c r="J174" i="2"/>
  <c r="BK338" i="2"/>
  <c r="J330" i="2"/>
  <c r="J236" i="2"/>
  <c r="BK168" i="2"/>
  <c r="J379" i="2"/>
  <c r="J375" i="2"/>
  <c r="BK214" i="2"/>
  <c r="J170" i="2"/>
  <c r="J344" i="2"/>
  <c r="BK238" i="2"/>
  <c r="J194" i="2"/>
  <c r="BK170" i="2"/>
  <c r="BK361" i="2"/>
  <c r="J346" i="2"/>
  <c r="BK320" i="2"/>
  <c r="BK314" i="2"/>
  <c r="J306" i="2"/>
  <c r="J296" i="2"/>
  <c r="BK282" i="2"/>
  <c r="J244" i="2"/>
  <c r="BK216" i="2"/>
  <c r="J162" i="2"/>
  <c r="BK166" i="3"/>
  <c r="BK129" i="3"/>
  <c r="BK199" i="3"/>
  <c r="BK160" i="3"/>
  <c r="BK138" i="3"/>
  <c r="BK178" i="3"/>
  <c r="BK144" i="3"/>
  <c r="J182" i="3"/>
  <c r="J154" i="3"/>
  <c r="BK146" i="3"/>
  <c r="J139" i="4"/>
  <c r="J143" i="4"/>
  <c r="J159" i="4"/>
  <c r="BK157" i="4"/>
  <c r="BK159" i="4"/>
  <c r="BK163" i="5"/>
  <c r="J146" i="5"/>
  <c r="J204" i="5"/>
  <c r="BK160" i="5"/>
  <c r="J186" i="5"/>
  <c r="BK205" i="5"/>
  <c r="J168" i="5"/>
  <c r="BK276" i="2"/>
  <c r="J258" i="2"/>
  <c r="BK194" i="2"/>
  <c r="J154" i="2"/>
  <c r="BK342" i="2"/>
  <c r="BK330" i="2"/>
  <c r="BK258" i="2"/>
  <c r="BK196" i="2"/>
  <c r="BK373" i="2"/>
  <c r="J212" i="2"/>
  <c r="J164" i="2"/>
  <c r="J369" i="2"/>
  <c r="J220" i="2"/>
  <c r="BK180" i="2"/>
  <c r="BK148" i="2"/>
  <c r="BK363" i="2"/>
  <c r="BK353" i="2"/>
  <c r="J348" i="2"/>
  <c r="J316" i="2"/>
  <c r="J308" i="2"/>
  <c r="J300" i="2"/>
  <c r="BK292" i="2"/>
  <c r="J276" i="2"/>
  <c r="J262" i="2"/>
  <c r="J228" i="2"/>
  <c r="BK188" i="2"/>
  <c r="J136" i="2"/>
  <c r="J129" i="3"/>
  <c r="J176" i="3"/>
  <c r="BK164" i="3"/>
  <c r="BK154" i="3"/>
  <c r="J127" i="3"/>
  <c r="J162" i="3"/>
  <c r="BK184" i="3"/>
  <c r="J170" i="3"/>
  <c r="BK201" i="3"/>
  <c r="J152" i="3"/>
  <c r="J166" i="3"/>
  <c r="BK165" i="4"/>
  <c r="J157" i="4"/>
  <c r="BK143" i="4"/>
  <c r="BK174" i="4"/>
  <c r="J137" i="4"/>
  <c r="J123" i="4"/>
  <c r="BK187" i="5"/>
  <c r="BK153" i="5"/>
  <c r="BK178" i="5"/>
  <c r="BK150" i="5"/>
  <c r="J179" i="5"/>
  <c r="J175" i="5"/>
  <c r="J193" i="5"/>
  <c r="J140" i="5"/>
  <c r="J192" i="5"/>
  <c r="BK248" i="2"/>
  <c r="J184" i="2"/>
  <c r="J166" i="2"/>
  <c r="BK134" i="2"/>
  <c r="BK334" i="2"/>
  <c r="J260" i="2"/>
  <c r="BK218" i="2"/>
  <c r="J158" i="2"/>
  <c r="BK180" i="3"/>
  <c r="J197" i="3"/>
  <c r="J150" i="3"/>
  <c r="BK197" i="3"/>
  <c r="J160" i="3"/>
  <c r="BK152" i="3"/>
  <c r="J188" i="3"/>
  <c r="J174" i="3"/>
  <c r="J168" i="3"/>
  <c r="BK123" i="4"/>
  <c r="BK147" i="4"/>
  <c r="J129" i="4"/>
  <c r="J153" i="4"/>
  <c r="J172" i="4"/>
  <c r="J176" i="4"/>
  <c r="BK139" i="4"/>
  <c r="BK153" i="4"/>
  <c r="BK135" i="4"/>
  <c r="J183" i="5"/>
  <c r="BK146" i="5"/>
  <c r="BK183" i="5"/>
  <c r="J145" i="5"/>
  <c r="J191" i="5"/>
  <c r="J163" i="5"/>
  <c r="BK280" i="2"/>
  <c r="BK206" i="2"/>
  <c r="BK176" i="2"/>
  <c r="J138" i="2"/>
  <c r="J340" i="2"/>
  <c r="BK332" i="2"/>
  <c r="BK256" i="2"/>
  <c r="J176" i="2"/>
  <c r="J132" i="2"/>
  <c r="BK375" i="2"/>
  <c r="BK308" i="2"/>
  <c r="BK190" i="2"/>
  <c r="BK154" i="2"/>
  <c r="J342" i="2"/>
  <c r="J234" i="2"/>
  <c r="J186" i="2"/>
  <c r="J142" i="2"/>
  <c r="BK145" i="4"/>
  <c r="J135" i="4"/>
  <c r="J145" i="4"/>
  <c r="J149" i="4"/>
  <c r="BK155" i="4"/>
  <c r="BK159" i="5"/>
  <c r="J153" i="5"/>
  <c r="J180" i="5"/>
  <c r="J187" i="5"/>
  <c r="BK167" i="5"/>
  <c r="J150" i="5"/>
  <c r="BK161" i="5"/>
  <c r="BK274" i="2"/>
  <c r="BK236" i="2"/>
  <c r="J222" i="2"/>
  <c r="J182" i="2"/>
  <c r="J152" i="2"/>
  <c r="BK336" i="2"/>
  <c r="J280" i="2"/>
  <c r="BK240" i="2"/>
  <c r="J214" i="2"/>
  <c r="BK138" i="2"/>
  <c r="BK371" i="2"/>
  <c r="J210" i="2"/>
  <c r="BK152" i="2"/>
  <c r="BK344" i="2"/>
  <c r="BK246" i="2"/>
  <c r="BK178" i="2"/>
  <c r="BK150" i="2"/>
  <c r="BK379" i="2"/>
  <c r="J357" i="2"/>
  <c r="BK348" i="2"/>
  <c r="BK328" i="2"/>
  <c r="BK312" i="2"/>
  <c r="BK300" i="2"/>
  <c r="J290" i="2"/>
  <c r="BK268" i="2"/>
  <c r="BK260" i="2"/>
  <c r="J248" i="2"/>
  <c r="BK204" i="2"/>
  <c r="BK166" i="2"/>
  <c r="J130" i="2"/>
  <c r="BK188" i="3"/>
  <c r="BK172" i="3"/>
  <c r="J142" i="3"/>
  <c r="J148" i="3"/>
  <c r="J172" i="3"/>
  <c r="BK148" i="3"/>
  <c r="J140" i="3"/>
  <c r="J190" i="3"/>
  <c r="J134" i="3"/>
  <c r="BK127" i="4"/>
  <c r="J151" i="4"/>
  <c r="J133" i="4"/>
  <c r="BK172" i="4"/>
  <c r="J165" i="4"/>
  <c r="BK137" i="4"/>
  <c r="J159" i="5"/>
  <c r="BK147" i="5"/>
  <c r="J286" i="2"/>
  <c r="BK262" i="2"/>
  <c r="BK224" i="2"/>
  <c r="J148" i="2"/>
  <c r="BK340" i="2"/>
  <c r="J332" i="2"/>
  <c r="BK244" i="2"/>
  <c r="BK222" i="2"/>
  <c r="J172" i="2"/>
  <c r="J310" i="2"/>
  <c r="J196" i="2"/>
  <c r="BK142" i="2"/>
  <c r="J326" i="2"/>
  <c r="J226" i="2"/>
  <c r="BK172" i="2"/>
  <c r="J134" i="2"/>
  <c r="J359" i="2"/>
  <c r="BK350" i="2"/>
  <c r="BK346" i="2"/>
  <c r="BK323" i="2"/>
  <c r="BK306" i="2"/>
  <c r="J298" i="2"/>
  <c r="J288" i="2"/>
  <c r="J266" i="2"/>
  <c r="J256" i="2"/>
  <c r="J242" i="2"/>
  <c r="BK171" i="5"/>
  <c r="BK134" i="5"/>
  <c r="BK186" i="5"/>
  <c r="J282" i="2"/>
  <c r="BK264" i="2"/>
  <c r="BK228" i="2"/>
  <c r="BK208" i="2"/>
  <c r="J178" i="2"/>
  <c r="BK146" i="2"/>
  <c r="BK250" i="2"/>
  <c r="J292" i="2"/>
  <c r="BK272" i="2"/>
  <c r="BK226" i="2"/>
  <c r="BK202" i="2"/>
  <c r="BK160" i="2"/>
  <c r="J272" i="2"/>
  <c r="J238" i="2"/>
  <c r="BK200" i="2"/>
  <c r="BK144" i="2"/>
  <c r="BK377" i="2"/>
  <c r="J373" i="2"/>
  <c r="BK184" i="2"/>
  <c r="J150" i="2"/>
  <c r="BK365" i="2"/>
  <c r="BK242" i="2"/>
  <c r="J198" i="2"/>
  <c r="BK174" i="2"/>
  <c r="BK130" i="2"/>
  <c r="BK357" i="2"/>
  <c r="J350" i="2"/>
  <c r="J328" i="2"/>
  <c r="J323" i="2"/>
  <c r="BK316" i="2"/>
  <c r="BK302" i="2"/>
  <c r="BK294" i="2"/>
  <c r="J278" i="2"/>
  <c r="J264" i="2"/>
  <c r="J250" i="2"/>
  <c r="BK234" i="2"/>
  <c r="J205" i="5"/>
  <c r="J165" i="5"/>
  <c r="J147" i="5"/>
  <c r="BK288" i="2"/>
  <c r="BK220" i="2"/>
  <c r="J168" i="2"/>
  <c r="BK132" i="2"/>
  <c r="J338" i="2"/>
  <c r="J274" i="2"/>
  <c r="J216" i="2"/>
  <c r="BK162" i="2"/>
  <c r="AS94" i="1"/>
  <c r="BK186" i="2"/>
  <c r="J144" i="2"/>
  <c r="J240" i="2"/>
  <c r="BK210" i="2"/>
  <c r="J188" i="2"/>
  <c r="J156" i="2"/>
  <c r="J363" i="2"/>
  <c r="BK355" i="2"/>
  <c r="BK326" i="2"/>
  <c r="J318" i="2"/>
  <c r="BK310" i="2"/>
  <c r="J302" i="2"/>
  <c r="J294" i="2"/>
  <c r="BK254" i="2"/>
  <c r="J246" i="2"/>
  <c r="J224" i="2"/>
  <c r="J180" i="2"/>
  <c r="BK190" i="3"/>
  <c r="J180" i="3"/>
  <c r="BK127" i="3"/>
  <c r="BK158" i="3"/>
  <c r="BK125" i="3"/>
  <c r="J158" i="3"/>
  <c r="BK162" i="3"/>
  <c r="J125" i="3"/>
  <c r="BK170" i="3"/>
  <c r="J168" i="4"/>
  <c r="BK131" i="4"/>
  <c r="BK170" i="4"/>
  <c r="BK129" i="4"/>
  <c r="J170" i="4"/>
  <c r="J174" i="4"/>
  <c r="J176" i="5"/>
  <c r="J178" i="5"/>
  <c r="BK182" i="5"/>
  <c r="J169" i="5"/>
  <c r="BK140" i="5"/>
  <c r="BK176" i="5"/>
  <c r="BK175" i="5"/>
  <c r="BK145" i="5"/>
  <c r="J203" i="5"/>
  <c r="BK286" i="2"/>
  <c r="J268" i="2"/>
  <c r="J254" i="2"/>
  <c r="BK198" i="2"/>
  <c r="BK164" i="2"/>
  <c r="J365" i="2"/>
  <c r="J334" i="2"/>
  <c r="J270" i="2"/>
  <c r="J206" i="2"/>
  <c r="BK156" i="2"/>
  <c r="J377" i="2"/>
  <c r="J204" i="2"/>
  <c r="BK182" i="2"/>
  <c r="J146" i="2"/>
  <c r="J208" i="2"/>
  <c r="BK192" i="2"/>
  <c r="BK140" i="2"/>
  <c r="BK359" i="2"/>
  <c r="J353" i="2"/>
  <c r="BK318" i="2"/>
  <c r="J312" i="2"/>
  <c r="J304" i="2"/>
  <c r="BK296" i="2"/>
  <c r="BK270" i="2"/>
  <c r="J252" i="2"/>
  <c r="J192" i="2"/>
  <c r="BK158" i="2"/>
  <c r="J144" i="3"/>
  <c r="BK193" i="3"/>
  <c r="J184" i="3"/>
  <c r="J199" i="3"/>
  <c r="BK186" i="3"/>
  <c r="BK156" i="3"/>
  <c r="J146" i="3"/>
  <c r="J138" i="3"/>
  <c r="J193" i="3"/>
  <c r="BK134" i="3"/>
  <c r="J164" i="3"/>
  <c r="BK163" i="4"/>
  <c r="BK149" i="4"/>
  <c r="BK141" i="4"/>
  <c r="J147" i="4"/>
  <c r="BK180" i="5"/>
  <c r="BK168" i="5"/>
  <c r="J160" i="5"/>
  <c r="J144" i="5"/>
  <c r="J134" i="5"/>
  <c r="BK179" i="5"/>
  <c r="BK144" i="5"/>
  <c r="BK193" i="5"/>
  <c r="F34" i="2" l="1"/>
  <c r="BK255" i="2"/>
  <c r="J255" i="2" s="1"/>
  <c r="J101" i="2" s="1"/>
  <c r="P352" i="2"/>
  <c r="T131" i="3"/>
  <c r="R255" i="2"/>
  <c r="T352" i="2"/>
  <c r="R167" i="4"/>
  <c r="R166" i="4"/>
  <c r="P139" i="5"/>
  <c r="T255" i="2"/>
  <c r="R368" i="2"/>
  <c r="R367" i="2"/>
  <c r="P167" i="4"/>
  <c r="P166" i="4"/>
  <c r="P164" i="5"/>
  <c r="R201" i="2"/>
  <c r="R343" i="2"/>
  <c r="P148" i="5"/>
  <c r="BK164" i="5"/>
  <c r="J164" i="5"/>
  <c r="J104" i="5" s="1"/>
  <c r="T170" i="5"/>
  <c r="BK163" i="2"/>
  <c r="J163" i="2"/>
  <c r="J99" i="2"/>
  <c r="R163" i="2"/>
  <c r="P322" i="2"/>
  <c r="T368" i="2"/>
  <c r="T367" i="2"/>
  <c r="R122" i="4"/>
  <c r="R121" i="4"/>
  <c r="R120" i="4"/>
  <c r="BK148" i="5"/>
  <c r="J148" i="5"/>
  <c r="J101" i="5" s="1"/>
  <c r="T158" i="5"/>
  <c r="T164" i="5"/>
  <c r="R170" i="5"/>
  <c r="T185" i="5"/>
  <c r="T184" i="5"/>
  <c r="P255" i="2"/>
  <c r="BK343" i="2"/>
  <c r="J343" i="2"/>
  <c r="J104" i="2"/>
  <c r="T343" i="2"/>
  <c r="BK124" i="3"/>
  <c r="J124" i="3" s="1"/>
  <c r="J98" i="3" s="1"/>
  <c r="BK131" i="3"/>
  <c r="J131" i="3" s="1"/>
  <c r="J99" i="3" s="1"/>
  <c r="BK149" i="3"/>
  <c r="J149" i="3" s="1"/>
  <c r="J100" i="3" s="1"/>
  <c r="BK192" i="3"/>
  <c r="J192" i="3" s="1"/>
  <c r="J102" i="3" s="1"/>
  <c r="P192" i="3"/>
  <c r="P191" i="3" s="1"/>
  <c r="BK122" i="4"/>
  <c r="J122" i="4" s="1"/>
  <c r="J98" i="4" s="1"/>
  <c r="T139" i="5"/>
  <c r="R164" i="5"/>
  <c r="P177" i="5"/>
  <c r="BK201" i="2"/>
  <c r="J201" i="2"/>
  <c r="J100" i="2" s="1"/>
  <c r="R322" i="2"/>
  <c r="BK368" i="2"/>
  <c r="BK367" i="2" s="1"/>
  <c r="J367" i="2" s="1"/>
  <c r="J106" i="2" s="1"/>
  <c r="T122" i="4"/>
  <c r="T121" i="4" s="1"/>
  <c r="R148" i="5"/>
  <c r="BK170" i="5"/>
  <c r="J170" i="5"/>
  <c r="J105" i="5"/>
  <c r="R177" i="5"/>
  <c r="R157" i="5" s="1"/>
  <c r="BK202" i="5"/>
  <c r="J202" i="5"/>
  <c r="J111" i="5"/>
  <c r="R129" i="2"/>
  <c r="P163" i="2"/>
  <c r="BK322" i="2"/>
  <c r="J322" i="2" s="1"/>
  <c r="J103" i="2" s="1"/>
  <c r="BK352" i="2"/>
  <c r="J352" i="2"/>
  <c r="J105" i="2"/>
  <c r="P122" i="4"/>
  <c r="P121" i="4" s="1"/>
  <c r="P120" i="4" s="1"/>
  <c r="AU97" i="1" s="1"/>
  <c r="BK139" i="5"/>
  <c r="BK138" i="5"/>
  <c r="J138" i="5" s="1"/>
  <c r="J99" i="5" s="1"/>
  <c r="R158" i="5"/>
  <c r="BK177" i="5"/>
  <c r="J177" i="5"/>
  <c r="J106" i="5"/>
  <c r="BK185" i="5"/>
  <c r="BK184" i="5"/>
  <c r="J184" i="5"/>
  <c r="J107" i="5" s="1"/>
  <c r="BK129" i="2"/>
  <c r="J129" i="2" s="1"/>
  <c r="J98" i="2" s="1"/>
  <c r="T163" i="2"/>
  <c r="T322" i="2"/>
  <c r="P343" i="2"/>
  <c r="P131" i="3"/>
  <c r="R149" i="3"/>
  <c r="R192" i="3"/>
  <c r="R191" i="3"/>
  <c r="T167" i="4"/>
  <c r="T166" i="4" s="1"/>
  <c r="T148" i="5"/>
  <c r="P158" i="5"/>
  <c r="P157" i="5" s="1"/>
  <c r="P170" i="5"/>
  <c r="P185" i="5"/>
  <c r="P184" i="5"/>
  <c r="R185" i="5"/>
  <c r="R184" i="5"/>
  <c r="P202" i="5"/>
  <c r="P201" i="5"/>
  <c r="T129" i="2"/>
  <c r="T201" i="2"/>
  <c r="P368" i="2"/>
  <c r="P367" i="2" s="1"/>
  <c r="P124" i="3"/>
  <c r="T124" i="3"/>
  <c r="P149" i="3"/>
  <c r="P123" i="3" s="1"/>
  <c r="BK167" i="4"/>
  <c r="BK166" i="4" s="1"/>
  <c r="J166" i="4" s="1"/>
  <c r="J99" i="4" s="1"/>
  <c r="J167" i="4"/>
  <c r="J100" i="4"/>
  <c r="R139" i="5"/>
  <c r="R138" i="5"/>
  <c r="R132" i="5" s="1"/>
  <c r="BK158" i="5"/>
  <c r="J158" i="5"/>
  <c r="J103" i="5" s="1"/>
  <c r="T177" i="5"/>
  <c r="R202" i="5"/>
  <c r="R201" i="5" s="1"/>
  <c r="P129" i="2"/>
  <c r="P201" i="2"/>
  <c r="R352" i="2"/>
  <c r="R124" i="3"/>
  <c r="R131" i="3"/>
  <c r="T149" i="3"/>
  <c r="T123" i="3" s="1"/>
  <c r="T122" i="3" s="1"/>
  <c r="T192" i="3"/>
  <c r="T191" i="3" s="1"/>
  <c r="BK133" i="5"/>
  <c r="J133" i="5" s="1"/>
  <c r="J98" i="5" s="1"/>
  <c r="BK319" i="2"/>
  <c r="J319" i="2" s="1"/>
  <c r="J102" i="2" s="1"/>
  <c r="E85" i="5"/>
  <c r="BE161" i="5"/>
  <c r="BE144" i="5"/>
  <c r="BE167" i="5"/>
  <c r="BE176" i="5"/>
  <c r="BE179" i="5"/>
  <c r="BE149" i="5"/>
  <c r="BE159" i="5"/>
  <c r="BE193" i="5"/>
  <c r="BE204" i="5"/>
  <c r="BE203" i="5"/>
  <c r="BE140" i="5"/>
  <c r="BE163" i="5"/>
  <c r="BE180" i="5"/>
  <c r="BE192" i="5"/>
  <c r="BE146" i="5"/>
  <c r="BE150" i="5"/>
  <c r="BE165" i="5"/>
  <c r="BE166" i="5"/>
  <c r="BE175" i="5"/>
  <c r="BE169" i="5"/>
  <c r="BE182" i="5"/>
  <c r="F92" i="5"/>
  <c r="BE145" i="5"/>
  <c r="BE147" i="5"/>
  <c r="BE171" i="5"/>
  <c r="BE205" i="5"/>
  <c r="BE186" i="5"/>
  <c r="J89" i="5"/>
  <c r="BE153" i="5"/>
  <c r="BE187" i="5"/>
  <c r="BE134" i="5"/>
  <c r="BE160" i="5"/>
  <c r="BE168" i="5"/>
  <c r="BE178" i="5"/>
  <c r="BE183" i="5"/>
  <c r="BE191" i="5"/>
  <c r="E110" i="4"/>
  <c r="F116" i="4"/>
  <c r="BE129" i="4"/>
  <c r="BE149" i="4"/>
  <c r="BE163" i="4"/>
  <c r="BE168" i="4"/>
  <c r="BK191" i="3"/>
  <c r="J191" i="3" s="1"/>
  <c r="J101" i="3" s="1"/>
  <c r="J92" i="4"/>
  <c r="BE143" i="4"/>
  <c r="BE157" i="4"/>
  <c r="F117" i="4"/>
  <c r="BE125" i="4"/>
  <c r="BE176" i="4"/>
  <c r="BE141" i="4"/>
  <c r="BE145" i="4"/>
  <c r="BE161" i="4"/>
  <c r="BE170" i="4"/>
  <c r="J116" i="4"/>
  <c r="BE137" i="4"/>
  <c r="BE174" i="4"/>
  <c r="BE155" i="4"/>
  <c r="BE131" i="4"/>
  <c r="BE147" i="4"/>
  <c r="J114" i="4"/>
  <c r="BE123" i="4"/>
  <c r="BE172" i="4"/>
  <c r="BE127" i="4"/>
  <c r="BE135" i="4"/>
  <c r="BE139" i="4"/>
  <c r="BE151" i="4"/>
  <c r="BE153" i="4"/>
  <c r="BE159" i="4"/>
  <c r="BE165" i="4"/>
  <c r="BE133" i="4"/>
  <c r="J92" i="3"/>
  <c r="BE125" i="3"/>
  <c r="BE154" i="3"/>
  <c r="BE174" i="3"/>
  <c r="BE184" i="3"/>
  <c r="BE172" i="3"/>
  <c r="BE190" i="3"/>
  <c r="E85" i="3"/>
  <c r="BE129" i="3"/>
  <c r="BE134" i="3"/>
  <c r="BE140" i="3"/>
  <c r="BE162" i="3"/>
  <c r="BE168" i="3"/>
  <c r="BE176" i="3"/>
  <c r="J118" i="3"/>
  <c r="BE150" i="3"/>
  <c r="BE160" i="3"/>
  <c r="BE180" i="3"/>
  <c r="BE199" i="3"/>
  <c r="BE186" i="3"/>
  <c r="BE201" i="3"/>
  <c r="F92" i="3"/>
  <c r="BE136" i="3"/>
  <c r="BE156" i="3"/>
  <c r="BE195" i="3"/>
  <c r="J89" i="3"/>
  <c r="BE146" i="3"/>
  <c r="BE164" i="3"/>
  <c r="BE188" i="3"/>
  <c r="BE144" i="3"/>
  <c r="BE166" i="3"/>
  <c r="BE127" i="3"/>
  <c r="BE142" i="3"/>
  <c r="BE148" i="3"/>
  <c r="BE152" i="3"/>
  <c r="BE178" i="3"/>
  <c r="F91" i="3"/>
  <c r="BE138" i="3"/>
  <c r="BE182" i="3"/>
  <c r="BE193" i="3"/>
  <c r="BE197" i="3"/>
  <c r="BE132" i="3"/>
  <c r="BE158" i="3"/>
  <c r="BE170" i="3"/>
  <c r="F92" i="2"/>
  <c r="J121" i="2"/>
  <c r="BE134" i="2"/>
  <c r="BE178" i="2"/>
  <c r="BE186" i="2"/>
  <c r="BE194" i="2"/>
  <c r="BE226" i="2"/>
  <c r="BE238" i="2"/>
  <c r="BE240" i="2"/>
  <c r="BE252" i="2"/>
  <c r="BE258" i="2"/>
  <c r="BE290" i="2"/>
  <c r="BE292" i="2"/>
  <c r="BE294" i="2"/>
  <c r="BE296" i="2"/>
  <c r="BE298" i="2"/>
  <c r="BE300" i="2"/>
  <c r="BE302" i="2"/>
  <c r="BE304" i="2"/>
  <c r="BE306" i="2"/>
  <c r="BE312" i="2"/>
  <c r="BE314" i="2"/>
  <c r="BE316" i="2"/>
  <c r="BE318" i="2"/>
  <c r="BE320" i="2"/>
  <c r="BE323" i="2"/>
  <c r="BE326" i="2"/>
  <c r="BE346" i="2"/>
  <c r="BE348" i="2"/>
  <c r="BE350" i="2"/>
  <c r="BE353" i="2"/>
  <c r="BE355" i="2"/>
  <c r="BE357" i="2"/>
  <c r="BE359" i="2"/>
  <c r="BE361" i="2"/>
  <c r="BE379" i="2"/>
  <c r="J92" i="2"/>
  <c r="F123" i="2"/>
  <c r="BE146" i="2"/>
  <c r="BE154" i="2"/>
  <c r="BE164" i="2"/>
  <c r="BE166" i="2"/>
  <c r="BE174" i="2"/>
  <c r="BE184" i="2"/>
  <c r="BE196" i="2"/>
  <c r="BE200" i="2"/>
  <c r="BE204" i="2"/>
  <c r="BE206" i="2"/>
  <c r="BE216" i="2"/>
  <c r="BE218" i="2"/>
  <c r="BE220" i="2"/>
  <c r="BE228" i="2"/>
  <c r="BE234" i="2"/>
  <c r="BE244" i="2"/>
  <c r="BE246" i="2"/>
  <c r="BE342" i="2"/>
  <c r="BE344" i="2"/>
  <c r="BE365" i="2"/>
  <c r="AW95" i="1"/>
  <c r="BB95" i="1"/>
  <c r="BC95" i="1"/>
  <c r="E85" i="2"/>
  <c r="BE132" i="2"/>
  <c r="BE138" i="2"/>
  <c r="BE140" i="2"/>
  <c r="BE144" i="2"/>
  <c r="BE148" i="2"/>
  <c r="BE158" i="2"/>
  <c r="BE162" i="2"/>
  <c r="BE176" i="2"/>
  <c r="BE198" i="2"/>
  <c r="BE208" i="2"/>
  <c r="BE308" i="2"/>
  <c r="BE310" i="2"/>
  <c r="BE369" i="2"/>
  <c r="BE371" i="2"/>
  <c r="BE373" i="2"/>
  <c r="BE375" i="2"/>
  <c r="BE377" i="2"/>
  <c r="BD95" i="1"/>
  <c r="BA95" i="1"/>
  <c r="J91" i="2"/>
  <c r="BE136" i="2"/>
  <c r="BE160" i="2"/>
  <c r="BE170" i="2"/>
  <c r="BE202" i="2"/>
  <c r="BE212" i="2"/>
  <c r="BE224" i="2"/>
  <c r="BE230" i="2"/>
  <c r="BE242" i="2"/>
  <c r="BE248" i="2"/>
  <c r="BE254" i="2"/>
  <c r="BE260" i="2"/>
  <c r="BE274" i="2"/>
  <c r="BE276" i="2"/>
  <c r="BE280" i="2"/>
  <c r="BE282" i="2"/>
  <c r="BE328" i="2"/>
  <c r="BE330" i="2"/>
  <c r="BE332" i="2"/>
  <c r="BE334" i="2"/>
  <c r="BE336" i="2"/>
  <c r="BE338" i="2"/>
  <c r="BE340" i="2"/>
  <c r="BE363" i="2"/>
  <c r="BE130" i="2"/>
  <c r="BE142" i="2"/>
  <c r="BE150" i="2"/>
  <c r="BE152" i="2"/>
  <c r="BE156" i="2"/>
  <c r="BE168" i="2"/>
  <c r="BE172" i="2"/>
  <c r="BE180" i="2"/>
  <c r="BE182" i="2"/>
  <c r="BE188" i="2"/>
  <c r="BE190" i="2"/>
  <c r="BE192" i="2"/>
  <c r="BE210" i="2"/>
  <c r="BE214" i="2"/>
  <c r="BE222" i="2"/>
  <c r="BE232" i="2"/>
  <c r="BE236" i="2"/>
  <c r="BE250" i="2"/>
  <c r="BE256" i="2"/>
  <c r="BE262" i="2"/>
  <c r="BE264" i="2"/>
  <c r="BE266" i="2"/>
  <c r="BE268" i="2"/>
  <c r="BE270" i="2"/>
  <c r="BE272" i="2"/>
  <c r="BE278" i="2"/>
  <c r="BE284" i="2"/>
  <c r="BE286" i="2"/>
  <c r="BE288" i="2"/>
  <c r="F36" i="3"/>
  <c r="BC96" i="1"/>
  <c r="F37" i="4"/>
  <c r="BD97" i="1"/>
  <c r="F36" i="5"/>
  <c r="BC98" i="1"/>
  <c r="F34" i="4"/>
  <c r="BA97" i="1"/>
  <c r="F34" i="5"/>
  <c r="BA98" i="1" s="1"/>
  <c r="F37" i="3"/>
  <c r="BD96" i="1"/>
  <c r="F34" i="3"/>
  <c r="BA96" i="1"/>
  <c r="J34" i="4"/>
  <c r="AW97" i="1"/>
  <c r="F35" i="5"/>
  <c r="BB98" i="1"/>
  <c r="F36" i="4"/>
  <c r="BC97" i="1"/>
  <c r="J34" i="5"/>
  <c r="AW98" i="1" s="1"/>
  <c r="F35" i="4"/>
  <c r="BB97" i="1"/>
  <c r="F37" i="5"/>
  <c r="BD98" i="1"/>
  <c r="J34" i="3"/>
  <c r="AW96" i="1" s="1"/>
  <c r="F35" i="3"/>
  <c r="BB96" i="1"/>
  <c r="P122" i="3" l="1"/>
  <c r="AU96" i="1" s="1"/>
  <c r="R131" i="5"/>
  <c r="BK121" i="4"/>
  <c r="J121" i="4" s="1"/>
  <c r="J97" i="4" s="1"/>
  <c r="J368" i="2"/>
  <c r="J107" i="2" s="1"/>
  <c r="P128" i="2"/>
  <c r="P127" i="2"/>
  <c r="AU95" i="1" s="1"/>
  <c r="T157" i="5"/>
  <c r="T128" i="2"/>
  <c r="T127" i="2"/>
  <c r="T138" i="5"/>
  <c r="T132" i="5"/>
  <c r="T131" i="5" s="1"/>
  <c r="P138" i="5"/>
  <c r="P132" i="5"/>
  <c r="P131" i="5"/>
  <c r="AU98" i="1"/>
  <c r="BK123" i="3"/>
  <c r="BK122" i="3" s="1"/>
  <c r="J122" i="3" s="1"/>
  <c r="J30" i="3" s="1"/>
  <c r="AG96" i="1" s="1"/>
  <c r="R128" i="2"/>
  <c r="R127" i="2"/>
  <c r="R123" i="3"/>
  <c r="R122" i="3"/>
  <c r="T120" i="4"/>
  <c r="BK128" i="2"/>
  <c r="J128" i="2"/>
  <c r="J97" i="2"/>
  <c r="J185" i="5"/>
  <c r="J108" i="5"/>
  <c r="BK201" i="5"/>
  <c r="J201" i="5"/>
  <c r="J110" i="5"/>
  <c r="J139" i="5"/>
  <c r="J100" i="5"/>
  <c r="BK157" i="5"/>
  <c r="J157" i="5" s="1"/>
  <c r="J102" i="5" s="1"/>
  <c r="BK120" i="4"/>
  <c r="J120" i="4"/>
  <c r="F33" i="3"/>
  <c r="AZ96" i="1"/>
  <c r="BA94" i="1"/>
  <c r="W30" i="1"/>
  <c r="F33" i="2"/>
  <c r="AZ95" i="1" s="1"/>
  <c r="F33" i="4"/>
  <c r="AZ97" i="1"/>
  <c r="F33" i="5"/>
  <c r="AZ98" i="1" s="1"/>
  <c r="J33" i="2"/>
  <c r="AV95" i="1" s="1"/>
  <c r="AT95" i="1" s="1"/>
  <c r="J33" i="3"/>
  <c r="AV96" i="1"/>
  <c r="AT96" i="1"/>
  <c r="J33" i="4"/>
  <c r="AV97" i="1" s="1"/>
  <c r="AT97" i="1" s="1"/>
  <c r="BB94" i="1"/>
  <c r="W31" i="1"/>
  <c r="J30" i="4"/>
  <c r="AG97" i="1"/>
  <c r="BD94" i="1"/>
  <c r="W33" i="1"/>
  <c r="BC94" i="1"/>
  <c r="W32" i="1"/>
  <c r="J33" i="5"/>
  <c r="AV98" i="1" s="1"/>
  <c r="AT98" i="1" s="1"/>
  <c r="J123" i="3" l="1"/>
  <c r="J97" i="3" s="1"/>
  <c r="BK132" i="5"/>
  <c r="BK131" i="5"/>
  <c r="J131" i="5" s="1"/>
  <c r="J30" i="5" s="1"/>
  <c r="AG98" i="1" s="1"/>
  <c r="BK127" i="2"/>
  <c r="J127" i="2"/>
  <c r="J96" i="2"/>
  <c r="AN97" i="1"/>
  <c r="J96" i="4"/>
  <c r="AN96" i="1"/>
  <c r="J96" i="3"/>
  <c r="J39" i="4"/>
  <c r="J39" i="3"/>
  <c r="AU94" i="1"/>
  <c r="AX94" i="1"/>
  <c r="AW94" i="1"/>
  <c r="AK30" i="1"/>
  <c r="AZ94" i="1"/>
  <c r="W29" i="1" s="1"/>
  <c r="AY94" i="1"/>
  <c r="J39" i="5" l="1"/>
  <c r="J96" i="5"/>
  <c r="J132" i="5"/>
  <c r="J97" i="5"/>
  <c r="AN98" i="1"/>
  <c r="J30" i="2"/>
  <c r="AG95" i="1" s="1"/>
  <c r="AN95" i="1" s="1"/>
  <c r="AV94" i="1"/>
  <c r="AK29" i="1" s="1"/>
  <c r="J39" i="2" l="1"/>
  <c r="AT94" i="1"/>
  <c r="AG94" i="1"/>
  <c r="AK26" i="1" s="1"/>
  <c r="AK35" i="1" l="1"/>
  <c r="AN94" i="1"/>
</calcChain>
</file>

<file path=xl/sharedStrings.xml><?xml version="1.0" encoding="utf-8"?>
<sst xmlns="http://schemas.openxmlformats.org/spreadsheetml/2006/main" count="5826" uniqueCount="987">
  <si>
    <t>Export Komplet</t>
  </si>
  <si>
    <t/>
  </si>
  <si>
    <t>2.0</t>
  </si>
  <si>
    <t>False</t>
  </si>
  <si>
    <t>{5f418958-fc79-4a6a-a937-176acf8c69db}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</si>
  <si>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</si>
  <si>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</si>
  <si>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</si>
  <si>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</si>
  <si>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</si>
  <si>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</si>
  <si>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</si>
  <si>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</si>
  <si>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</si>
  <si>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D1_01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</si>
  <si>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</si>
  <si>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</si>
  <si>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Kino Dukla Jihlava - oprava plynové kotelny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</si>
  <si>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</si>
  <si>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</si>
  <si>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</si>
  <si>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</si>
  <si>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</si>
  <si>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</si>
  <si>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</si>
  <si>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</si>
  <si>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</si>
  <si>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</si>
  <si>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</si>
  <si>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</si>
  <si>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</si>
  <si>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</si>
  <si>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</si>
  <si>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</si>
  <si>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</si>
  <si>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</si>
  <si>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</si>
  <si>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</si>
  <si>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</si>
  <si>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</si>
  <si>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</si>
  <si>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</si>
  <si>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</si>
  <si>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</si>
  <si>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</si>
  <si>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</si>
  <si>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</si>
  <si>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</si>
  <si>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</si>
  <si>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</si>
  <si>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</si>
  <si>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</si>
  <si>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</si>
  <si>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</si>
  <si>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</si>
  <si>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</si>
  <si>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</si>
  <si>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</si>
  <si>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</si>
  <si>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</si>
  <si>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</si>
  <si>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</si>
  <si>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</si>
  <si>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</si>
  <si>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</si>
  <si>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</si>
  <si>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</si>
  <si>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</si>
  <si>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</si>
  <si>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</si>
  <si>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</si>
  <si>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</si>
  <si>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</si>
  <si>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</si>
  <si>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</si>
  <si>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</si>
  <si>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</si>
  <si>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D1_01_4a</t>
  </si>
  <si>
    <t>Vytápění</t>
  </si>
  <si>
    <t>STA</t>
  </si>
  <si>
    <t>1</t>
  </si>
  <si>
    <t>{97c9da24-dd2b-4652-bd92-778bd1e69ec7}</t>
  </si>
  <si>
    <t>2</t>
  </si>
  <si>
    <t>D1_01_4b</t>
  </si>
  <si>
    <t>Zdravotně technické instalace</t>
  </si>
  <si>
    <t>{0331a366-eee4-4edd-a59f-f86942bf54b6}</t>
  </si>
  <si>
    <t>D1_01_4c</t>
  </si>
  <si>
    <t>Plynová odběrná zařízení</t>
  </si>
  <si>
    <t>{7f1b2c15-16c2-4924-aa50-a103c326d4dd}</t>
  </si>
  <si>
    <t>D1_01_4e</t>
  </si>
  <si>
    <t>Stavební část</t>
  </si>
  <si>
    <t>{998a88f8-d5e2-4e6e-8be2-17595aafa757}</t>
  </si>
  <si>
    <t>KRYCÍ LIST SOUPISU PRACÍ</t>
  </si>
  <si>
    <t>Objekt:</t>
  </si>
  <si>
    <t>D1_01_4a - Vytápění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</si>
  <si>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</si>
  <si>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</si>
  <si>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</si>
  <si>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</si>
  <si>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</si>
  <si>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</si>
  <si>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</si>
  <si>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</si>
  <si>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</si>
  <si>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</si>
  <si>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783 - Dokončovací práce - nátěry</t>
  </si>
  <si>
    <t xml:space="preserve">    713 - Izolace tepelné</t>
  </si>
  <si>
    <t xml:space="preserve">    Z - Zámečnické výrobky</t>
  </si>
  <si>
    <t xml:space="preserve">    HZS - HZS</t>
  </si>
  <si>
    <t>VRN - Vedlejší rozpočtové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</si>
  <si>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</si>
  <si>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</si>
  <si>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</si>
  <si>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</si>
  <si>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</si>
  <si>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</si>
  <si>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</si>
  <si>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</si>
  <si>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</si>
  <si>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</si>
  <si>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</si>
  <si>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</si>
  <si>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</si>
  <si>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</si>
  <si>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</si>
  <si>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</si>
  <si>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</si>
  <si>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731</t>
  </si>
  <si>
    <t>Ústřední vytápění - kotelny</t>
  </si>
  <si>
    <t>K</t>
  </si>
  <si>
    <t>731200826</t>
  </si>
  <si>
    <t>Demontáž kotle ocelového na plynná nebo kapalná paliva výkon přes 40 do 60 kW</t>
  </si>
  <si>
    <t>kus</t>
  </si>
  <si>
    <t>16</t>
  </si>
  <si>
    <t>1379095684</t>
  </si>
  <si>
    <t>VV</t>
  </si>
  <si>
    <t>73139183R1</t>
  </si>
  <si>
    <t>Demontáž kouřovodu od kotle d180</t>
  </si>
  <si>
    <t>m</t>
  </si>
  <si>
    <t>943621536</t>
  </si>
  <si>
    <t>6</t>
  </si>
  <si>
    <t>3</t>
  </si>
  <si>
    <t>731890801</t>
  </si>
  <si>
    <t>Přemístění demontovaných kotelen umístěných ve výšce nebo hloubce objektu do 6 m</t>
  </si>
  <si>
    <t>t</t>
  </si>
  <si>
    <t>-1309672211</t>
  </si>
  <si>
    <t>0,71</t>
  </si>
  <si>
    <t>4</t>
  </si>
  <si>
    <t>731244494R</t>
  </si>
  <si>
    <t>Montáž kaskádové kotelny o výkonu 90kW včetně příslušenství</t>
  </si>
  <si>
    <t>soubor</t>
  </si>
  <si>
    <t>-156473783</t>
  </si>
  <si>
    <t>5</t>
  </si>
  <si>
    <t>M</t>
  </si>
  <si>
    <t>48410402R</t>
  </si>
  <si>
    <t>Stavebnce kaskádové kotelny 90kW: 2ks stacionární kotel s nerezovým výměníkem výkon 5-45kW,2ks interface pro komunikaci BUS OCI 345,  externí modul AVS75 pro směšovaný topný okruh vč. 1 ks příložného čidla teploty, 1ks příložné čidlo teploty, vnější sonda</t>
  </si>
  <si>
    <t>32</t>
  </si>
  <si>
    <t>1009731909</t>
  </si>
  <si>
    <t>731244499R</t>
  </si>
  <si>
    <t>Montáž příslušenství</t>
  </si>
  <si>
    <t>1742183321</t>
  </si>
  <si>
    <t>7</t>
  </si>
  <si>
    <t>4841770R11</t>
  </si>
  <si>
    <t>příložné čidlo teploty</t>
  </si>
  <si>
    <t>-780644741</t>
  </si>
  <si>
    <t>8</t>
  </si>
  <si>
    <t>4841770R12</t>
  </si>
  <si>
    <t>externí modul AVS75</t>
  </si>
  <si>
    <t>-1001471784</t>
  </si>
  <si>
    <t>9</t>
  </si>
  <si>
    <t>4841770R14</t>
  </si>
  <si>
    <t>Sada poruchové signalizace pro zdroje tepla KOTELNÍK 2 ED</t>
  </si>
  <si>
    <t>2001754725</t>
  </si>
  <si>
    <t>10</t>
  </si>
  <si>
    <t>4841770R21</t>
  </si>
  <si>
    <t>Dvoustupňový detektor plynu</t>
  </si>
  <si>
    <t>37513627</t>
  </si>
  <si>
    <t>11</t>
  </si>
  <si>
    <t>4841770R22</t>
  </si>
  <si>
    <t>Detektor CO</t>
  </si>
  <si>
    <t>-624769905</t>
  </si>
  <si>
    <t>12</t>
  </si>
  <si>
    <t>731810352R</t>
  </si>
  <si>
    <t>Montáž plastovéhho kaskádového odkouření pro dva kotle DN125/180mm, připojovací potrubí kotlů DN80/125 mm</t>
  </si>
  <si>
    <t>405556835</t>
  </si>
  <si>
    <t>13</t>
  </si>
  <si>
    <t>48477128R</t>
  </si>
  <si>
    <t xml:space="preserve">Plastová trubka souosá koaxiální systém odtahu spalin pro kondenzační kotle D 80/125mm délky 3,5m, vč. kolen, měřícího kusu, revizního kusu, zpětných klapek </t>
  </si>
  <si>
    <t>-171946422</t>
  </si>
  <si>
    <t>14</t>
  </si>
  <si>
    <t>731810461R</t>
  </si>
  <si>
    <t>Montáž plastové komínové vložka DN125mm</t>
  </si>
  <si>
    <t>604925644</t>
  </si>
  <si>
    <t>541714R125</t>
  </si>
  <si>
    <t>Kompletní sestava plastového kouřovodu DN125 délky11m pro vložkování stávajícího komínového průduchu, včetně patního kolena, rozpěrek, rozety a manžety proti zatékání</t>
  </si>
  <si>
    <t>1037858446</t>
  </si>
  <si>
    <t>541714R209</t>
  </si>
  <si>
    <t>Zákrytová desky na komín s kouřovodem DN125</t>
  </si>
  <si>
    <t>284788449</t>
  </si>
  <si>
    <t>17</t>
  </si>
  <si>
    <t>998731101</t>
  </si>
  <si>
    <t>Přesun hmot tonážní pro kotelny v objektech v do 6 m</t>
  </si>
  <si>
    <t>-1166101915</t>
  </si>
  <si>
    <t>732</t>
  </si>
  <si>
    <t>Ústřední vytápění - strojovny</t>
  </si>
  <si>
    <t>18</t>
  </si>
  <si>
    <t>732110812</t>
  </si>
  <si>
    <t>Demontáž rozdělovače nebo sběrače DN přes 100 do 200</t>
  </si>
  <si>
    <t>1307840441</t>
  </si>
  <si>
    <t>19</t>
  </si>
  <si>
    <t>732110831R</t>
  </si>
  <si>
    <t>Demontáž HVDT, průtok do 10m3/h</t>
  </si>
  <si>
    <t>1878183331</t>
  </si>
  <si>
    <t>20</t>
  </si>
  <si>
    <t>732320812</t>
  </si>
  <si>
    <t>Demontáž nádrže beztlaké nebo tlakové odpojení od rozvodů potrubí obsah do 100 l</t>
  </si>
  <si>
    <t>403986602</t>
  </si>
  <si>
    <t>732420813</t>
  </si>
  <si>
    <t>Demontáž čerpadla oběhového spirálního DN 50</t>
  </si>
  <si>
    <t>-1103424062</t>
  </si>
  <si>
    <t>2+3</t>
  </si>
  <si>
    <t>22</t>
  </si>
  <si>
    <t>732890801</t>
  </si>
  <si>
    <t>Přesun demontovaných strojoven vodorovně 100 m v objektech v do 6 m</t>
  </si>
  <si>
    <t>1544954431</t>
  </si>
  <si>
    <t>0,4</t>
  </si>
  <si>
    <t>23</t>
  </si>
  <si>
    <t>732111126R</t>
  </si>
  <si>
    <t>Tělesa rozdělovačů a sběračů DN 65 z trub ocelových bezešvých</t>
  </si>
  <si>
    <t>1123717156</t>
  </si>
  <si>
    <t>24</t>
  </si>
  <si>
    <t>732111R911</t>
  </si>
  <si>
    <t>Trubkový rozdělovač/sběrač DN65 delky 1,1m</t>
  </si>
  <si>
    <t>1231501009</t>
  </si>
  <si>
    <t>25</t>
  </si>
  <si>
    <t>48487720R</t>
  </si>
  <si>
    <t>podpěra rozdělovače-sběrače pod  modul DN65</t>
  </si>
  <si>
    <t>635188482</t>
  </si>
  <si>
    <t>26</t>
  </si>
  <si>
    <t>732199100</t>
  </si>
  <si>
    <t>Montáž orientačních štítků</t>
  </si>
  <si>
    <t>-121068591</t>
  </si>
  <si>
    <t>27</t>
  </si>
  <si>
    <t>6275R0001</t>
  </si>
  <si>
    <t xml:space="preserve">Orientační štítky  </t>
  </si>
  <si>
    <t>-1574581596</t>
  </si>
  <si>
    <t>28</t>
  </si>
  <si>
    <t>732331619</t>
  </si>
  <si>
    <t>Nádoba tlaková expanzní pro topnou a chladicí soustavu s membránou závitové připojení PN 0,6 o objemu 140 l</t>
  </si>
  <si>
    <t>1495577807</t>
  </si>
  <si>
    <t>29</t>
  </si>
  <si>
    <t>732331778</t>
  </si>
  <si>
    <t>Příslušenství k expanzním nádobám bezpečnostní uzávěr G 1 k měření tlaku</t>
  </si>
  <si>
    <t>-1658886644</t>
  </si>
  <si>
    <t>30</t>
  </si>
  <si>
    <t>732113103</t>
  </si>
  <si>
    <t>Vyrovnávač dynamických tlaků DN 65 PN 6 hydraulický přírubový</t>
  </si>
  <si>
    <t>-307831123</t>
  </si>
  <si>
    <t>31</t>
  </si>
  <si>
    <t>732429212</t>
  </si>
  <si>
    <t>Montáž čerpadla oběhového mokroběžného závitového DN 25</t>
  </si>
  <si>
    <t>1165314455</t>
  </si>
  <si>
    <t>42611274R</t>
  </si>
  <si>
    <t>čerpadlo oběhové teplovodní např. Wilo Stratos Pico, 25/0,5-6, závitové DN 25, pro vytápění, výtlak 6m, Qmax 3,7m3/h, PN 10</t>
  </si>
  <si>
    <t>-1375466733</t>
  </si>
  <si>
    <t>33</t>
  </si>
  <si>
    <t>42611276R</t>
  </si>
  <si>
    <t>čerpadlo oběhové teplovodní, řízení PWM, např. Wilo Varios Pico-STG, 25/1-8, závitové DN 25, pro vytápění, výtlak 8,4m, Qmax 4,4m3/h, PN 10</t>
  </si>
  <si>
    <t>-1143729024</t>
  </si>
  <si>
    <t>34</t>
  </si>
  <si>
    <t>732429215</t>
  </si>
  <si>
    <t>Montáž čerpadla oběhového mokroběžného závitového DN 32</t>
  </si>
  <si>
    <t>-1011094759</t>
  </si>
  <si>
    <t>35</t>
  </si>
  <si>
    <t>42611286R</t>
  </si>
  <si>
    <t>čerpadlo oběhové teplovodní, např. Wilo Stratos Maxo, 30/0,5-6, závitové,výtlak 6m Qmax 9,0m3/h, PN 10, 230V</t>
  </si>
  <si>
    <t>-1277630673</t>
  </si>
  <si>
    <t>36</t>
  </si>
  <si>
    <t>998732101</t>
  </si>
  <si>
    <t>Přesun hmot tonážní pro strojovny v objektech v do 6 m</t>
  </si>
  <si>
    <t>1975791184</t>
  </si>
  <si>
    <t>733</t>
  </si>
  <si>
    <t>Ústřední vytápění - rozvodné potrubí</t>
  </si>
  <si>
    <t>37</t>
  </si>
  <si>
    <t>733290801</t>
  </si>
  <si>
    <t>Demontáž potrubí měděného D do 35x1,5 mm</t>
  </si>
  <si>
    <t>-476500874</t>
  </si>
  <si>
    <t>12+10+4</t>
  </si>
  <si>
    <t>38</t>
  </si>
  <si>
    <t>733290802</t>
  </si>
  <si>
    <t>Demontáž potrubí měděného D přes 35x1,5 do 64x2 mm</t>
  </si>
  <si>
    <t>1729883716</t>
  </si>
  <si>
    <t>+6+24+6</t>
  </si>
  <si>
    <t>39</t>
  </si>
  <si>
    <t>733890801</t>
  </si>
  <si>
    <t>Přemístění potrubí demontovaného vodorovně do 100 m v objektech v do 6 m</t>
  </si>
  <si>
    <t>2102000623</t>
  </si>
  <si>
    <t>0,14</t>
  </si>
  <si>
    <t>40</t>
  </si>
  <si>
    <t>733111213</t>
  </si>
  <si>
    <t>Potrubí ocelové závitové bezešvé zesílené v kotelnách nebo strojovnách DN 15</t>
  </si>
  <si>
    <t>-1903858400</t>
  </si>
  <si>
    <t>41</t>
  </si>
  <si>
    <t>733111215</t>
  </si>
  <si>
    <t>Potrubí ocelové závitové bezešvé zesílené v kotelnách nebo strojovnách DN 25</t>
  </si>
  <si>
    <t>-48359544</t>
  </si>
  <si>
    <t>42</t>
  </si>
  <si>
    <t>733111216</t>
  </si>
  <si>
    <t>Potrubí ocelové závitové bezešvé zesílené v kotelnách nebo strojovnách DN 32</t>
  </si>
  <si>
    <t>-283837051</t>
  </si>
  <si>
    <t>43</t>
  </si>
  <si>
    <t>733111217</t>
  </si>
  <si>
    <t>Potrubí ocelové závitové černé bezešvé zesílené v kotelnách nebo strojovnách DN 40</t>
  </si>
  <si>
    <t>-1050287069</t>
  </si>
  <si>
    <t>44</t>
  </si>
  <si>
    <t>733111218</t>
  </si>
  <si>
    <t>Potrubí ocelové závitové černé bezešvé zesílené v kotelnách nebo strojovnách DN 50</t>
  </si>
  <si>
    <t>961153383</t>
  </si>
  <si>
    <t>45</t>
  </si>
  <si>
    <t>733190107</t>
  </si>
  <si>
    <t>Zkouška těsnosti potrubí ocelové závitové do DN 40</t>
  </si>
  <si>
    <t>1615424321</t>
  </si>
  <si>
    <t>4+9+18+6</t>
  </si>
  <si>
    <t>46</t>
  </si>
  <si>
    <t>733190108</t>
  </si>
  <si>
    <t>Zkouška těsnosti potrubí ocelové závitové do DN 50</t>
  </si>
  <si>
    <t>101119043</t>
  </si>
  <si>
    <t>47</t>
  </si>
  <si>
    <t>733223204</t>
  </si>
  <si>
    <t>Potrubí měděné tvrdé spojované tvrdým pájením D 22x1 mm</t>
  </si>
  <si>
    <t>-1006793261</t>
  </si>
  <si>
    <t>48</t>
  </si>
  <si>
    <t>733223205</t>
  </si>
  <si>
    <t>Potrubí měděné tvrdé spojované tvrdým pájením D 28x1,5 mm</t>
  </si>
  <si>
    <t>416431537</t>
  </si>
  <si>
    <t>49</t>
  </si>
  <si>
    <t>733223206</t>
  </si>
  <si>
    <t>Potrubí měděné tvrdé spojované tvrdým pájením D 35x1,5 mm</t>
  </si>
  <si>
    <t>-1906849730</t>
  </si>
  <si>
    <t>50</t>
  </si>
  <si>
    <t>733223207</t>
  </si>
  <si>
    <t>Potrubí měděné tvrdé spojované tvrdým pájením D 42x1,5 mm</t>
  </si>
  <si>
    <t>885850103</t>
  </si>
  <si>
    <t>51</t>
  </si>
  <si>
    <t>733224204</t>
  </si>
  <si>
    <t>Příplatek k potrubí měděnému za potrubí vedené v kotelnách nebo strojovnách D 22x1 mm</t>
  </si>
  <si>
    <t>903275612</t>
  </si>
  <si>
    <t>52</t>
  </si>
  <si>
    <t>733224205</t>
  </si>
  <si>
    <t>Příplatek k potrubí měděnému za potrubí vedené v kotelnách nebo strojovnách D 28x1,5 mm</t>
  </si>
  <si>
    <t>-583911431</t>
  </si>
  <si>
    <t>53</t>
  </si>
  <si>
    <t>733224206</t>
  </si>
  <si>
    <t>Příplatek k potrubí měděnému za potrubí vedené v kotelnách nebo strojovnách D 35x1,5 mm</t>
  </si>
  <si>
    <t>-787041785</t>
  </si>
  <si>
    <t>54</t>
  </si>
  <si>
    <t>733224207</t>
  </si>
  <si>
    <t>Příplatek k potrubí měděnému za potrubí vedené v kotelnách nebo strojovnách D 42x1,5 mm</t>
  </si>
  <si>
    <t>1443600480</t>
  </si>
  <si>
    <t>55</t>
  </si>
  <si>
    <t>733291101</t>
  </si>
  <si>
    <t>Zkouška těsnosti potrubí měděné D do 35x1,5</t>
  </si>
  <si>
    <t>-1328484675</t>
  </si>
  <si>
    <t>4+12+14</t>
  </si>
  <si>
    <t>56</t>
  </si>
  <si>
    <t>733291102</t>
  </si>
  <si>
    <t>Zkouška těsnosti potrubí měděné D přes 35x1,5 do 64x2</t>
  </si>
  <si>
    <t>-925790491</t>
  </si>
  <si>
    <t>57</t>
  </si>
  <si>
    <t>73320907R</t>
  </si>
  <si>
    <t>Montáž - přechodový kus DN25 / d28</t>
  </si>
  <si>
    <t>-570577034</t>
  </si>
  <si>
    <t>58</t>
  </si>
  <si>
    <t>55261103R</t>
  </si>
  <si>
    <t>kus přechodový ocel-měď  DN25/ d28</t>
  </si>
  <si>
    <t>-74138459</t>
  </si>
  <si>
    <t>59</t>
  </si>
  <si>
    <t>73320908R</t>
  </si>
  <si>
    <t>Montáž - přechodový kus DN32 / d35</t>
  </si>
  <si>
    <t>-1963793340</t>
  </si>
  <si>
    <t>60</t>
  </si>
  <si>
    <t>55261104R</t>
  </si>
  <si>
    <t>kus přechodový ocel-měď  DN32/ d35</t>
  </si>
  <si>
    <t>844422613</t>
  </si>
  <si>
    <t>61</t>
  </si>
  <si>
    <t>73320909R</t>
  </si>
  <si>
    <t>Montáž - přechodový kus DN40 / d42</t>
  </si>
  <si>
    <t>540804518</t>
  </si>
  <si>
    <t>62</t>
  </si>
  <si>
    <t>55261105R</t>
  </si>
  <si>
    <t>kus přechodový ocel-měď  DN40 / d42</t>
  </si>
  <si>
    <t>362887963</t>
  </si>
  <si>
    <t>63</t>
  </si>
  <si>
    <t>998733101</t>
  </si>
  <si>
    <t>Přesun hmot tonážní pro rozvody potrubí v objektech v do 6 m</t>
  </si>
  <si>
    <t>1129454778</t>
  </si>
  <si>
    <t>734</t>
  </si>
  <si>
    <t>Ústřední vytápění - armatury</t>
  </si>
  <si>
    <t>64</t>
  </si>
  <si>
    <t>734200811</t>
  </si>
  <si>
    <t>Demontáž armatury závitové s jedním závitem do G 1/2</t>
  </si>
  <si>
    <t>-1468178036</t>
  </si>
  <si>
    <t>65</t>
  </si>
  <si>
    <t>734200824</t>
  </si>
  <si>
    <t>Demontáž armatury závitové se dvěma závity do G 2</t>
  </si>
  <si>
    <t>-1284513642</t>
  </si>
  <si>
    <t>66</t>
  </si>
  <si>
    <t>734290812</t>
  </si>
  <si>
    <t>Demontáž armatury směšovací přivařovací trojcestné DN 25 s přímým průtokem</t>
  </si>
  <si>
    <t>-1511567195</t>
  </si>
  <si>
    <t>67</t>
  </si>
  <si>
    <t>734410811</t>
  </si>
  <si>
    <t>Demontáž teploměru přímého nebo rohového s ochranným pouzdrem</t>
  </si>
  <si>
    <t>2016842245</t>
  </si>
  <si>
    <t>68</t>
  </si>
  <si>
    <t>734420811</t>
  </si>
  <si>
    <t>Demontáž tlakoměru se spodním připojením</t>
  </si>
  <si>
    <t>1978010486</t>
  </si>
  <si>
    <t>69</t>
  </si>
  <si>
    <t>734890801</t>
  </si>
  <si>
    <t>Přemístění demontovaných armatur vodorovně do 100 m v objektech v do 6 m</t>
  </si>
  <si>
    <t>-480554603</t>
  </si>
  <si>
    <t>0,1</t>
  </si>
  <si>
    <t>70</t>
  </si>
  <si>
    <t>734209116</t>
  </si>
  <si>
    <t>Montáž armatury závitové s dvěma závity G 5/4</t>
  </si>
  <si>
    <t>1037460392</t>
  </si>
  <si>
    <t>71</t>
  </si>
  <si>
    <t>4848917R32</t>
  </si>
  <si>
    <t>magnetický odlučovač nečistot a mikrobublin, např. FLAMCO CLEAN SMART 5/4"</t>
  </si>
  <si>
    <t>1955828219</t>
  </si>
  <si>
    <t>72</t>
  </si>
  <si>
    <t>734209124</t>
  </si>
  <si>
    <t>Montáž armatury závitové s třemi závity G 3/4</t>
  </si>
  <si>
    <t>-1608120656</t>
  </si>
  <si>
    <t>73</t>
  </si>
  <si>
    <t>55128809R</t>
  </si>
  <si>
    <t>ventil závitový třícestný směšovací DN20,  Kvs 4.0, elektropohon 230V</t>
  </si>
  <si>
    <t>-1153427920</t>
  </si>
  <si>
    <t>74</t>
  </si>
  <si>
    <t>734209125</t>
  </si>
  <si>
    <t>Montáž armatury závitové s třemi závity G 1</t>
  </si>
  <si>
    <t>-1122007818</t>
  </si>
  <si>
    <t>75</t>
  </si>
  <si>
    <t>55128813R</t>
  </si>
  <si>
    <t>ventil závitový třícestný směšovací DN25,  Kvs 8.0, elektropohon 230V</t>
  </si>
  <si>
    <t>-458594452</t>
  </si>
  <si>
    <t>76</t>
  </si>
  <si>
    <t>734242414</t>
  </si>
  <si>
    <t>Ventil závitový zpětný přímý G 1 PN 16 do 110°C</t>
  </si>
  <si>
    <t>-1003846359</t>
  </si>
  <si>
    <t>77</t>
  </si>
  <si>
    <t>734242415</t>
  </si>
  <si>
    <t>Ventil závitový zpětný přímý G 5/4 PN 16 do 110°C</t>
  </si>
  <si>
    <t>-1073747946</t>
  </si>
  <si>
    <t>78</t>
  </si>
  <si>
    <t>734242416</t>
  </si>
  <si>
    <t>Ventil závitový zpětný přímý G 6/4 PN 16 do 110°C</t>
  </si>
  <si>
    <t>2092205233</t>
  </si>
  <si>
    <t>79</t>
  </si>
  <si>
    <t>734291123</t>
  </si>
  <si>
    <t>Kohout plnící a vypouštěcí G 1/2 PN 10 do 90°C závitový</t>
  </si>
  <si>
    <t>970532615</t>
  </si>
  <si>
    <t>80</t>
  </si>
  <si>
    <t>734211120</t>
  </si>
  <si>
    <t>Ventil závitový odvzdušňovací G 1/2 PN 14 do 120°C automatický</t>
  </si>
  <si>
    <t>-2055012178</t>
  </si>
  <si>
    <t>81</t>
  </si>
  <si>
    <t>734209103</t>
  </si>
  <si>
    <t>Montáž armatury závitové s jedním závitem G 1/2</t>
  </si>
  <si>
    <t>911510902</t>
  </si>
  <si>
    <t>82</t>
  </si>
  <si>
    <t>42250720R</t>
  </si>
  <si>
    <t>ventil pojistný DN 15, 3,0bar</t>
  </si>
  <si>
    <t>-854131708</t>
  </si>
  <si>
    <t>83</t>
  </si>
  <si>
    <t>734291264</t>
  </si>
  <si>
    <t>Filtr závitový přímý G 1 PN 30 do 110°C s vnitřními závity</t>
  </si>
  <si>
    <t>-147871628</t>
  </si>
  <si>
    <t>84</t>
  </si>
  <si>
    <t>734291265</t>
  </si>
  <si>
    <t>Filtr závitový přímý G 1 1/4 PN 30 do 110°C s vnitřními závity</t>
  </si>
  <si>
    <t>-1567509673</t>
  </si>
  <si>
    <t>85</t>
  </si>
  <si>
    <t>734291266</t>
  </si>
  <si>
    <t>Filtr závitový přímý G 1 1/2 PN 30 do 110°C s vnitřními závity</t>
  </si>
  <si>
    <t>897828945</t>
  </si>
  <si>
    <t>86</t>
  </si>
  <si>
    <t>734292713</t>
  </si>
  <si>
    <t>Kohout kulový přímý G 1/2 PN 42 do 185°C vnitřní závit</t>
  </si>
  <si>
    <t>-1274032703</t>
  </si>
  <si>
    <t>87</t>
  </si>
  <si>
    <t>734292715</t>
  </si>
  <si>
    <t>Kohout kulový přímý G 1 PN 42 do 185°C vnitřní závit</t>
  </si>
  <si>
    <t>578531010</t>
  </si>
  <si>
    <t>88</t>
  </si>
  <si>
    <t>734292716</t>
  </si>
  <si>
    <t>Kohout kulový přímý G 1 1/4 PN 42 do 185°C vnitřní závit</t>
  </si>
  <si>
    <t>-567540072</t>
  </si>
  <si>
    <t>89</t>
  </si>
  <si>
    <t>734292717</t>
  </si>
  <si>
    <t>Kohout kulový přímý G 1 1/2 PN 42 do 185°C vnitřní závit</t>
  </si>
  <si>
    <t>-765812275</t>
  </si>
  <si>
    <t>90</t>
  </si>
  <si>
    <t>734411103</t>
  </si>
  <si>
    <t>Teploměr technický s pevným stonkem a jímkou zadní připojení průměr 63 mm délky 100 mm</t>
  </si>
  <si>
    <t>75088896</t>
  </si>
  <si>
    <t>91</t>
  </si>
  <si>
    <t>734421102R</t>
  </si>
  <si>
    <t>Tlakoměr s pevným stonkem a zpětnou klapkou tlak 0-6bar průměr 63 mm spodní připojení</t>
  </si>
  <si>
    <t>-322403558</t>
  </si>
  <si>
    <t>92</t>
  </si>
  <si>
    <t>734424101</t>
  </si>
  <si>
    <t>Kondenzační smyčka k přivaření zahnutá PN 250 do 300°C</t>
  </si>
  <si>
    <t>345704767</t>
  </si>
  <si>
    <t>93</t>
  </si>
  <si>
    <t>734494213</t>
  </si>
  <si>
    <t>Návarek s trubkovým závitem G 1/2 dle požadavku MaR</t>
  </si>
  <si>
    <t>-1486028307</t>
  </si>
  <si>
    <t>94</t>
  </si>
  <si>
    <t>734494223R</t>
  </si>
  <si>
    <t>Jímka teploměrová G 1/2</t>
  </si>
  <si>
    <t>-1576198403</t>
  </si>
  <si>
    <t>95</t>
  </si>
  <si>
    <t>998734101</t>
  </si>
  <si>
    <t>Přesun hmot tonážní pro armatury v objektech v do 6 m</t>
  </si>
  <si>
    <t>1250358732</t>
  </si>
  <si>
    <t>783</t>
  </si>
  <si>
    <t>Dokončovací práce - nátěry</t>
  </si>
  <si>
    <t>96</t>
  </si>
  <si>
    <t>783425428R</t>
  </si>
  <si>
    <t>Nátěry syntetické potrubí do DN 50 barva dražší základní antikorozní</t>
  </si>
  <si>
    <t>1436801689</t>
  </si>
  <si>
    <t>4+9+18+6+24</t>
  </si>
  <si>
    <t>713</t>
  </si>
  <si>
    <t>Izolace tepelné</t>
  </si>
  <si>
    <t>97</t>
  </si>
  <si>
    <t>713346331R</t>
  </si>
  <si>
    <t>Demontáže izolací rozvodů topné vody do DN50</t>
  </si>
  <si>
    <t>-678943771</t>
  </si>
  <si>
    <t>26+36</t>
  </si>
  <si>
    <t>Součet</t>
  </si>
  <si>
    <t>98</t>
  </si>
  <si>
    <t>713463211R2</t>
  </si>
  <si>
    <t>Montáž izolace tepelné ocelové potrubí potrubními pouzdry s Al fólií staženými Al páskou 1x D do 50 mm</t>
  </si>
  <si>
    <t>-145353133</t>
  </si>
  <si>
    <t>8+12+23+26+6</t>
  </si>
  <si>
    <t>99</t>
  </si>
  <si>
    <t>63154530</t>
  </si>
  <si>
    <t>pouzdro izolační potrubní z minerální vlny s Al fólií max. 250/100°C 22/30mm</t>
  </si>
  <si>
    <t>-1981789504</t>
  </si>
  <si>
    <t>4+4</t>
  </si>
  <si>
    <t>100</t>
  </si>
  <si>
    <t>63154531</t>
  </si>
  <si>
    <t>pouzdro izolační potrubní z minerální vlny s Al fólií max. 250/100°C 28/30mm</t>
  </si>
  <si>
    <t>-28137077</t>
  </si>
  <si>
    <t>101</t>
  </si>
  <si>
    <t>63154572</t>
  </si>
  <si>
    <t>pouzdro izolační potrubní z minerální vlny s Al fólií max. 250/100°C 35/40mm</t>
  </si>
  <si>
    <t>-1666557995</t>
  </si>
  <si>
    <t>9+14</t>
  </si>
  <si>
    <t>102</t>
  </si>
  <si>
    <t>63154573</t>
  </si>
  <si>
    <t>pouzdro izolační potrubní z minerální vlny s Al fólií max. 250/100°C 42/40mm</t>
  </si>
  <si>
    <t>49015135</t>
  </si>
  <si>
    <t>8+18</t>
  </si>
  <si>
    <t>103</t>
  </si>
  <si>
    <t>63154574</t>
  </si>
  <si>
    <t>pouzdro izolační potrubní z minerální vlny s Al fólií max. 250/100°C 48/40mm</t>
  </si>
  <si>
    <t>-453779154</t>
  </si>
  <si>
    <t>104</t>
  </si>
  <si>
    <t>713463212R2</t>
  </si>
  <si>
    <t>Montáž izolace tepelné ocelové potrubí potrubními pouzdry s Al fólií staženými Al páskou 1x D přes 50 do 100 mm</t>
  </si>
  <si>
    <t>282144646</t>
  </si>
  <si>
    <t>105</t>
  </si>
  <si>
    <t>63154605</t>
  </si>
  <si>
    <t>pouzdro izolační potrubní z minerální vlny s Al fólií max. 250/100°C 60/50mm</t>
  </si>
  <si>
    <t>-2052893183</t>
  </si>
  <si>
    <t>106</t>
  </si>
  <si>
    <t>998713101</t>
  </si>
  <si>
    <t>Přesun hmot tonážní pro izolace tepelné v objektech v do 6 m</t>
  </si>
  <si>
    <t>-1783271457</t>
  </si>
  <si>
    <t>Z</t>
  </si>
  <si>
    <t>Zámečnické výrobky</t>
  </si>
  <si>
    <t>107</t>
  </si>
  <si>
    <t>767-Z01</t>
  </si>
  <si>
    <t>Montáž kovových stavebních doplňkových konstrukcí</t>
  </si>
  <si>
    <t>kg</t>
  </si>
  <si>
    <t>2014865293</t>
  </si>
  <si>
    <t>108</t>
  </si>
  <si>
    <t>767-Z52015</t>
  </si>
  <si>
    <t>Jednoduchý závěs pro potrubí vytápění, sestava, potrubí do DN15 - DN25</t>
  </si>
  <si>
    <t>1706438899</t>
  </si>
  <si>
    <t>109</t>
  </si>
  <si>
    <t>767-Z52032</t>
  </si>
  <si>
    <t>Jednoduchý závěs pro potrubí vytápění, sestava, potrubí do DN32 - DN40</t>
  </si>
  <si>
    <t>515387972</t>
  </si>
  <si>
    <t>110</t>
  </si>
  <si>
    <t>767-Z52050</t>
  </si>
  <si>
    <t>Jednoduchý závěs pro potrubí vytápění, sestava, potrubí do DN50 - DN65</t>
  </si>
  <si>
    <t>-1427227166</t>
  </si>
  <si>
    <t>HZS</t>
  </si>
  <si>
    <t>111</t>
  </si>
  <si>
    <t>799-M01</t>
  </si>
  <si>
    <t>Doregulování hydrodinamických tlaků otopné soustavy</t>
  </si>
  <si>
    <t>hod</t>
  </si>
  <si>
    <t>-195477473</t>
  </si>
  <si>
    <t>112</t>
  </si>
  <si>
    <t>799-M012</t>
  </si>
  <si>
    <t>Napojení na stávající rozvody</t>
  </si>
  <si>
    <t>-1450139202</t>
  </si>
  <si>
    <t>113</t>
  </si>
  <si>
    <t>799-M03</t>
  </si>
  <si>
    <t>Uvedení do provozu</t>
  </si>
  <si>
    <t>-132675391</t>
  </si>
  <si>
    <t>114</t>
  </si>
  <si>
    <t>799-M04</t>
  </si>
  <si>
    <t>Napuštění a odvzdušnění soustavy</t>
  </si>
  <si>
    <t>-1953968603</t>
  </si>
  <si>
    <t>115</t>
  </si>
  <si>
    <t>799-M05</t>
  </si>
  <si>
    <t>Topná zkouška</t>
  </si>
  <si>
    <t>-1344839183</t>
  </si>
  <si>
    <t>116</t>
  </si>
  <si>
    <t>799-M06</t>
  </si>
  <si>
    <t>Nezměřitelné stavební práce</t>
  </si>
  <si>
    <t>-1320457861</t>
  </si>
  <si>
    <t>117</t>
  </si>
  <si>
    <t>799-M08</t>
  </si>
  <si>
    <t>Vypuštění části topného systému</t>
  </si>
  <si>
    <t>-976883554</t>
  </si>
  <si>
    <t>VRN</t>
  </si>
  <si>
    <t>Vedlejší rozpočtové náklady</t>
  </si>
  <si>
    <t>VRN9</t>
  </si>
  <si>
    <t>Ostatní náklady</t>
  </si>
  <si>
    <t>118</t>
  </si>
  <si>
    <t>001</t>
  </si>
  <si>
    <t>Seznámení personálu s novým zařízením</t>
  </si>
  <si>
    <t>1024</t>
  </si>
  <si>
    <t>-300017976</t>
  </si>
  <si>
    <t>119</t>
  </si>
  <si>
    <t>002</t>
  </si>
  <si>
    <t>Zkoušky potřebné pro zhotovení díla, Individuální zkoušky, Komplexní vyzkoušení</t>
  </si>
  <si>
    <t>-1926457099</t>
  </si>
  <si>
    <t>120</t>
  </si>
  <si>
    <t>003</t>
  </si>
  <si>
    <t xml:space="preserve">Zpracování dokumentace skutečného provedení </t>
  </si>
  <si>
    <t>-85899616</t>
  </si>
  <si>
    <t>121</t>
  </si>
  <si>
    <t>007</t>
  </si>
  <si>
    <t>Odvoz demontovaného materiálu do 3km</t>
  </si>
  <si>
    <t>-931119346</t>
  </si>
  <si>
    <t>122</t>
  </si>
  <si>
    <t>008</t>
  </si>
  <si>
    <t>Odborná likvidace demontovaného materiálu</t>
  </si>
  <si>
    <t>-607683583</t>
  </si>
  <si>
    <t>123</t>
  </si>
  <si>
    <t>009</t>
  </si>
  <si>
    <t>Zařízení staveniště, včetně oplocení</t>
  </si>
  <si>
    <t>2104244004</t>
  </si>
  <si>
    <t>D1_01_4b - Zdravotně technické instalace</t>
  </si>
  <si>
    <t xml:space="preserve">    721 - Zdravotechnika - vnitřní kanalizace</t>
  </si>
  <si>
    <t xml:space="preserve">    722 - Zdravotechnika - vnitřní vodovod</t>
  </si>
  <si>
    <t>1862772693</t>
  </si>
  <si>
    <t>Jednoduchý závěs pro potrubí, sestava, potrubí do DN25</t>
  </si>
  <si>
    <t>226138718</t>
  </si>
  <si>
    <t>767-ZTIK7550</t>
  </si>
  <si>
    <t>Jednoduchý závěs pro potrubí kanalizace, sestava, potrubí do d32 - d50</t>
  </si>
  <si>
    <t>1514575014</t>
  </si>
  <si>
    <t>721</t>
  </si>
  <si>
    <t>Zdravotechnika - vnitřní kanalizace</t>
  </si>
  <si>
    <t>721174042</t>
  </si>
  <si>
    <t>Potrubí kanalizační z PP připojovací DN 40</t>
  </si>
  <si>
    <t>-1824664275</t>
  </si>
  <si>
    <t>8+6</t>
  </si>
  <si>
    <t>721249102R</t>
  </si>
  <si>
    <t>Montáž neutralizačního boxu pro výkon kotlů do 300kW</t>
  </si>
  <si>
    <t>-159449548</t>
  </si>
  <si>
    <t>48481000</t>
  </si>
  <si>
    <t>box neutralizační pro neutralizaci kondenzátu</t>
  </si>
  <si>
    <t>-685711801</t>
  </si>
  <si>
    <t>724219233R</t>
  </si>
  <si>
    <t>Montáž automatických přečerpávacích stanic, dopravní výška do 10 m ostatní typ</t>
  </si>
  <si>
    <t>-2981480</t>
  </si>
  <si>
    <t>42661152R</t>
  </si>
  <si>
    <t>automatické přečerpávací zařízení splaškové vody, objem 16l, _x000D_
do teploty 60°c, q=5,5m/h, h=7m, napájení 230V, příkon 400W</t>
  </si>
  <si>
    <t>1802462650</t>
  </si>
  <si>
    <t>722174004</t>
  </si>
  <si>
    <t>Potrubí vodovodní plastové PPR svar polyfúze PN 16 D 32x4,4 mm</t>
  </si>
  <si>
    <t>-640434025</t>
  </si>
  <si>
    <t>722231074</t>
  </si>
  <si>
    <t>Ventil zpětný mosazný G 1" PN 10 do 110°C se dvěma závity</t>
  </si>
  <si>
    <t>2007109626</t>
  </si>
  <si>
    <t>722232063</t>
  </si>
  <si>
    <t>Kohout kulový přímý G 1" PN 42 do 185°C vnitřní závit s vypouštěním</t>
  </si>
  <si>
    <t>-756546846</t>
  </si>
  <si>
    <t>998721101</t>
  </si>
  <si>
    <t>Přesun hmot tonážní pro vnitřní kanalizace v objektech v do 6 m</t>
  </si>
  <si>
    <t>-1721220264</t>
  </si>
  <si>
    <t>722</t>
  </si>
  <si>
    <t>Zdravotechnika - vnitřní vodovod</t>
  </si>
  <si>
    <t>722130801</t>
  </si>
  <si>
    <t>Demontáž potrubí ocelové pozinkované závitové DN do 25</t>
  </si>
  <si>
    <t>1955060716</t>
  </si>
  <si>
    <t>722170801</t>
  </si>
  <si>
    <t>Demontáž rozvodů vody z plastů do D 25</t>
  </si>
  <si>
    <t>-2060487837</t>
  </si>
  <si>
    <t>722220851</t>
  </si>
  <si>
    <t>Demontáž armatur závitových s jedním závitem G do 3/4</t>
  </si>
  <si>
    <t>1865643924</t>
  </si>
  <si>
    <t>722220861</t>
  </si>
  <si>
    <t>Demontáž armatur závitových se dvěma závity G do 3/4</t>
  </si>
  <si>
    <t>-1266346617</t>
  </si>
  <si>
    <t>722260811</t>
  </si>
  <si>
    <t>Demontáž vodoměrů závitových G 1/2</t>
  </si>
  <si>
    <t>2126677662</t>
  </si>
  <si>
    <t>722260833</t>
  </si>
  <si>
    <t>Demontáž úpravny vody</t>
  </si>
  <si>
    <t>496732552</t>
  </si>
  <si>
    <t>722290821</t>
  </si>
  <si>
    <t>Přemístění vnitrostaveništní demontovaných hmot pro vnitřní vodovod v objektech v do 6 m</t>
  </si>
  <si>
    <t>1260508099</t>
  </si>
  <si>
    <t>0,03</t>
  </si>
  <si>
    <t>722174002</t>
  </si>
  <si>
    <t>Potrubí vodovodní plastové PPR svar polyfúze PN 16 D 20x2,8 mm</t>
  </si>
  <si>
    <t>288266691</t>
  </si>
  <si>
    <t>722290226</t>
  </si>
  <si>
    <t>Zkouška těsnosti vodovodního potrubí závitového do DN 50</t>
  </si>
  <si>
    <t>-2015389035</t>
  </si>
  <si>
    <t>722290234</t>
  </si>
  <si>
    <t>Proplach a dezinfekce vodovodního potrubí do DN 80</t>
  </si>
  <si>
    <t>-53856255</t>
  </si>
  <si>
    <t>722181231</t>
  </si>
  <si>
    <t>Ochrana vodovodního potrubí přilepenými termoizolačními trubicemi z PE tl do 13 mm DN do 22 mm</t>
  </si>
  <si>
    <t>1173747689</t>
  </si>
  <si>
    <t>722239101.1</t>
  </si>
  <si>
    <t>Montáž armatur vodovodních se dvěma závity G 1/2"</t>
  </si>
  <si>
    <t>-703470577</t>
  </si>
  <si>
    <t>38821225</t>
  </si>
  <si>
    <t>vodoměr bytový na studenou vodu Qn 1,5 suchoběžný R 1/2"x110mm</t>
  </si>
  <si>
    <t>-74516575</t>
  </si>
  <si>
    <t>722231072</t>
  </si>
  <si>
    <t>Ventil zpětný mosazný G 1/2" PN 10 do 110°C se dvěma závity</t>
  </si>
  <si>
    <t>89634078</t>
  </si>
  <si>
    <t>722232043</t>
  </si>
  <si>
    <t>Kohout kulový přímý G 1/2" PN 42 do 185°C vnitřní závit</t>
  </si>
  <si>
    <t>943545006</t>
  </si>
  <si>
    <t>722239101</t>
  </si>
  <si>
    <t>-424902823</t>
  </si>
  <si>
    <t>55118611R</t>
  </si>
  <si>
    <t>systémový oddělovač pro doplňovací systémy pro přímé napojení na rozvod pitné vody, 1/2",  např Reflex Fillset</t>
  </si>
  <si>
    <t>-208382709</t>
  </si>
  <si>
    <t>55118620R</t>
  </si>
  <si>
    <t>digitální vodoměr a měřič vodivosti 60°C, 1/2", (pro zěkčovač Fillsoft)</t>
  </si>
  <si>
    <t>-625325611</t>
  </si>
  <si>
    <t>5511863R</t>
  </si>
  <si>
    <t>změkčovací zařízení včetně změkkčovací patrony, provozní tlak do 8bar ,max. průtok 360l/h,do 40°C, 1/2", (např. Fillsoft)</t>
  </si>
  <si>
    <t>247930162</t>
  </si>
  <si>
    <t>55117232R</t>
  </si>
  <si>
    <t>filtr domácí na studenou vodu 1/2" se zpětným manuálním proplachem</t>
  </si>
  <si>
    <t>-536302624</t>
  </si>
  <si>
    <t>998722101</t>
  </si>
  <si>
    <t>Přesun hmot tonážní pro vnitřní vodovod v objektech v do 6 m</t>
  </si>
  <si>
    <t>-854372296</t>
  </si>
  <si>
    <t>-51264042</t>
  </si>
  <si>
    <t>-1613758895</t>
  </si>
  <si>
    <t>534847245</t>
  </si>
  <si>
    <t>1,1</t>
  </si>
  <si>
    <t>-711995288</t>
  </si>
  <si>
    <t>572055003</t>
  </si>
  <si>
    <t>D1_01_4c - Plynová odběrná zařízení</t>
  </si>
  <si>
    <t xml:space="preserve">    723 - Zdravotechnika - vnitřní plynovod</t>
  </si>
  <si>
    <t>723</t>
  </si>
  <si>
    <t>Zdravotechnika - vnitřní plynovod</t>
  </si>
  <si>
    <t>734200822</t>
  </si>
  <si>
    <t>Demontáž armatury závitové se dvěma závity přes G 1/2 do G 1</t>
  </si>
  <si>
    <t>1330159291</t>
  </si>
  <si>
    <t>734200821</t>
  </si>
  <si>
    <t>Demontáž armatury závitové se dvěma závity přes G 1/2 do G 1/2</t>
  </si>
  <si>
    <t>-2061560077</t>
  </si>
  <si>
    <t>-542385000</t>
  </si>
  <si>
    <t>723120804</t>
  </si>
  <si>
    <t>Demontáž potrubí ocelové závitové svařované DN do 25</t>
  </si>
  <si>
    <t>-361089126</t>
  </si>
  <si>
    <t>723120805</t>
  </si>
  <si>
    <t>Demontáž potrubí ocelové závitové svařované do DN 50</t>
  </si>
  <si>
    <t>930049488</t>
  </si>
  <si>
    <t>723150805</t>
  </si>
  <si>
    <t>Demontáž potrubí ocelové hladké svařované D přes 108 do 159</t>
  </si>
  <si>
    <t>1529445434</t>
  </si>
  <si>
    <t>723290821</t>
  </si>
  <si>
    <t>Přemístění vnitrostaveništní demontovaných hmot pro vnitřní plynovod v objektech v do 6 m</t>
  </si>
  <si>
    <t>-2131188432</t>
  </si>
  <si>
    <t>0,06</t>
  </si>
  <si>
    <t>723111202</t>
  </si>
  <si>
    <t>Potrubí ocelové závitové černé bezešvé svařované běžné DN 15</t>
  </si>
  <si>
    <t>1468741462</t>
  </si>
  <si>
    <t>723111204</t>
  </si>
  <si>
    <t>Potrubí ocelové závitové černé bezešvé svařované běžné DN 25</t>
  </si>
  <si>
    <t>-236741513</t>
  </si>
  <si>
    <t>723150312</t>
  </si>
  <si>
    <t>Potrubí ocelové hladké černé bezešvé spojované svařováním tvářené za tepla D 57x3,2 mm</t>
  </si>
  <si>
    <t>-2097629328</t>
  </si>
  <si>
    <t>723190907</t>
  </si>
  <si>
    <t>Odvzdušnění nebo napuštění plynovodního potrubí</t>
  </si>
  <si>
    <t>197120588</t>
  </si>
  <si>
    <t>10+7+4</t>
  </si>
  <si>
    <t>723190909R</t>
  </si>
  <si>
    <t>Zkouška těsnosti potrubí plynovodního</t>
  </si>
  <si>
    <t>779465676</t>
  </si>
  <si>
    <t>723190912R</t>
  </si>
  <si>
    <t>Revize plynu</t>
  </si>
  <si>
    <t>2103689307</t>
  </si>
  <si>
    <t>723231162</t>
  </si>
  <si>
    <t>Kohout kulový přímý G 1/2" PN 42 do 185°C plnoprůtokový vnitřní závit těžká řada</t>
  </si>
  <si>
    <t>-1589273363</t>
  </si>
  <si>
    <t>723231164</t>
  </si>
  <si>
    <t>Kohout kulový přímý G 1" PN 42 do 185°C plnoprůtokový vnitřní závit těžká řada</t>
  </si>
  <si>
    <t>1157258028</t>
  </si>
  <si>
    <t>723221304</t>
  </si>
  <si>
    <t>Ventil vzorkovací rohový G 1/2" PN 5 s vnitřním závitem</t>
  </si>
  <si>
    <t>739631575</t>
  </si>
  <si>
    <t>Tlakoměr, rozsah 0-6 kPa, průměr 160mm, spodní připojení, vč. montáže</t>
  </si>
  <si>
    <t>477301969</t>
  </si>
  <si>
    <t>1169156645</t>
  </si>
  <si>
    <t>78342540R</t>
  </si>
  <si>
    <t xml:space="preserve">Nátěry syntetické (žluté) potrubí do DN 50 </t>
  </si>
  <si>
    <t>1220587730</t>
  </si>
  <si>
    <t>2006238792</t>
  </si>
  <si>
    <t>Jednoduchý závěs pro potrubí, sestava, potrubí do DN50 - DN65</t>
  </si>
  <si>
    <t>-1841923156</t>
  </si>
  <si>
    <t>998723101</t>
  </si>
  <si>
    <t>Přesun hmot tonážní pro vnitřní plynovod v objektech v do 6 m</t>
  </si>
  <si>
    <t>1451393862</t>
  </si>
  <si>
    <t>-881672941</t>
  </si>
  <si>
    <t>-1807551336</t>
  </si>
  <si>
    <t>-25288804</t>
  </si>
  <si>
    <t>0,25</t>
  </si>
  <si>
    <t>-1802744698</t>
  </si>
  <si>
    <t>842397284</t>
  </si>
  <si>
    <t>D1_01_4e - Stavební část</t>
  </si>
  <si>
    <t>Jihlava</t>
  </si>
  <si>
    <t>Statutární město Jihlava</t>
  </si>
  <si>
    <t>DP projekt s.r.o.</t>
  </si>
  <si>
    <t>Ing. Avuk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</si>
  <si>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</si>
  <si>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</si>
  <si>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</si>
  <si>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  61 - Úprava povrchů vnitřní</t>
  </si>
  <si>
    <t xml:space="preserve">      63 - Podlahy a podlahové konstrukce</t>
  </si>
  <si>
    <t xml:space="preserve">    9 - Ostatní konstrukce a práce, bourání</t>
  </si>
  <si>
    <t xml:space="preserve">      94 - Lešení a stavební výtahy</t>
  </si>
  <si>
    <t xml:space="preserve">      95 - Různé dokončovací konstrukce a práce pozemních staveb</t>
  </si>
  <si>
    <t xml:space="preserve">      96 - Bourání konstrukcí</t>
  </si>
  <si>
    <t xml:space="preserve">      99 - Přesuny hmot a suti</t>
  </si>
  <si>
    <t xml:space="preserve">    784 - Dokončovací práce - malby a tapety</t>
  </si>
  <si>
    <t>HSV</t>
  </si>
  <si>
    <t>Práce a dodávky HSV</t>
  </si>
  <si>
    <t>Svislé a kompletní konstrukce</t>
  </si>
  <si>
    <t>310235241</t>
  </si>
  <si>
    <t>Zazdívka otvorů pl do 0,0225 m2 ve zdivu nadzákladovém cihlami pálenými tl do 300 mm</t>
  </si>
  <si>
    <t>-34692656</t>
  </si>
  <si>
    <t>Zapravení otvorů</t>
  </si>
  <si>
    <t>Úpravy povrchů, podlahy a osazování výplní</t>
  </si>
  <si>
    <t>Úprava povrchů vnitřní</t>
  </si>
  <si>
    <t>612125101</t>
  </si>
  <si>
    <t>Vyplnění spár cementovou maltou vnitřních stěn z cihel</t>
  </si>
  <si>
    <t>m2</t>
  </si>
  <si>
    <t>524654773</t>
  </si>
  <si>
    <t>4*0,1*0,1</t>
  </si>
  <si>
    <t>611325422</t>
  </si>
  <si>
    <t>Oprava vnitřní vápenocementové štukové omítky tl jádrové omítky do 20 mm a tl štuku do 3 mm stropů v rozsahu plochy přes 10 do 30 %</t>
  </si>
  <si>
    <t>688569237</t>
  </si>
  <si>
    <t>612325412</t>
  </si>
  <si>
    <t>Oprava vnitřní vápenocementové hladké omítky tl do 20 mm stěn v rozsahu plochy přes 10 do 30 %</t>
  </si>
  <si>
    <t>1749379855</t>
  </si>
  <si>
    <t>611131151</t>
  </si>
  <si>
    <t>Sanační postřik vnitřních stropů nanášený celoplošně ručně</t>
  </si>
  <si>
    <t>-2010593471</t>
  </si>
  <si>
    <t>612131151</t>
  </si>
  <si>
    <t>Sanační postřik vnitřních stěn nanášený celoplošně ručně</t>
  </si>
  <si>
    <t>185270450</t>
  </si>
  <si>
    <t>Podlahy a podlahové konstrukce</t>
  </si>
  <si>
    <t>632450131</t>
  </si>
  <si>
    <t>Vyrovnávací cementový potěr tl přes 10 do 20 mm ze suchých směsí provedený v ploše</t>
  </si>
  <si>
    <t>1960880354</t>
  </si>
  <si>
    <t>783913161</t>
  </si>
  <si>
    <t>Penetrační syntetický nátěr pórovitých betonových podlah</t>
  </si>
  <si>
    <t>-590193214</t>
  </si>
  <si>
    <t>11,0+0,9*0,15*15</t>
  </si>
  <si>
    <t>632682111</t>
  </si>
  <si>
    <t>Vyspravení betonových schodišťových stupňů a podest rychletuhnoucím polymerem tl do 10 mm</t>
  </si>
  <si>
    <t>907376620</t>
  </si>
  <si>
    <t>Předpoklad 20%</t>
  </si>
  <si>
    <t>3,4*0,2</t>
  </si>
  <si>
    <t>Ostatní konstrukce a práce, bourání</t>
  </si>
  <si>
    <t>Lešení a stavební výtahy</t>
  </si>
  <si>
    <t>949101111</t>
  </si>
  <si>
    <t>Lešení pomocné pro objekty pozemních staveb s lešeňovou podlahou v do 1,9 m zatížení do 150 kg/m2</t>
  </si>
  <si>
    <t>-1408268715</t>
  </si>
  <si>
    <t>949111122</t>
  </si>
  <si>
    <t>Montáž lešení lehkého kozového trubkového ve schodišti v přes 1,5 do 3,5 m</t>
  </si>
  <si>
    <t>sada</t>
  </si>
  <si>
    <t>1394886788</t>
  </si>
  <si>
    <t>949111222</t>
  </si>
  <si>
    <t>Příplatek k lešení lehkému kozovému trubkovému ve schodišti v přes 1,5 do 3,5 m za každý den použití</t>
  </si>
  <si>
    <t>-199089292</t>
  </si>
  <si>
    <t>1*10 "Přepočtené koeficientem množství</t>
  </si>
  <si>
    <t>949111822</t>
  </si>
  <si>
    <t>Demontáž lešení lehkého kozového trubkového ve schodišti v přes 1,5 do 3,5 m</t>
  </si>
  <si>
    <t>-1266153433</t>
  </si>
  <si>
    <t>Různé dokončovací konstrukce a práce pozemních staveb</t>
  </si>
  <si>
    <t>751398825</t>
  </si>
  <si>
    <t>Demontáž větrací mřížky stěnové průřezu přes 0,200 m2</t>
  </si>
  <si>
    <t>-711825533</t>
  </si>
  <si>
    <t>751398025</t>
  </si>
  <si>
    <t>Montáž větrací mřížky stěnové přes 0,200 m2</t>
  </si>
  <si>
    <t>853272296</t>
  </si>
  <si>
    <t>952901111</t>
  </si>
  <si>
    <t>Vyčištění budov bytové a občanské výstavby při výšce podlaží do 4 m</t>
  </si>
  <si>
    <t>1881118378</t>
  </si>
  <si>
    <t>952902041</t>
  </si>
  <si>
    <t>Čištění budov drhnutí hladkých podlah s chemickými prostředky</t>
  </si>
  <si>
    <t>-1026213855</t>
  </si>
  <si>
    <t>952902241</t>
  </si>
  <si>
    <t>Čištění budov drhnutí schodišť s chemickými prostředky</t>
  </si>
  <si>
    <t>445328609</t>
  </si>
  <si>
    <t>Bourání konstrukcí</t>
  </si>
  <si>
    <t>977151121</t>
  </si>
  <si>
    <t>Jádrové vrty diamantovými korunkami do stavebních materiálů D přes 110 do 120 mm</t>
  </si>
  <si>
    <t>-2027759547</t>
  </si>
  <si>
    <t>Nové otvory</t>
  </si>
  <si>
    <t>0,3*4</t>
  </si>
  <si>
    <t>978011141</t>
  </si>
  <si>
    <t>Otlučení (osekání) vnitřní vápenné nebo vápenocementové omítky stropů v rozsahu přes 10 do 30 %</t>
  </si>
  <si>
    <t>2066950530</t>
  </si>
  <si>
    <t>978013141</t>
  </si>
  <si>
    <t>Otlučení (osekání) vnitřní vápenné nebo vápenocementové omítky stěn v rozsahu přes 10 do 30 %</t>
  </si>
  <si>
    <t>-572396385</t>
  </si>
  <si>
    <t>Přesuny hmot a suti</t>
  </si>
  <si>
    <t>997013211</t>
  </si>
  <si>
    <t>Vnitrostaveništní doprava suti a vybouraných hmot pro budovy v do 6 m ručně</t>
  </si>
  <si>
    <t>1436786161</t>
  </si>
  <si>
    <t>997013501</t>
  </si>
  <si>
    <t>Odvoz suti a vybouraných hmot na skládku nebo meziskládku do 1 km se složením</t>
  </si>
  <si>
    <t>1163965286</t>
  </si>
  <si>
    <t>997013509</t>
  </si>
  <si>
    <t>Příplatek k odvozu suti a vybouraných hmot na skládku ZKD 1 km přes 1 km</t>
  </si>
  <si>
    <t>1209970188</t>
  </si>
  <si>
    <t>0,618*7 "Přepočtené koeficientem množství</t>
  </si>
  <si>
    <t>997013631</t>
  </si>
  <si>
    <t>Poplatek za uložení na skládce (skládkovné) stavebního odpadu směsného kód odpadu 17 09 04</t>
  </si>
  <si>
    <t>-777950121</t>
  </si>
  <si>
    <t>998018001</t>
  </si>
  <si>
    <t>Přesun hmot pro budovy ruční pro budovy v do 6 m</t>
  </si>
  <si>
    <t>-1605059615</t>
  </si>
  <si>
    <t>783922251</t>
  </si>
  <si>
    <t>Tmelení prasklin betonového podkladu silikonovým tmelem</t>
  </si>
  <si>
    <t>1438265396</t>
  </si>
  <si>
    <t>783937163</t>
  </si>
  <si>
    <t>Krycí dvojnásobný epoxidový rozpouštědlový nátěr betonové podlahy</t>
  </si>
  <si>
    <t>-2098810663</t>
  </si>
  <si>
    <t>784</t>
  </si>
  <si>
    <t>Dokončovací práce - malby a tapety</t>
  </si>
  <si>
    <t>784121001</t>
  </si>
  <si>
    <t>Oškrabání malby v místnostech v do 3,80 m</t>
  </si>
  <si>
    <t>46170713</t>
  </si>
  <si>
    <t>784181121</t>
  </si>
  <si>
    <t>Hloubková jednonásobná bezbarvá penetrace podkladu v místnostech v do 3,80 m</t>
  </si>
  <si>
    <t>-423089316</t>
  </si>
  <si>
    <t>784221101</t>
  </si>
  <si>
    <t>Dvojnásobné bílé malby ze směsí za sucha dobře otěruvzdorných v místnostech do 3,80 m</t>
  </si>
  <si>
    <t>-892074205</t>
  </si>
  <si>
    <t>Vhodné pro sanační omítky</t>
  </si>
  <si>
    <t>.</t>
  </si>
  <si>
    <t>Strop</t>
  </si>
  <si>
    <t>11,0</t>
  </si>
  <si>
    <t>Stěny</t>
  </si>
  <si>
    <t>46,0</t>
  </si>
  <si>
    <t>005</t>
  </si>
  <si>
    <t>Provozní vlivy</t>
  </si>
  <si>
    <t>-1121210558</t>
  </si>
  <si>
    <t>006</t>
  </si>
  <si>
    <t>Vytyčení exitujících inž. sítí</t>
  </si>
  <si>
    <t>155965730</t>
  </si>
  <si>
    <t>Zařízení staveniště</t>
  </si>
  <si>
    <t>56557752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</si>
</sst>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4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topLeftCell="A46" workbookViewId="0">
      <selection activeCell="AB12" sqref="AB12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240" t="s">
        <v>5</v>
      </c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s="1" customFormat="1" ht="12" customHeight="1">
      <c r="B5" s="20"/>
      <c r="D5" s="24" t="s">
        <v>13</v>
      </c>
      <c r="K5" s="224" t="s">
        <v>14</v>
      </c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R5" s="20"/>
      <c r="BE5" s="221" t="s">
        <v>15</v>
      </c>
      <c r="BS5" s="17" t="s">
        <v>6</v>
      </c>
    </row>
    <row r="6" spans="1:74" s="1" customFormat="1" ht="36.950000000000003" customHeight="1">
      <c r="B6" s="20"/>
      <c r="D6" s="26" t="s">
        <v>16</v>
      </c>
      <c r="K6" s="226" t="s">
        <v>17</v>
      </c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R6" s="20"/>
      <c r="BE6" s="222"/>
      <c r="BS6" s="17" t="s">
        <v>6</v>
      </c>
    </row>
    <row r="7" spans="1:74" s="1" customFormat="1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22"/>
      <c r="BS7" s="17" t="s">
        <v>6</v>
      </c>
    </row>
    <row r="8" spans="1:74" s="1" customFormat="1" ht="12" customHeight="1">
      <c r="B8" s="20"/>
      <c r="D8" s="27" t="s">
        <v>20</v>
      </c>
      <c r="K8" s="25" t="s">
        <v>21</v>
      </c>
      <c r="AK8" s="27" t="s">
        <v>22</v>
      </c>
      <c r="AN8" s="28"/>
      <c r="AR8" s="20"/>
      <c r="BE8" s="222"/>
      <c r="BS8" s="17" t="s">
        <v>6</v>
      </c>
    </row>
    <row r="9" spans="1:74" s="1" customFormat="1" ht="14.45" customHeight="1">
      <c r="B9" s="20"/>
      <c r="AR9" s="20"/>
      <c r="BE9" s="222"/>
      <c r="BS9" s="17" t="s">
        <v>6</v>
      </c>
    </row>
    <row r="10" spans="1:74" s="1" customFormat="1" ht="12" customHeight="1">
      <c r="B10" s="20"/>
      <c r="D10" s="27" t="s">
        <v>23</v>
      </c>
      <c r="AK10" s="27" t="s">
        <v>24</v>
      </c>
      <c r="AN10" s="25" t="s">
        <v>1</v>
      </c>
      <c r="AR10" s="20"/>
      <c r="BE10" s="222"/>
      <c r="BS10" s="17" t="s">
        <v>6</v>
      </c>
    </row>
    <row r="11" spans="1:74" s="1" customFormat="1" ht="18.399999999999999" customHeight="1">
      <c r="B11" s="20"/>
      <c r="E11" s="25" t="s">
        <v>21</v>
      </c>
      <c r="AK11" s="27" t="s">
        <v>25</v>
      </c>
      <c r="AN11" s="25" t="s">
        <v>1</v>
      </c>
      <c r="AR11" s="20"/>
      <c r="BE11" s="222"/>
      <c r="BS11" s="17" t="s">
        <v>6</v>
      </c>
    </row>
    <row r="12" spans="1:74" s="1" customFormat="1" ht="6.95" customHeight="1">
      <c r="B12" s="20"/>
      <c r="AR12" s="20"/>
      <c r="BE12" s="222"/>
      <c r="BS12" s="17" t="s">
        <v>6</v>
      </c>
    </row>
    <row r="13" spans="1:74" s="1" customFormat="1" ht="12" customHeight="1">
      <c r="B13" s="20"/>
      <c r="D13" s="27" t="s">
        <v>26</v>
      </c>
      <c r="AK13" s="27" t="s">
        <v>24</v>
      </c>
      <c r="AN13" s="29" t="s">
        <v>27</v>
      </c>
      <c r="AR13" s="20"/>
      <c r="BE13" s="222"/>
      <c r="BS13" s="17" t="s">
        <v>6</v>
      </c>
    </row>
    <row r="14" spans="1:74" ht="12.75">
      <c r="B14" s="20"/>
      <c r="E14" s="227" t="s">
        <v>27</v>
      </c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7" t="s">
        <v>25</v>
      </c>
      <c r="AN14" s="29" t="s">
        <v>27</v>
      </c>
      <c r="AR14" s="20"/>
      <c r="BE14" s="222"/>
      <c r="BS14" s="17" t="s">
        <v>6</v>
      </c>
    </row>
    <row r="15" spans="1:74" s="1" customFormat="1" ht="6.95" customHeight="1">
      <c r="B15" s="20"/>
      <c r="AR15" s="20"/>
      <c r="BE15" s="222"/>
      <c r="BS15" s="17" t="s">
        <v>3</v>
      </c>
    </row>
    <row r="16" spans="1:74" s="1" customFormat="1" ht="12" customHeight="1">
      <c r="B16" s="20"/>
      <c r="D16" s="27" t="s">
        <v>28</v>
      </c>
      <c r="AK16" s="27" t="s">
        <v>24</v>
      </c>
      <c r="AN16" s="25" t="s">
        <v>1</v>
      </c>
      <c r="AR16" s="20"/>
      <c r="BE16" s="222"/>
      <c r="BS16" s="17" t="s">
        <v>3</v>
      </c>
    </row>
    <row r="17" spans="1:71" s="1" customFormat="1" ht="18.399999999999999" customHeight="1">
      <c r="B17" s="20"/>
      <c r="E17" s="25" t="s">
        <v>21</v>
      </c>
      <c r="AK17" s="27" t="s">
        <v>25</v>
      </c>
      <c r="AN17" s="25" t="s">
        <v>1</v>
      </c>
      <c r="AR17" s="20"/>
      <c r="BE17" s="222"/>
      <c r="BS17" s="17" t="s">
        <v>29</v>
      </c>
    </row>
    <row r="18" spans="1:71" s="1" customFormat="1" ht="6.95" customHeight="1">
      <c r="B18" s="20"/>
      <c r="AR18" s="20"/>
      <c r="BE18" s="222"/>
      <c r="BS18" s="17" t="s">
        <v>6</v>
      </c>
    </row>
    <row r="19" spans="1:71" s="1" customFormat="1" ht="12" customHeight="1">
      <c r="B19" s="20"/>
      <c r="D19" s="27" t="s">
        <v>30</v>
      </c>
      <c r="AK19" s="27" t="s">
        <v>24</v>
      </c>
      <c r="AN19" s="25" t="s">
        <v>1</v>
      </c>
      <c r="AR19" s="20"/>
      <c r="BE19" s="222"/>
      <c r="BS19" s="17" t="s">
        <v>6</v>
      </c>
    </row>
    <row r="20" spans="1:71" s="1" customFormat="1" ht="18.399999999999999" customHeight="1">
      <c r="B20" s="20"/>
      <c r="E20" s="25" t="s">
        <v>21</v>
      </c>
      <c r="AK20" s="27" t="s">
        <v>25</v>
      </c>
      <c r="AN20" s="25" t="s">
        <v>1</v>
      </c>
      <c r="AR20" s="20"/>
      <c r="BE20" s="222"/>
      <c r="BS20" s="17" t="s">
        <v>29</v>
      </c>
    </row>
    <row r="21" spans="1:71" s="1" customFormat="1" ht="6.95" customHeight="1">
      <c r="B21" s="20"/>
      <c r="AR21" s="20"/>
      <c r="BE21" s="222"/>
    </row>
    <row r="22" spans="1:71" s="1" customFormat="1" ht="12" customHeight="1">
      <c r="B22" s="20"/>
      <c r="D22" s="27" t="s">
        <v>31</v>
      </c>
      <c r="AR22" s="20"/>
      <c r="BE22" s="222"/>
    </row>
    <row r="23" spans="1:71" s="1" customFormat="1" ht="16.5" customHeight="1">
      <c r="B23" s="20"/>
      <c r="E23" s="229" t="s">
        <v>1</v>
      </c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R23" s="20"/>
      <c r="BE23" s="222"/>
    </row>
    <row r="24" spans="1:71" s="1" customFormat="1" ht="6.95" customHeight="1">
      <c r="B24" s="20"/>
      <c r="AR24" s="20"/>
      <c r="BE24" s="222"/>
    </row>
    <row r="25" spans="1:71" s="1" customFormat="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2"/>
    </row>
    <row r="26" spans="1:71" s="2" customFormat="1" ht="25.9" customHeight="1">
      <c r="A26" s="32"/>
      <c r="B26" s="33"/>
      <c r="C26" s="32"/>
      <c r="D26" s="34" t="s">
        <v>32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30">
        <f>ROUND(AG94,2)</f>
        <v>0</v>
      </c>
      <c r="AL26" s="231"/>
      <c r="AM26" s="231"/>
      <c r="AN26" s="231"/>
      <c r="AO26" s="231"/>
      <c r="AP26" s="32"/>
      <c r="AQ26" s="32"/>
      <c r="AR26" s="33"/>
      <c r="BE26" s="222"/>
    </row>
    <row r="27" spans="1:7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22"/>
    </row>
    <row r="28" spans="1:71" s="2" customFormat="1" ht="12.75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32" t="s">
        <v>33</v>
      </c>
      <c r="M28" s="232"/>
      <c r="N28" s="232"/>
      <c r="O28" s="232"/>
      <c r="P28" s="232"/>
      <c r="Q28" s="32"/>
      <c r="R28" s="32"/>
      <c r="S28" s="32"/>
      <c r="T28" s="32"/>
      <c r="U28" s="32"/>
      <c r="V28" s="32"/>
      <c r="W28" s="232" t="s">
        <v>34</v>
      </c>
      <c r="X28" s="232"/>
      <c r="Y28" s="232"/>
      <c r="Z28" s="232"/>
      <c r="AA28" s="232"/>
      <c r="AB28" s="232"/>
      <c r="AC28" s="232"/>
      <c r="AD28" s="232"/>
      <c r="AE28" s="232"/>
      <c r="AF28" s="32"/>
      <c r="AG28" s="32"/>
      <c r="AH28" s="32"/>
      <c r="AI28" s="32"/>
      <c r="AJ28" s="32"/>
      <c r="AK28" s="232" t="s">
        <v>35</v>
      </c>
      <c r="AL28" s="232"/>
      <c r="AM28" s="232"/>
      <c r="AN28" s="232"/>
      <c r="AO28" s="232"/>
      <c r="AP28" s="32"/>
      <c r="AQ28" s="32"/>
      <c r="AR28" s="33"/>
      <c r="BE28" s="222"/>
    </row>
    <row r="29" spans="1:71" s="3" customFormat="1" ht="14.45" customHeight="1">
      <c r="B29" s="37"/>
      <c r="D29" s="27" t="s">
        <v>36</v>
      </c>
      <c r="F29" s="27" t="s">
        <v>37</v>
      </c>
      <c r="L29" s="235">
        <v>0.21</v>
      </c>
      <c r="M29" s="234"/>
      <c r="N29" s="234"/>
      <c r="O29" s="234"/>
      <c r="P29" s="234"/>
      <c r="W29" s="233">
        <f>ROUND(AZ94, 2)</f>
        <v>0</v>
      </c>
      <c r="X29" s="234"/>
      <c r="Y29" s="234"/>
      <c r="Z29" s="234"/>
      <c r="AA29" s="234"/>
      <c r="AB29" s="234"/>
      <c r="AC29" s="234"/>
      <c r="AD29" s="234"/>
      <c r="AE29" s="234"/>
      <c r="AK29" s="233">
        <f>ROUND(AV94, 2)</f>
        <v>0</v>
      </c>
      <c r="AL29" s="234"/>
      <c r="AM29" s="234"/>
      <c r="AN29" s="234"/>
      <c r="AO29" s="234"/>
      <c r="AR29" s="37"/>
      <c r="BE29" s="223"/>
    </row>
    <row r="30" spans="1:71" s="3" customFormat="1" ht="14.45" customHeight="1">
      <c r="B30" s="37"/>
      <c r="F30" s="27" t="s">
        <v>38</v>
      </c>
      <c r="L30" s="235">
        <v>0.15</v>
      </c>
      <c r="M30" s="234"/>
      <c r="N30" s="234"/>
      <c r="O30" s="234"/>
      <c r="P30" s="234"/>
      <c r="W30" s="233">
        <f>ROUND(BA94, 2)</f>
        <v>0</v>
      </c>
      <c r="X30" s="234"/>
      <c r="Y30" s="234"/>
      <c r="Z30" s="234"/>
      <c r="AA30" s="234"/>
      <c r="AB30" s="234"/>
      <c r="AC30" s="234"/>
      <c r="AD30" s="234"/>
      <c r="AE30" s="234"/>
      <c r="AK30" s="233">
        <f>ROUND(AW94, 2)</f>
        <v>0</v>
      </c>
      <c r="AL30" s="234"/>
      <c r="AM30" s="234"/>
      <c r="AN30" s="234"/>
      <c r="AO30" s="234"/>
      <c r="AR30" s="37"/>
      <c r="BE30" s="223"/>
    </row>
    <row r="31" spans="1:71" s="3" customFormat="1" ht="14.45" hidden="1" customHeight="1">
      <c r="B31" s="37"/>
      <c r="F31" s="27" t="s">
        <v>39</v>
      </c>
      <c r="L31" s="235">
        <v>0.21</v>
      </c>
      <c r="M31" s="234"/>
      <c r="N31" s="234"/>
      <c r="O31" s="234"/>
      <c r="P31" s="234"/>
      <c r="W31" s="233">
        <f>ROUND(BB94, 2)</f>
        <v>0</v>
      </c>
      <c r="X31" s="234"/>
      <c r="Y31" s="234"/>
      <c r="Z31" s="234"/>
      <c r="AA31" s="234"/>
      <c r="AB31" s="234"/>
      <c r="AC31" s="234"/>
      <c r="AD31" s="234"/>
      <c r="AE31" s="234"/>
      <c r="AK31" s="233">
        <v>0</v>
      </c>
      <c r="AL31" s="234"/>
      <c r="AM31" s="234"/>
      <c r="AN31" s="234"/>
      <c r="AO31" s="234"/>
      <c r="AR31" s="37"/>
      <c r="BE31" s="223"/>
    </row>
    <row r="32" spans="1:71" s="3" customFormat="1" ht="14.45" hidden="1" customHeight="1">
      <c r="B32" s="37"/>
      <c r="F32" s="27" t="s">
        <v>40</v>
      </c>
      <c r="L32" s="235">
        <v>0.15</v>
      </c>
      <c r="M32" s="234"/>
      <c r="N32" s="234"/>
      <c r="O32" s="234"/>
      <c r="P32" s="234"/>
      <c r="W32" s="233">
        <f>ROUND(BC94, 2)</f>
        <v>0</v>
      </c>
      <c r="X32" s="234"/>
      <c r="Y32" s="234"/>
      <c r="Z32" s="234"/>
      <c r="AA32" s="234"/>
      <c r="AB32" s="234"/>
      <c r="AC32" s="234"/>
      <c r="AD32" s="234"/>
      <c r="AE32" s="234"/>
      <c r="AK32" s="233">
        <v>0</v>
      </c>
      <c r="AL32" s="234"/>
      <c r="AM32" s="234"/>
      <c r="AN32" s="234"/>
      <c r="AO32" s="234"/>
      <c r="AR32" s="37"/>
      <c r="BE32" s="223"/>
    </row>
    <row r="33" spans="1:57" s="3" customFormat="1" ht="14.45" hidden="1" customHeight="1">
      <c r="B33" s="37"/>
      <c r="F33" s="27" t="s">
        <v>41</v>
      </c>
      <c r="L33" s="235">
        <v>0</v>
      </c>
      <c r="M33" s="234"/>
      <c r="N33" s="234"/>
      <c r="O33" s="234"/>
      <c r="P33" s="234"/>
      <c r="W33" s="233">
        <f>ROUND(BD94, 2)</f>
        <v>0</v>
      </c>
      <c r="X33" s="234"/>
      <c r="Y33" s="234"/>
      <c r="Z33" s="234"/>
      <c r="AA33" s="234"/>
      <c r="AB33" s="234"/>
      <c r="AC33" s="234"/>
      <c r="AD33" s="234"/>
      <c r="AE33" s="234"/>
      <c r="AK33" s="233">
        <v>0</v>
      </c>
      <c r="AL33" s="234"/>
      <c r="AM33" s="234"/>
      <c r="AN33" s="234"/>
      <c r="AO33" s="234"/>
      <c r="AR33" s="37"/>
      <c r="BE33" s="223"/>
    </row>
    <row r="34" spans="1:57" s="2" customFormat="1" ht="6.95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22"/>
    </row>
    <row r="35" spans="1:57" s="2" customFormat="1" ht="25.9" customHeight="1">
      <c r="A35" s="32"/>
      <c r="B35" s="33"/>
      <c r="C35" s="38"/>
      <c r="D35" s="39" t="s">
        <v>42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43</v>
      </c>
      <c r="U35" s="40"/>
      <c r="V35" s="40"/>
      <c r="W35" s="40"/>
      <c r="X35" s="239" t="s">
        <v>44</v>
      </c>
      <c r="Y35" s="237"/>
      <c r="Z35" s="237"/>
      <c r="AA35" s="237"/>
      <c r="AB35" s="237"/>
      <c r="AC35" s="40"/>
      <c r="AD35" s="40"/>
      <c r="AE35" s="40"/>
      <c r="AF35" s="40"/>
      <c r="AG35" s="40"/>
      <c r="AH35" s="40"/>
      <c r="AI35" s="40"/>
      <c r="AJ35" s="40"/>
      <c r="AK35" s="236">
        <f>SUM(AK26:AK33)</f>
        <v>0</v>
      </c>
      <c r="AL35" s="237"/>
      <c r="AM35" s="237"/>
      <c r="AN35" s="237"/>
      <c r="AO35" s="238"/>
      <c r="AP35" s="38"/>
      <c r="AQ35" s="38"/>
      <c r="AR35" s="33"/>
      <c r="BE35" s="32"/>
    </row>
    <row r="36" spans="1:57" s="2" customFormat="1" ht="6.95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5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2"/>
      <c r="D49" s="43" t="s">
        <v>45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46</v>
      </c>
      <c r="AI49" s="44"/>
      <c r="AJ49" s="44"/>
      <c r="AK49" s="44"/>
      <c r="AL49" s="44"/>
      <c r="AM49" s="44"/>
      <c r="AN49" s="44"/>
      <c r="AO49" s="44"/>
      <c r="AR49" s="42"/>
    </row>
    <row r="50" spans="1:57" ht="11.25">
      <c r="B50" s="20"/>
      <c r="AR50" s="20"/>
    </row>
    <row r="51" spans="1:57" ht="11.25">
      <c r="B51" s="20"/>
      <c r="AR51" s="20"/>
    </row>
    <row r="52" spans="1:57" ht="11.25">
      <c r="B52" s="20"/>
      <c r="AR52" s="20"/>
    </row>
    <row r="53" spans="1:57" ht="11.25">
      <c r="B53" s="20"/>
      <c r="AR53" s="20"/>
    </row>
    <row r="54" spans="1:57" ht="11.25">
      <c r="B54" s="20"/>
      <c r="AR54" s="20"/>
    </row>
    <row r="55" spans="1:57" ht="11.25">
      <c r="B55" s="20"/>
      <c r="AR55" s="20"/>
    </row>
    <row r="56" spans="1:57" ht="11.25">
      <c r="B56" s="20"/>
      <c r="AR56" s="20"/>
    </row>
    <row r="57" spans="1:57" ht="11.25">
      <c r="B57" s="20"/>
      <c r="AR57" s="20"/>
    </row>
    <row r="58" spans="1:57" ht="11.25">
      <c r="B58" s="20"/>
      <c r="AR58" s="20"/>
    </row>
    <row r="59" spans="1:57" ht="11.25">
      <c r="B59" s="20"/>
      <c r="AR59" s="20"/>
    </row>
    <row r="60" spans="1:57" s="2" customFormat="1" ht="12.75">
      <c r="A60" s="32"/>
      <c r="B60" s="33"/>
      <c r="C60" s="32"/>
      <c r="D60" s="45" t="s">
        <v>47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48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47</v>
      </c>
      <c r="AI60" s="35"/>
      <c r="AJ60" s="35"/>
      <c r="AK60" s="35"/>
      <c r="AL60" s="35"/>
      <c r="AM60" s="45" t="s">
        <v>48</v>
      </c>
      <c r="AN60" s="35"/>
      <c r="AO60" s="35"/>
      <c r="AP60" s="32"/>
      <c r="AQ60" s="32"/>
      <c r="AR60" s="33"/>
      <c r="BE60" s="32"/>
    </row>
    <row r="61" spans="1:57" ht="11.25">
      <c r="B61" s="20"/>
      <c r="AR61" s="20"/>
    </row>
    <row r="62" spans="1:57" ht="11.25">
      <c r="B62" s="20"/>
      <c r="AR62" s="20"/>
    </row>
    <row r="63" spans="1:57" ht="11.25">
      <c r="B63" s="20"/>
      <c r="AR63" s="20"/>
    </row>
    <row r="64" spans="1:57" s="2" customFormat="1" ht="12.75">
      <c r="A64" s="32"/>
      <c r="B64" s="33"/>
      <c r="C64" s="32"/>
      <c r="D64" s="43" t="s">
        <v>49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50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 ht="11.25">
      <c r="B65" s="20"/>
      <c r="AR65" s="20"/>
    </row>
    <row r="66" spans="1:57" ht="11.25">
      <c r="B66" s="20"/>
      <c r="AR66" s="20"/>
    </row>
    <row r="67" spans="1:57" ht="11.25">
      <c r="B67" s="20"/>
      <c r="AR67" s="20"/>
    </row>
    <row r="68" spans="1:57" ht="11.25">
      <c r="B68" s="20"/>
      <c r="AR68" s="20"/>
    </row>
    <row r="69" spans="1:57" ht="11.25">
      <c r="B69" s="20"/>
      <c r="AR69" s="20"/>
    </row>
    <row r="70" spans="1:57" ht="11.25">
      <c r="B70" s="20"/>
      <c r="AR70" s="20"/>
    </row>
    <row r="71" spans="1:57" ht="11.25">
      <c r="B71" s="20"/>
      <c r="AR71" s="20"/>
    </row>
    <row r="72" spans="1:57" ht="11.25">
      <c r="B72" s="20"/>
      <c r="AR72" s="20"/>
    </row>
    <row r="73" spans="1:57" ht="11.25">
      <c r="B73" s="20"/>
      <c r="AR73" s="20"/>
    </row>
    <row r="74" spans="1:57" ht="11.25">
      <c r="B74" s="20"/>
      <c r="AR74" s="20"/>
    </row>
    <row r="75" spans="1:57" s="2" customFormat="1" ht="12.75">
      <c r="A75" s="32"/>
      <c r="B75" s="33"/>
      <c r="C75" s="32"/>
      <c r="D75" s="45" t="s">
        <v>47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48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47</v>
      </c>
      <c r="AI75" s="35"/>
      <c r="AJ75" s="35"/>
      <c r="AK75" s="35"/>
      <c r="AL75" s="35"/>
      <c r="AM75" s="45" t="s">
        <v>48</v>
      </c>
      <c r="AN75" s="35"/>
      <c r="AO75" s="35"/>
      <c r="AP75" s="32"/>
      <c r="AQ75" s="32"/>
      <c r="AR75" s="33"/>
      <c r="BE75" s="32"/>
    </row>
    <row r="76" spans="1:57" s="2" customFormat="1" ht="11.25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1" s="2" customFormat="1" ht="24.95" customHeight="1">
      <c r="A82" s="32"/>
      <c r="B82" s="33"/>
      <c r="C82" s="21" t="s">
        <v>51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>
      <c r="B84" s="51"/>
      <c r="C84" s="27" t="s">
        <v>13</v>
      </c>
      <c r="L84" s="4" t="str">
        <f>K5</f>
        <v>D1_01</v>
      </c>
      <c r="AR84" s="51"/>
    </row>
    <row r="85" spans="1:91" s="5" customFormat="1" ht="36.950000000000003" customHeight="1">
      <c r="B85" s="52"/>
      <c r="C85" s="53" t="s">
        <v>16</v>
      </c>
      <c r="L85" s="202" t="str">
        <f>K6</f>
        <v>Kino Dukla Jihlava - oprava plynové kotelny</v>
      </c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  <c r="AO85" s="203"/>
      <c r="AR85" s="52"/>
    </row>
    <row r="86" spans="1:91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>
      <c r="A87" s="32"/>
      <c r="B87" s="33"/>
      <c r="C87" s="27" t="s">
        <v>20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 xml:space="preserve"> 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22</v>
      </c>
      <c r="AJ87" s="32"/>
      <c r="AK87" s="32"/>
      <c r="AL87" s="32"/>
      <c r="AM87" s="204" t="str">
        <f>IF(AN8= "","",AN8)</f>
        <v/>
      </c>
      <c r="AN87" s="204"/>
      <c r="AO87" s="32"/>
      <c r="AP87" s="32"/>
      <c r="AQ87" s="32"/>
      <c r="AR87" s="33"/>
      <c r="BE87" s="32"/>
    </row>
    <row r="88" spans="1:91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15.2" customHeight="1">
      <c r="A89" s="32"/>
      <c r="B89" s="33"/>
      <c r="C89" s="27" t="s">
        <v>23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 xml:space="preserve"> 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28</v>
      </c>
      <c r="AJ89" s="32"/>
      <c r="AK89" s="32"/>
      <c r="AL89" s="32"/>
      <c r="AM89" s="205" t="str">
        <f>IF(E17="","",E17)</f>
        <v xml:space="preserve"> </v>
      </c>
      <c r="AN89" s="206"/>
      <c r="AO89" s="206"/>
      <c r="AP89" s="206"/>
      <c r="AQ89" s="32"/>
      <c r="AR89" s="33"/>
      <c r="AS89" s="207" t="s">
        <v>52</v>
      </c>
      <c r="AT89" s="208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32"/>
    </row>
    <row r="90" spans="1:91" s="2" customFormat="1" ht="15.2" customHeight="1">
      <c r="A90" s="32"/>
      <c r="B90" s="33"/>
      <c r="C90" s="27" t="s">
        <v>26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30</v>
      </c>
      <c r="AJ90" s="32"/>
      <c r="AK90" s="32"/>
      <c r="AL90" s="32"/>
      <c r="AM90" s="205" t="str">
        <f>IF(E20="","",E20)</f>
        <v xml:space="preserve"> </v>
      </c>
      <c r="AN90" s="206"/>
      <c r="AO90" s="206"/>
      <c r="AP90" s="206"/>
      <c r="AQ90" s="32"/>
      <c r="AR90" s="33"/>
      <c r="AS90" s="209"/>
      <c r="AT90" s="210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32"/>
    </row>
    <row r="91" spans="1:91" s="2" customFormat="1" ht="10.9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09"/>
      <c r="AT91" s="210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32"/>
    </row>
    <row r="92" spans="1:91" s="2" customFormat="1" ht="29.25" customHeight="1">
      <c r="A92" s="32"/>
      <c r="B92" s="33"/>
      <c r="C92" s="211" t="s">
        <v>53</v>
      </c>
      <c r="D92" s="212"/>
      <c r="E92" s="212"/>
      <c r="F92" s="212"/>
      <c r="G92" s="212"/>
      <c r="H92" s="60"/>
      <c r="I92" s="214" t="s">
        <v>54</v>
      </c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  <c r="AA92" s="212"/>
      <c r="AB92" s="212"/>
      <c r="AC92" s="212"/>
      <c r="AD92" s="212"/>
      <c r="AE92" s="212"/>
      <c r="AF92" s="212"/>
      <c r="AG92" s="213" t="s">
        <v>55</v>
      </c>
      <c r="AH92" s="212"/>
      <c r="AI92" s="212"/>
      <c r="AJ92" s="212"/>
      <c r="AK92" s="212"/>
      <c r="AL92" s="212"/>
      <c r="AM92" s="212"/>
      <c r="AN92" s="214" t="s">
        <v>56</v>
      </c>
      <c r="AO92" s="212"/>
      <c r="AP92" s="215"/>
      <c r="AQ92" s="61" t="s">
        <v>57</v>
      </c>
      <c r="AR92" s="33"/>
      <c r="AS92" s="62" t="s">
        <v>58</v>
      </c>
      <c r="AT92" s="63" t="s">
        <v>59</v>
      </c>
      <c r="AU92" s="63" t="s">
        <v>60</v>
      </c>
      <c r="AV92" s="63" t="s">
        <v>61</v>
      </c>
      <c r="AW92" s="63" t="s">
        <v>62</v>
      </c>
      <c r="AX92" s="63" t="s">
        <v>63</v>
      </c>
      <c r="AY92" s="63" t="s">
        <v>64</v>
      </c>
      <c r="AZ92" s="63" t="s">
        <v>65</v>
      </c>
      <c r="BA92" s="63" t="s">
        <v>66</v>
      </c>
      <c r="BB92" s="63" t="s">
        <v>67</v>
      </c>
      <c r="BC92" s="63" t="s">
        <v>68</v>
      </c>
      <c r="BD92" s="64" t="s">
        <v>69</v>
      </c>
      <c r="BE92" s="32"/>
    </row>
    <row r="93" spans="1:91" s="2" customFormat="1" ht="10.9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32"/>
    </row>
    <row r="94" spans="1:91" s="6" customFormat="1" ht="32.450000000000003" customHeight="1">
      <c r="B94" s="68"/>
      <c r="C94" s="69" t="s">
        <v>70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19">
        <f>ROUND(SUM(AG95:AG98),2)</f>
        <v>0</v>
      </c>
      <c r="AH94" s="219"/>
      <c r="AI94" s="219"/>
      <c r="AJ94" s="219"/>
      <c r="AK94" s="219"/>
      <c r="AL94" s="219"/>
      <c r="AM94" s="219"/>
      <c r="AN94" s="220">
        <f>SUM(AG94,AT94)</f>
        <v>0</v>
      </c>
      <c r="AO94" s="220"/>
      <c r="AP94" s="220"/>
      <c r="AQ94" s="72" t="s">
        <v>1</v>
      </c>
      <c r="AR94" s="68"/>
      <c r="AS94" s="73">
        <f>ROUND(SUM(AS95:AS98),2)</f>
        <v>0</v>
      </c>
      <c r="AT94" s="74">
        <f>ROUND(SUM(AV94:AW94),2)</f>
        <v>0</v>
      </c>
      <c r="AU94" s="75">
        <f>ROUND(SUM(AU95:AU98),5)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ROUND(SUM(AZ95:AZ98),2)</f>
        <v>0</v>
      </c>
      <c r="BA94" s="74">
        <f>ROUND(SUM(BA95:BA98),2)</f>
        <v>0</v>
      </c>
      <c r="BB94" s="74">
        <f>ROUND(SUM(BB95:BB98),2)</f>
        <v>0</v>
      </c>
      <c r="BC94" s="74">
        <f>ROUND(SUM(BC95:BC98),2)</f>
        <v>0</v>
      </c>
      <c r="BD94" s="76">
        <f>ROUND(SUM(BD95:BD98),2)</f>
        <v>0</v>
      </c>
      <c r="BS94" s="77" t="s">
        <v>71</v>
      </c>
      <c r="BT94" s="77" t="s">
        <v>72</v>
      </c>
      <c r="BU94" s="78" t="s">
        <v>73</v>
      </c>
      <c r="BV94" s="77" t="s">
        <v>74</v>
      </c>
      <c r="BW94" s="77" t="s">
        <v>4</v>
      </c>
      <c r="BX94" s="77" t="s">
        <v>75</v>
      </c>
      <c r="CL94" s="77" t="s">
        <v>1</v>
      </c>
    </row>
    <row r="95" spans="1:91" s="7" customFormat="1" ht="24.75" customHeight="1">
      <c r="A95" s="79" t="s">
        <v>76</v>
      </c>
      <c r="B95" s="80"/>
      <c r="C95" s="81"/>
      <c r="D95" s="216" t="s">
        <v>77</v>
      </c>
      <c r="E95" s="216"/>
      <c r="F95" s="216"/>
      <c r="G95" s="216"/>
      <c r="H95" s="216"/>
      <c r="I95" s="82"/>
      <c r="J95" s="216" t="s">
        <v>78</v>
      </c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7">
        <f>'D1_01_4a - Vytápění'!J30</f>
        <v>0</v>
      </c>
      <c r="AH95" s="218"/>
      <c r="AI95" s="218"/>
      <c r="AJ95" s="218"/>
      <c r="AK95" s="218"/>
      <c r="AL95" s="218"/>
      <c r="AM95" s="218"/>
      <c r="AN95" s="217">
        <f>SUM(AG95,AT95)</f>
        <v>0</v>
      </c>
      <c r="AO95" s="218"/>
      <c r="AP95" s="218"/>
      <c r="AQ95" s="83" t="s">
        <v>79</v>
      </c>
      <c r="AR95" s="80"/>
      <c r="AS95" s="84">
        <v>0</v>
      </c>
      <c r="AT95" s="85">
        <f>ROUND(SUM(AV95:AW95),2)</f>
        <v>0</v>
      </c>
      <c r="AU95" s="86">
        <f>'D1_01_4a - Vytápění'!P127</f>
        <v>0</v>
      </c>
      <c r="AV95" s="85">
        <f>'D1_01_4a - Vytápění'!J33</f>
        <v>0</v>
      </c>
      <c r="AW95" s="85">
        <f>'D1_01_4a - Vytápění'!J34</f>
        <v>0</v>
      </c>
      <c r="AX95" s="85">
        <f>'D1_01_4a - Vytápění'!J35</f>
        <v>0</v>
      </c>
      <c r="AY95" s="85">
        <f>'D1_01_4a - Vytápění'!J36</f>
        <v>0</v>
      </c>
      <c r="AZ95" s="85">
        <f>'D1_01_4a - Vytápění'!F33</f>
        <v>0</v>
      </c>
      <c r="BA95" s="85">
        <f>'D1_01_4a - Vytápění'!F34</f>
        <v>0</v>
      </c>
      <c r="BB95" s="85">
        <f>'D1_01_4a - Vytápění'!F35</f>
        <v>0</v>
      </c>
      <c r="BC95" s="85">
        <f>'D1_01_4a - Vytápění'!F36</f>
        <v>0</v>
      </c>
      <c r="BD95" s="87">
        <f>'D1_01_4a - Vytápění'!F37</f>
        <v>0</v>
      </c>
      <c r="BT95" s="88" t="s">
        <v>80</v>
      </c>
      <c r="BV95" s="88" t="s">
        <v>74</v>
      </c>
      <c r="BW95" s="88" t="s">
        <v>81</v>
      </c>
      <c r="BX95" s="88" t="s">
        <v>4</v>
      </c>
      <c r="CL95" s="88" t="s">
        <v>1</v>
      </c>
      <c r="CM95" s="88" t="s">
        <v>82</v>
      </c>
    </row>
    <row r="96" spans="1:91" s="7" customFormat="1" ht="24.75" customHeight="1">
      <c r="A96" s="79" t="s">
        <v>76</v>
      </c>
      <c r="B96" s="80"/>
      <c r="C96" s="81"/>
      <c r="D96" s="216" t="s">
        <v>83</v>
      </c>
      <c r="E96" s="216"/>
      <c r="F96" s="216"/>
      <c r="G96" s="216"/>
      <c r="H96" s="216"/>
      <c r="I96" s="82"/>
      <c r="J96" s="216" t="s">
        <v>84</v>
      </c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7">
        <f>'D1_01_4b - Zdravotně tech...'!J30</f>
        <v>0</v>
      </c>
      <c r="AH96" s="218"/>
      <c r="AI96" s="218"/>
      <c r="AJ96" s="218"/>
      <c r="AK96" s="218"/>
      <c r="AL96" s="218"/>
      <c r="AM96" s="218"/>
      <c r="AN96" s="217">
        <f>SUM(AG96,AT96)</f>
        <v>0</v>
      </c>
      <c r="AO96" s="218"/>
      <c r="AP96" s="218"/>
      <c r="AQ96" s="83" t="s">
        <v>79</v>
      </c>
      <c r="AR96" s="80"/>
      <c r="AS96" s="84">
        <v>0</v>
      </c>
      <c r="AT96" s="85">
        <f>ROUND(SUM(AV96:AW96),2)</f>
        <v>0</v>
      </c>
      <c r="AU96" s="86">
        <f>'D1_01_4b - Zdravotně tech...'!P122</f>
        <v>0</v>
      </c>
      <c r="AV96" s="85">
        <f>'D1_01_4b - Zdravotně tech...'!J33</f>
        <v>0</v>
      </c>
      <c r="AW96" s="85">
        <f>'D1_01_4b - Zdravotně tech...'!J34</f>
        <v>0</v>
      </c>
      <c r="AX96" s="85">
        <f>'D1_01_4b - Zdravotně tech...'!J35</f>
        <v>0</v>
      </c>
      <c r="AY96" s="85">
        <f>'D1_01_4b - Zdravotně tech...'!J36</f>
        <v>0</v>
      </c>
      <c r="AZ96" s="85">
        <f>'D1_01_4b - Zdravotně tech...'!F33</f>
        <v>0</v>
      </c>
      <c r="BA96" s="85">
        <f>'D1_01_4b - Zdravotně tech...'!F34</f>
        <v>0</v>
      </c>
      <c r="BB96" s="85">
        <f>'D1_01_4b - Zdravotně tech...'!F35</f>
        <v>0</v>
      </c>
      <c r="BC96" s="85">
        <f>'D1_01_4b - Zdravotně tech...'!F36</f>
        <v>0</v>
      </c>
      <c r="BD96" s="87">
        <f>'D1_01_4b - Zdravotně tech...'!F37</f>
        <v>0</v>
      </c>
      <c r="BT96" s="88" t="s">
        <v>80</v>
      </c>
      <c r="BV96" s="88" t="s">
        <v>74</v>
      </c>
      <c r="BW96" s="88" t="s">
        <v>85</v>
      </c>
      <c r="BX96" s="88" t="s">
        <v>4</v>
      </c>
      <c r="CL96" s="88" t="s">
        <v>1</v>
      </c>
      <c r="CM96" s="88" t="s">
        <v>82</v>
      </c>
    </row>
    <row r="97" spans="1:91" s="7" customFormat="1" ht="24.75" customHeight="1">
      <c r="A97" s="79" t="s">
        <v>76</v>
      </c>
      <c r="B97" s="80"/>
      <c r="C97" s="81"/>
      <c r="D97" s="216" t="s">
        <v>86</v>
      </c>
      <c r="E97" s="216"/>
      <c r="F97" s="216"/>
      <c r="G97" s="216"/>
      <c r="H97" s="216"/>
      <c r="I97" s="82"/>
      <c r="J97" s="216" t="s">
        <v>87</v>
      </c>
      <c r="K97" s="216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7">
        <f>'D1_01_4c - Plynová odběrn...'!J30</f>
        <v>0</v>
      </c>
      <c r="AH97" s="218"/>
      <c r="AI97" s="218"/>
      <c r="AJ97" s="218"/>
      <c r="AK97" s="218"/>
      <c r="AL97" s="218"/>
      <c r="AM97" s="218"/>
      <c r="AN97" s="217">
        <f>SUM(AG97,AT97)</f>
        <v>0</v>
      </c>
      <c r="AO97" s="218"/>
      <c r="AP97" s="218"/>
      <c r="AQ97" s="83" t="s">
        <v>79</v>
      </c>
      <c r="AR97" s="80"/>
      <c r="AS97" s="84">
        <v>0</v>
      </c>
      <c r="AT97" s="85">
        <f>ROUND(SUM(AV97:AW97),2)</f>
        <v>0</v>
      </c>
      <c r="AU97" s="86">
        <f>'D1_01_4c - Plynová odběrn...'!P120</f>
        <v>0</v>
      </c>
      <c r="AV97" s="85">
        <f>'D1_01_4c - Plynová odběrn...'!J33</f>
        <v>0</v>
      </c>
      <c r="AW97" s="85">
        <f>'D1_01_4c - Plynová odběrn...'!J34</f>
        <v>0</v>
      </c>
      <c r="AX97" s="85">
        <f>'D1_01_4c - Plynová odběrn...'!J35</f>
        <v>0</v>
      </c>
      <c r="AY97" s="85">
        <f>'D1_01_4c - Plynová odběrn...'!J36</f>
        <v>0</v>
      </c>
      <c r="AZ97" s="85">
        <f>'D1_01_4c - Plynová odběrn...'!F33</f>
        <v>0</v>
      </c>
      <c r="BA97" s="85">
        <f>'D1_01_4c - Plynová odběrn...'!F34</f>
        <v>0</v>
      </c>
      <c r="BB97" s="85">
        <f>'D1_01_4c - Plynová odběrn...'!F35</f>
        <v>0</v>
      </c>
      <c r="BC97" s="85">
        <f>'D1_01_4c - Plynová odběrn...'!F36</f>
        <v>0</v>
      </c>
      <c r="BD97" s="87">
        <f>'D1_01_4c - Plynová odběrn...'!F37</f>
        <v>0</v>
      </c>
      <c r="BT97" s="88" t="s">
        <v>80</v>
      </c>
      <c r="BV97" s="88" t="s">
        <v>74</v>
      </c>
      <c r="BW97" s="88" t="s">
        <v>88</v>
      </c>
      <c r="BX97" s="88" t="s">
        <v>4</v>
      </c>
      <c r="CL97" s="88" t="s">
        <v>1</v>
      </c>
      <c r="CM97" s="88" t="s">
        <v>82</v>
      </c>
    </row>
    <row r="98" spans="1:91" s="7" customFormat="1" ht="24.75" customHeight="1">
      <c r="A98" s="79" t="s">
        <v>76</v>
      </c>
      <c r="B98" s="80"/>
      <c r="C98" s="81"/>
      <c r="D98" s="216" t="s">
        <v>89</v>
      </c>
      <c r="E98" s="216"/>
      <c r="F98" s="216"/>
      <c r="G98" s="216"/>
      <c r="H98" s="216"/>
      <c r="I98" s="82"/>
      <c r="J98" s="216" t="s">
        <v>90</v>
      </c>
      <c r="K98" s="216"/>
      <c r="L98" s="216"/>
      <c r="M98" s="216"/>
      <c r="N98" s="216"/>
      <c r="O98" s="216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17">
        <f>'D1_01_4e - Stavební část'!J30</f>
        <v>0</v>
      </c>
      <c r="AH98" s="218"/>
      <c r="AI98" s="218"/>
      <c r="AJ98" s="218"/>
      <c r="AK98" s="218"/>
      <c r="AL98" s="218"/>
      <c r="AM98" s="218"/>
      <c r="AN98" s="217">
        <f>SUM(AG98,AT98)</f>
        <v>0</v>
      </c>
      <c r="AO98" s="218"/>
      <c r="AP98" s="218"/>
      <c r="AQ98" s="83" t="s">
        <v>79</v>
      </c>
      <c r="AR98" s="80"/>
      <c r="AS98" s="89">
        <v>0</v>
      </c>
      <c r="AT98" s="90">
        <f>ROUND(SUM(AV98:AW98),2)</f>
        <v>0</v>
      </c>
      <c r="AU98" s="91">
        <f>'D1_01_4e - Stavební část'!P131</f>
        <v>0</v>
      </c>
      <c r="AV98" s="90">
        <f>'D1_01_4e - Stavební část'!J33</f>
        <v>0</v>
      </c>
      <c r="AW98" s="90">
        <f>'D1_01_4e - Stavební část'!J34</f>
        <v>0</v>
      </c>
      <c r="AX98" s="90">
        <f>'D1_01_4e - Stavební část'!J35</f>
        <v>0</v>
      </c>
      <c r="AY98" s="90">
        <f>'D1_01_4e - Stavební část'!J36</f>
        <v>0</v>
      </c>
      <c r="AZ98" s="90">
        <f>'D1_01_4e - Stavební část'!F33</f>
        <v>0</v>
      </c>
      <c r="BA98" s="90">
        <f>'D1_01_4e - Stavební část'!F34</f>
        <v>0</v>
      </c>
      <c r="BB98" s="90">
        <f>'D1_01_4e - Stavební část'!F35</f>
        <v>0</v>
      </c>
      <c r="BC98" s="90">
        <f>'D1_01_4e - Stavební část'!F36</f>
        <v>0</v>
      </c>
      <c r="BD98" s="92">
        <f>'D1_01_4e - Stavební část'!F37</f>
        <v>0</v>
      </c>
      <c r="BT98" s="88" t="s">
        <v>80</v>
      </c>
      <c r="BV98" s="88" t="s">
        <v>74</v>
      </c>
      <c r="BW98" s="88" t="s">
        <v>91</v>
      </c>
      <c r="BX98" s="88" t="s">
        <v>4</v>
      </c>
      <c r="CL98" s="88" t="s">
        <v>1</v>
      </c>
      <c r="CM98" s="88" t="s">
        <v>82</v>
      </c>
    </row>
    <row r="99" spans="1:91" s="2" customFormat="1" ht="30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3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91" s="2" customFormat="1" ht="6.95" customHeight="1">
      <c r="A100" s="32"/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33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</sheetData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G94:AM94"/>
    <mergeCell ref="AN94:AP94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D1_01_4a - Vytápění'!C2" display="/" xr:uid="{00000000-0004-0000-0000-000000000000}"/>
    <hyperlink ref="A96" location="'D1_01_4b - Zdravotně tech...'!C2" display="/" xr:uid="{00000000-0004-0000-0000-000001000000}"/>
    <hyperlink ref="A97" location="'D1_01_4c - Plynová odběrn...'!C2" display="/" xr:uid="{00000000-0004-0000-0000-000002000000}"/>
    <hyperlink ref="A98" location="'D1_01_4e - Stavební část'!C2" display="/" xr:uid="{00000000-0004-0000-0000-000003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381"/>
  <sheetViews>
    <sheetView showGridLines="0" tabSelected="1" workbookViewId="0">
      <selection activeCell="AB12" sqref="AB1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0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81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1:46" s="1" customFormat="1" ht="24.95" customHeight="1">
      <c r="B4" s="20"/>
      <c r="D4" s="21" t="s">
        <v>92</v>
      </c>
      <c r="L4" s="20"/>
      <c r="M4" s="93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16.5" customHeight="1">
      <c r="B7" s="20"/>
      <c r="E7" s="241" t="str">
        <f>'Rekapitulace stavby'!K6</f>
        <v>Kino Dukla Jihlava - oprava plynové kotelny</v>
      </c>
      <c r="F7" s="242"/>
      <c r="G7" s="242"/>
      <c r="H7" s="242"/>
      <c r="L7" s="20"/>
    </row>
    <row r="8" spans="1:46" s="2" customFormat="1" ht="12" customHeight="1">
      <c r="A8" s="32"/>
      <c r="B8" s="33"/>
      <c r="C8" s="32"/>
      <c r="D8" s="27" t="s">
        <v>93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02" t="s">
        <v>94</v>
      </c>
      <c r="F9" s="243"/>
      <c r="G9" s="243"/>
      <c r="H9" s="243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2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20</v>
      </c>
      <c r="E12" s="32"/>
      <c r="F12" s="25" t="s">
        <v>21</v>
      </c>
      <c r="G12" s="32"/>
      <c r="H12" s="32"/>
      <c r="I12" s="27" t="s">
        <v>22</v>
      </c>
      <c r="J12" s="55">
        <f>'Rekapitulace stavby'!AN8</f>
        <v>0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23</v>
      </c>
      <c r="E14" s="32"/>
      <c r="F14" s="32"/>
      <c r="G14" s="32"/>
      <c r="H14" s="32"/>
      <c r="I14" s="27" t="s">
        <v>24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IF('Rekapitulace stavby'!E11="","",'Rekapitulace stavby'!E11)</f>
        <v xml:space="preserve"> </v>
      </c>
      <c r="F15" s="32"/>
      <c r="G15" s="32"/>
      <c r="H15" s="32"/>
      <c r="I15" s="27" t="s">
        <v>25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26</v>
      </c>
      <c r="E17" s="32"/>
      <c r="F17" s="32"/>
      <c r="G17" s="32"/>
      <c r="H17" s="32"/>
      <c r="I17" s="27" t="s">
        <v>24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44" t="str">
        <f>'Rekapitulace stavby'!E14</f>
        <v>Vyplň údaj</v>
      </c>
      <c r="F18" s="224"/>
      <c r="G18" s="224"/>
      <c r="H18" s="224"/>
      <c r="I18" s="27" t="s">
        <v>25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27" t="s">
        <v>24</v>
      </c>
      <c r="J20" s="25" t="str">
        <f>IF('Rekapitulace stavby'!AN16="","",'Rekapitulace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IF('Rekapitulace stavby'!E17="","",'Rekapitulace stavby'!E17)</f>
        <v xml:space="preserve"> </v>
      </c>
      <c r="F21" s="32"/>
      <c r="G21" s="32"/>
      <c r="H21" s="32"/>
      <c r="I21" s="27" t="s">
        <v>25</v>
      </c>
      <c r="J21" s="25" t="str">
        <f>IF('Rekapitulace stavby'!AN17="","",'Rekapitulace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30</v>
      </c>
      <c r="E23" s="32"/>
      <c r="F23" s="32"/>
      <c r="G23" s="32"/>
      <c r="H23" s="32"/>
      <c r="I23" s="27" t="s">
        <v>24</v>
      </c>
      <c r="J23" s="25" t="str">
        <f>IF('Rekapitulace stavby'!AN19="","",'Rekapitulace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IF('Rekapitulace stavby'!E20="","",'Rekapitulace stavby'!E20)</f>
        <v xml:space="preserve"> </v>
      </c>
      <c r="F24" s="32"/>
      <c r="G24" s="32"/>
      <c r="H24" s="32"/>
      <c r="I24" s="27" t="s">
        <v>25</v>
      </c>
      <c r="J24" s="25" t="str">
        <f>IF('Rekapitulace stavby'!AN20="","",'Rekapitulace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31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4"/>
      <c r="B27" s="95"/>
      <c r="C27" s="94"/>
      <c r="D27" s="94"/>
      <c r="E27" s="229" t="s">
        <v>1</v>
      </c>
      <c r="F27" s="229"/>
      <c r="G27" s="229"/>
      <c r="H27" s="229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97" t="s">
        <v>32</v>
      </c>
      <c r="E30" s="32"/>
      <c r="F30" s="32"/>
      <c r="G30" s="32"/>
      <c r="H30" s="32"/>
      <c r="I30" s="32"/>
      <c r="J30" s="71">
        <f>ROUND(J127,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34</v>
      </c>
      <c r="G32" s="32"/>
      <c r="H32" s="32"/>
      <c r="I32" s="36" t="s">
        <v>33</v>
      </c>
      <c r="J32" s="36" t="s">
        <v>35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98" t="s">
        <v>36</v>
      </c>
      <c r="E33" s="27" t="s">
        <v>37</v>
      </c>
      <c r="F33" s="99">
        <f>ROUND((SUM(BE127:BE380)),  2)</f>
        <v>0</v>
      </c>
      <c r="G33" s="32"/>
      <c r="H33" s="32"/>
      <c r="I33" s="100">
        <v>0.21</v>
      </c>
      <c r="J33" s="99">
        <f>ROUND(((SUM(BE127:BE380))*I33),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38</v>
      </c>
      <c r="F34" s="99">
        <f>ROUND((SUM(BF127:BF380)),  2)</f>
        <v>0</v>
      </c>
      <c r="G34" s="32"/>
      <c r="H34" s="32"/>
      <c r="I34" s="100">
        <v>0.15</v>
      </c>
      <c r="J34" s="99">
        <f>ROUND(((SUM(BF127:BF380))*I34),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39</v>
      </c>
      <c r="F35" s="99">
        <f>ROUND((SUM(BG127:BG380)),  2)</f>
        <v>0</v>
      </c>
      <c r="G35" s="32"/>
      <c r="H35" s="32"/>
      <c r="I35" s="100">
        <v>0.21</v>
      </c>
      <c r="J35" s="99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40</v>
      </c>
      <c r="F36" s="99">
        <f>ROUND((SUM(BH127:BH380)),  2)</f>
        <v>0</v>
      </c>
      <c r="G36" s="32"/>
      <c r="H36" s="32"/>
      <c r="I36" s="100">
        <v>0.15</v>
      </c>
      <c r="J36" s="99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41</v>
      </c>
      <c r="F37" s="99">
        <f>ROUND((SUM(BI127:BI380)),  2)</f>
        <v>0</v>
      </c>
      <c r="G37" s="32"/>
      <c r="H37" s="32"/>
      <c r="I37" s="100">
        <v>0</v>
      </c>
      <c r="J37" s="99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1"/>
      <c r="D39" s="102" t="s">
        <v>42</v>
      </c>
      <c r="E39" s="60"/>
      <c r="F39" s="60"/>
      <c r="G39" s="103" t="s">
        <v>43</v>
      </c>
      <c r="H39" s="104" t="s">
        <v>44</v>
      </c>
      <c r="I39" s="60"/>
      <c r="J39" s="105">
        <f>SUM(J30:J37)</f>
        <v>0</v>
      </c>
      <c r="K39" s="106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47</v>
      </c>
      <c r="E61" s="35"/>
      <c r="F61" s="107" t="s">
        <v>48</v>
      </c>
      <c r="G61" s="45" t="s">
        <v>47</v>
      </c>
      <c r="H61" s="35"/>
      <c r="I61" s="35"/>
      <c r="J61" s="108" t="s">
        <v>48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47</v>
      </c>
      <c r="E76" s="35"/>
      <c r="F76" s="107" t="s">
        <v>48</v>
      </c>
      <c r="G76" s="45" t="s">
        <v>47</v>
      </c>
      <c r="H76" s="35"/>
      <c r="I76" s="35"/>
      <c r="J76" s="108" t="s">
        <v>48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95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41" t="str">
        <f>E7</f>
        <v>Kino Dukla Jihlava - oprava plynové kotelny</v>
      </c>
      <c r="F85" s="242"/>
      <c r="G85" s="242"/>
      <c r="H85" s="24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93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02" t="str">
        <f>E9</f>
        <v>D1_01_4a - Vytápění</v>
      </c>
      <c r="F87" s="243"/>
      <c r="G87" s="243"/>
      <c r="H87" s="243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27" t="s">
        <v>22</v>
      </c>
      <c r="J89" s="55">
        <f>IF(J12="","",J12)</f>
        <v>0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23</v>
      </c>
      <c r="D91" s="32"/>
      <c r="E91" s="32"/>
      <c r="F91" s="25" t="str">
        <f>E15</f>
        <v xml:space="preserve"> </v>
      </c>
      <c r="G91" s="32"/>
      <c r="H91" s="32"/>
      <c r="I91" s="27" t="s">
        <v>28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26</v>
      </c>
      <c r="D92" s="32"/>
      <c r="E92" s="32"/>
      <c r="F92" s="25" t="str">
        <f>IF(E18="","",E18)</f>
        <v>Vyplň údaj</v>
      </c>
      <c r="G92" s="32"/>
      <c r="H92" s="32"/>
      <c r="I92" s="27" t="s">
        <v>30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09" t="s">
        <v>96</v>
      </c>
      <c r="D94" s="101"/>
      <c r="E94" s="101"/>
      <c r="F94" s="101"/>
      <c r="G94" s="101"/>
      <c r="H94" s="101"/>
      <c r="I94" s="101"/>
      <c r="J94" s="110" t="s">
        <v>97</v>
      </c>
      <c r="K94" s="101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1" t="s">
        <v>98</v>
      </c>
      <c r="D96" s="32"/>
      <c r="E96" s="32"/>
      <c r="F96" s="32"/>
      <c r="G96" s="32"/>
      <c r="H96" s="32"/>
      <c r="I96" s="32"/>
      <c r="J96" s="71">
        <f>J127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99</v>
      </c>
    </row>
    <row r="97" spans="1:31" s="9" customFormat="1" ht="24.95" customHeight="1">
      <c r="B97" s="112"/>
      <c r="D97" s="113" t="s">
        <v>100</v>
      </c>
      <c r="E97" s="114"/>
      <c r="F97" s="114"/>
      <c r="G97" s="114"/>
      <c r="H97" s="114"/>
      <c r="I97" s="114"/>
      <c r="J97" s="115">
        <f>J128</f>
        <v>0</v>
      </c>
      <c r="L97" s="112"/>
    </row>
    <row r="98" spans="1:31" s="10" customFormat="1" ht="19.899999999999999" customHeight="1">
      <c r="B98" s="116"/>
      <c r="D98" s="117" t="s">
        <v>101</v>
      </c>
      <c r="E98" s="118"/>
      <c r="F98" s="118"/>
      <c r="G98" s="118"/>
      <c r="H98" s="118"/>
      <c r="I98" s="118"/>
      <c r="J98" s="119">
        <f>J129</f>
        <v>0</v>
      </c>
      <c r="L98" s="116"/>
    </row>
    <row r="99" spans="1:31" s="10" customFormat="1" ht="19.899999999999999" customHeight="1">
      <c r="B99" s="116"/>
      <c r="D99" s="117" t="s">
        <v>102</v>
      </c>
      <c r="E99" s="118"/>
      <c r="F99" s="118"/>
      <c r="G99" s="118"/>
      <c r="H99" s="118"/>
      <c r="I99" s="118"/>
      <c r="J99" s="119">
        <f>J163</f>
        <v>0</v>
      </c>
      <c r="L99" s="116"/>
    </row>
    <row r="100" spans="1:31" s="10" customFormat="1" ht="19.899999999999999" customHeight="1">
      <c r="B100" s="116"/>
      <c r="D100" s="117" t="s">
        <v>103</v>
      </c>
      <c r="E100" s="118"/>
      <c r="F100" s="118"/>
      <c r="G100" s="118"/>
      <c r="H100" s="118"/>
      <c r="I100" s="118"/>
      <c r="J100" s="119">
        <f>J201</f>
        <v>0</v>
      </c>
      <c r="L100" s="116"/>
    </row>
    <row r="101" spans="1:31" s="10" customFormat="1" ht="19.899999999999999" customHeight="1">
      <c r="B101" s="116"/>
      <c r="D101" s="117" t="s">
        <v>104</v>
      </c>
      <c r="E101" s="118"/>
      <c r="F101" s="118"/>
      <c r="G101" s="118"/>
      <c r="H101" s="118"/>
      <c r="I101" s="118"/>
      <c r="J101" s="119">
        <f>J255</f>
        <v>0</v>
      </c>
      <c r="L101" s="116"/>
    </row>
    <row r="102" spans="1:31" s="10" customFormat="1" ht="19.899999999999999" customHeight="1">
      <c r="B102" s="116"/>
      <c r="D102" s="117" t="s">
        <v>105</v>
      </c>
      <c r="E102" s="118"/>
      <c r="F102" s="118"/>
      <c r="G102" s="118"/>
      <c r="H102" s="118"/>
      <c r="I102" s="118"/>
      <c r="J102" s="119">
        <f>J319</f>
        <v>0</v>
      </c>
      <c r="L102" s="116"/>
    </row>
    <row r="103" spans="1:31" s="10" customFormat="1" ht="19.899999999999999" customHeight="1">
      <c r="B103" s="116"/>
      <c r="D103" s="117" t="s">
        <v>106</v>
      </c>
      <c r="E103" s="118"/>
      <c r="F103" s="118"/>
      <c r="G103" s="118"/>
      <c r="H103" s="118"/>
      <c r="I103" s="118"/>
      <c r="J103" s="119">
        <f>J322</f>
        <v>0</v>
      </c>
      <c r="L103" s="116"/>
    </row>
    <row r="104" spans="1:31" s="10" customFormat="1" ht="19.899999999999999" customHeight="1">
      <c r="B104" s="116"/>
      <c r="D104" s="117" t="s">
        <v>107</v>
      </c>
      <c r="E104" s="118"/>
      <c r="F104" s="118"/>
      <c r="G104" s="118"/>
      <c r="H104" s="118"/>
      <c r="I104" s="118"/>
      <c r="J104" s="119">
        <f>J343</f>
        <v>0</v>
      </c>
      <c r="L104" s="116"/>
    </row>
    <row r="105" spans="1:31" s="10" customFormat="1" ht="19.899999999999999" customHeight="1">
      <c r="B105" s="116"/>
      <c r="D105" s="117" t="s">
        <v>108</v>
      </c>
      <c r="E105" s="118"/>
      <c r="F105" s="118"/>
      <c r="G105" s="118"/>
      <c r="H105" s="118"/>
      <c r="I105" s="118"/>
      <c r="J105" s="119">
        <f>J352</f>
        <v>0</v>
      </c>
      <c r="L105" s="116"/>
    </row>
    <row r="106" spans="1:31" s="9" customFormat="1" ht="24.95" customHeight="1">
      <c r="B106" s="112"/>
      <c r="D106" s="113" t="s">
        <v>109</v>
      </c>
      <c r="E106" s="114"/>
      <c r="F106" s="114"/>
      <c r="G106" s="114"/>
      <c r="H106" s="114"/>
      <c r="I106" s="114"/>
      <c r="J106" s="115">
        <f>J367</f>
        <v>0</v>
      </c>
      <c r="L106" s="112"/>
    </row>
    <row r="107" spans="1:31" s="10" customFormat="1" ht="19.899999999999999" customHeight="1">
      <c r="B107" s="116"/>
      <c r="D107" s="117" t="s">
        <v>110</v>
      </c>
      <c r="E107" s="118"/>
      <c r="F107" s="118"/>
      <c r="G107" s="118"/>
      <c r="H107" s="118"/>
      <c r="I107" s="118"/>
      <c r="J107" s="119">
        <f>J368</f>
        <v>0</v>
      </c>
      <c r="L107" s="116"/>
    </row>
    <row r="108" spans="1:31" s="2" customFormat="1" ht="21.75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6.95" customHeight="1">
      <c r="A109" s="32"/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3" spans="1:63" s="2" customFormat="1" ht="6.95" customHeight="1">
      <c r="A113" s="32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24.95" customHeight="1">
      <c r="A114" s="32"/>
      <c r="B114" s="33"/>
      <c r="C114" s="21" t="s">
        <v>111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2" customHeight="1">
      <c r="A116" s="32"/>
      <c r="B116" s="33"/>
      <c r="C116" s="27" t="s">
        <v>16</v>
      </c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6.5" customHeight="1">
      <c r="A117" s="32"/>
      <c r="B117" s="33"/>
      <c r="C117" s="32"/>
      <c r="D117" s="32"/>
      <c r="E117" s="241" t="str">
        <f>E7</f>
        <v>Kino Dukla Jihlava - oprava plynové kotelny</v>
      </c>
      <c r="F117" s="242"/>
      <c r="G117" s="242"/>
      <c r="H117" s="24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12" customHeight="1">
      <c r="A118" s="32"/>
      <c r="B118" s="33"/>
      <c r="C118" s="27" t="s">
        <v>93</v>
      </c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16.5" customHeight="1">
      <c r="A119" s="32"/>
      <c r="B119" s="33"/>
      <c r="C119" s="32"/>
      <c r="D119" s="32"/>
      <c r="E119" s="202" t="str">
        <f>E9</f>
        <v>D1_01_4a - Vytápění</v>
      </c>
      <c r="F119" s="243"/>
      <c r="G119" s="243"/>
      <c r="H119" s="243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6.9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12" customHeight="1">
      <c r="A121" s="32"/>
      <c r="B121" s="33"/>
      <c r="C121" s="27" t="s">
        <v>20</v>
      </c>
      <c r="D121" s="32"/>
      <c r="E121" s="32"/>
      <c r="F121" s="25" t="str">
        <f>F12</f>
        <v xml:space="preserve"> </v>
      </c>
      <c r="G121" s="32"/>
      <c r="H121" s="32"/>
      <c r="I121" s="27" t="s">
        <v>22</v>
      </c>
      <c r="J121" s="55">
        <f>IF(J12="","",J12)</f>
        <v>0</v>
      </c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6.95" customHeight="1">
      <c r="A122" s="32"/>
      <c r="B122" s="33"/>
      <c r="C122" s="32"/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15.2" customHeight="1">
      <c r="A123" s="32"/>
      <c r="B123" s="33"/>
      <c r="C123" s="27" t="s">
        <v>23</v>
      </c>
      <c r="D123" s="32"/>
      <c r="E123" s="32"/>
      <c r="F123" s="25" t="str">
        <f>E15</f>
        <v xml:space="preserve"> </v>
      </c>
      <c r="G123" s="32"/>
      <c r="H123" s="32"/>
      <c r="I123" s="27" t="s">
        <v>28</v>
      </c>
      <c r="J123" s="30" t="str">
        <f>E21</f>
        <v xml:space="preserve"> </v>
      </c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5.2" customHeight="1">
      <c r="A124" s="32"/>
      <c r="B124" s="33"/>
      <c r="C124" s="27" t="s">
        <v>26</v>
      </c>
      <c r="D124" s="32"/>
      <c r="E124" s="32"/>
      <c r="F124" s="25" t="str">
        <f>IF(E18="","",E18)</f>
        <v>Vyplň údaj</v>
      </c>
      <c r="G124" s="32"/>
      <c r="H124" s="32"/>
      <c r="I124" s="27" t="s">
        <v>30</v>
      </c>
      <c r="J124" s="30" t="str">
        <f>E24</f>
        <v xml:space="preserve"> </v>
      </c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2" customFormat="1" ht="10.35" customHeight="1">
      <c r="A125" s="32"/>
      <c r="B125" s="33"/>
      <c r="C125" s="32"/>
      <c r="D125" s="32"/>
      <c r="E125" s="32"/>
      <c r="F125" s="32"/>
      <c r="G125" s="32"/>
      <c r="H125" s="32"/>
      <c r="I125" s="32"/>
      <c r="J125" s="32"/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63" s="11" customFormat="1" ht="29.25" customHeight="1">
      <c r="A126" s="120"/>
      <c r="B126" s="121"/>
      <c r="C126" s="122" t="s">
        <v>112</v>
      </c>
      <c r="D126" s="123" t="s">
        <v>57</v>
      </c>
      <c r="E126" s="123" t="s">
        <v>53</v>
      </c>
      <c r="F126" s="123" t="s">
        <v>54</v>
      </c>
      <c r="G126" s="123" t="s">
        <v>113</v>
      </c>
      <c r="H126" s="123" t="s">
        <v>114</v>
      </c>
      <c r="I126" s="123" t="s">
        <v>115</v>
      </c>
      <c r="J126" s="124" t="s">
        <v>97</v>
      </c>
      <c r="K126" s="125" t="s">
        <v>116</v>
      </c>
      <c r="L126" s="126"/>
      <c r="M126" s="62" t="s">
        <v>1</v>
      </c>
      <c r="N126" s="63" t="s">
        <v>36</v>
      </c>
      <c r="O126" s="63" t="s">
        <v>117</v>
      </c>
      <c r="P126" s="63" t="s">
        <v>118</v>
      </c>
      <c r="Q126" s="63" t="s">
        <v>119</v>
      </c>
      <c r="R126" s="63" t="s">
        <v>120</v>
      </c>
      <c r="S126" s="63" t="s">
        <v>121</v>
      </c>
      <c r="T126" s="64" t="s">
        <v>122</v>
      </c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</row>
    <row r="127" spans="1:63" s="2" customFormat="1" ht="22.9" customHeight="1">
      <c r="A127" s="32"/>
      <c r="B127" s="33"/>
      <c r="C127" s="69" t="s">
        <v>123</v>
      </c>
      <c r="D127" s="32"/>
      <c r="E127" s="32"/>
      <c r="F127" s="32"/>
      <c r="G127" s="32"/>
      <c r="H127" s="32"/>
      <c r="I127" s="32"/>
      <c r="J127" s="127">
        <f>BK127</f>
        <v>0</v>
      </c>
      <c r="K127" s="32"/>
      <c r="L127" s="33"/>
      <c r="M127" s="65"/>
      <c r="N127" s="56"/>
      <c r="O127" s="66"/>
      <c r="P127" s="128">
        <f>P128+P367</f>
        <v>0</v>
      </c>
      <c r="Q127" s="66"/>
      <c r="R127" s="128">
        <f>R128+R367</f>
        <v>2.0434399999999999</v>
      </c>
      <c r="S127" s="66"/>
      <c r="T127" s="129">
        <f>T128+T367</f>
        <v>1.38296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T127" s="17" t="s">
        <v>71</v>
      </c>
      <c r="AU127" s="17" t="s">
        <v>99</v>
      </c>
      <c r="BK127" s="130">
        <f>BK128+BK367</f>
        <v>0</v>
      </c>
    </row>
    <row r="128" spans="1:63" s="12" customFormat="1" ht="25.9" customHeight="1">
      <c r="B128" s="131"/>
      <c r="D128" s="132" t="s">
        <v>71</v>
      </c>
      <c r="E128" s="133" t="s">
        <v>124</v>
      </c>
      <c r="F128" s="133" t="s">
        <v>125</v>
      </c>
      <c r="I128" s="134"/>
      <c r="J128" s="135">
        <f>BK128</f>
        <v>0</v>
      </c>
      <c r="L128" s="131"/>
      <c r="M128" s="136"/>
      <c r="N128" s="137"/>
      <c r="O128" s="137"/>
      <c r="P128" s="138">
        <f>P129+P163+P201+P255+P319+P322+P343+P352</f>
        <v>0</v>
      </c>
      <c r="Q128" s="137"/>
      <c r="R128" s="138">
        <f>R129+R163+R201+R255+R319+R322+R343+R352</f>
        <v>1.4434400000000001</v>
      </c>
      <c r="S128" s="137"/>
      <c r="T128" s="139">
        <f>T129+T163+T201+T255+T319+T322+T343+T352</f>
        <v>1.38296</v>
      </c>
      <c r="AR128" s="132" t="s">
        <v>82</v>
      </c>
      <c r="AT128" s="140" t="s">
        <v>71</v>
      </c>
      <c r="AU128" s="140" t="s">
        <v>72</v>
      </c>
      <c r="AY128" s="132" t="s">
        <v>126</v>
      </c>
      <c r="BK128" s="141">
        <f>BK129+BK163+BK201+BK255+BK319+BK322+BK343+BK352</f>
        <v>0</v>
      </c>
    </row>
    <row r="129" spans="1:65" s="12" customFormat="1" ht="22.9" customHeight="1">
      <c r="B129" s="131"/>
      <c r="D129" s="132" t="s">
        <v>71</v>
      </c>
      <c r="E129" s="142" t="s">
        <v>127</v>
      </c>
      <c r="F129" s="142" t="s">
        <v>128</v>
      </c>
      <c r="I129" s="134"/>
      <c r="J129" s="143">
        <f>BK129</f>
        <v>0</v>
      </c>
      <c r="L129" s="131"/>
      <c r="M129" s="136"/>
      <c r="N129" s="137"/>
      <c r="O129" s="137"/>
      <c r="P129" s="138">
        <f>SUM(P130:P162)</f>
        <v>0</v>
      </c>
      <c r="Q129" s="137"/>
      <c r="R129" s="138">
        <f>SUM(R130:R162)</f>
        <v>0.66339000000000004</v>
      </c>
      <c r="S129" s="137"/>
      <c r="T129" s="139">
        <f>SUM(T130:T162)</f>
        <v>0.77249999999999996</v>
      </c>
      <c r="AR129" s="132" t="s">
        <v>82</v>
      </c>
      <c r="AT129" s="140" t="s">
        <v>71</v>
      </c>
      <c r="AU129" s="140" t="s">
        <v>80</v>
      </c>
      <c r="AY129" s="132" t="s">
        <v>126</v>
      </c>
      <c r="BK129" s="141">
        <f>SUM(BK130:BK162)</f>
        <v>0</v>
      </c>
    </row>
    <row r="130" spans="1:65" s="2" customFormat="1" ht="24.2" customHeight="1">
      <c r="A130" s="32"/>
      <c r="B130" s="144"/>
      <c r="C130" s="145" t="s">
        <v>80</v>
      </c>
      <c r="D130" s="145" t="s">
        <v>129</v>
      </c>
      <c r="E130" s="146" t="s">
        <v>130</v>
      </c>
      <c r="F130" s="147" t="s">
        <v>131</v>
      </c>
      <c r="G130" s="148" t="s">
        <v>132</v>
      </c>
      <c r="H130" s="149">
        <v>2</v>
      </c>
      <c r="I130" s="150"/>
      <c r="J130" s="151">
        <f>ROUND(I130*H130,2)</f>
        <v>0</v>
      </c>
      <c r="K130" s="152"/>
      <c r="L130" s="33"/>
      <c r="M130" s="153" t="s">
        <v>1</v>
      </c>
      <c r="N130" s="154" t="s">
        <v>37</v>
      </c>
      <c r="O130" s="58"/>
      <c r="P130" s="155">
        <f>O130*H130</f>
        <v>0</v>
      </c>
      <c r="Q130" s="155">
        <v>1.7000000000000001E-4</v>
      </c>
      <c r="R130" s="155">
        <f>Q130*H130</f>
        <v>3.4000000000000002E-4</v>
      </c>
      <c r="S130" s="155">
        <v>0.35625000000000001</v>
      </c>
      <c r="T130" s="156">
        <f>S130*H130</f>
        <v>0.71250000000000002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7" t="s">
        <v>133</v>
      </c>
      <c r="AT130" s="157" t="s">
        <v>129</v>
      </c>
      <c r="AU130" s="157" t="s">
        <v>82</v>
      </c>
      <c r="AY130" s="17" t="s">
        <v>126</v>
      </c>
      <c r="BE130" s="158">
        <f>IF(N130="základní",J130,0)</f>
        <v>0</v>
      </c>
      <c r="BF130" s="158">
        <f>IF(N130="snížená",J130,0)</f>
        <v>0</v>
      </c>
      <c r="BG130" s="158">
        <f>IF(N130="zákl. přenesená",J130,0)</f>
        <v>0</v>
      </c>
      <c r="BH130" s="158">
        <f>IF(N130="sníž. přenesená",J130,0)</f>
        <v>0</v>
      </c>
      <c r="BI130" s="158">
        <f>IF(N130="nulová",J130,0)</f>
        <v>0</v>
      </c>
      <c r="BJ130" s="17" t="s">
        <v>80</v>
      </c>
      <c r="BK130" s="158">
        <f>ROUND(I130*H130,2)</f>
        <v>0</v>
      </c>
      <c r="BL130" s="17" t="s">
        <v>133</v>
      </c>
      <c r="BM130" s="157" t="s">
        <v>134</v>
      </c>
    </row>
    <row r="131" spans="1:65" s="13" customFormat="1" ht="11.25">
      <c r="B131" s="159"/>
      <c r="D131" s="160" t="s">
        <v>135</v>
      </c>
      <c r="E131" s="161" t="s">
        <v>1</v>
      </c>
      <c r="F131" s="162" t="s">
        <v>82</v>
      </c>
      <c r="H131" s="163">
        <v>2</v>
      </c>
      <c r="I131" s="164"/>
      <c r="L131" s="159"/>
      <c r="M131" s="165"/>
      <c r="N131" s="166"/>
      <c r="O131" s="166"/>
      <c r="P131" s="166"/>
      <c r="Q131" s="166"/>
      <c r="R131" s="166"/>
      <c r="S131" s="166"/>
      <c r="T131" s="167"/>
      <c r="AT131" s="161" t="s">
        <v>135</v>
      </c>
      <c r="AU131" s="161" t="s">
        <v>82</v>
      </c>
      <c r="AV131" s="13" t="s">
        <v>82</v>
      </c>
      <c r="AW131" s="13" t="s">
        <v>29</v>
      </c>
      <c r="AX131" s="13" t="s">
        <v>80</v>
      </c>
      <c r="AY131" s="161" t="s">
        <v>126</v>
      </c>
    </row>
    <row r="132" spans="1:65" s="2" customFormat="1" ht="16.5" customHeight="1">
      <c r="A132" s="32"/>
      <c r="B132" s="144"/>
      <c r="C132" s="145" t="s">
        <v>82</v>
      </c>
      <c r="D132" s="145" t="s">
        <v>129</v>
      </c>
      <c r="E132" s="146" t="s">
        <v>136</v>
      </c>
      <c r="F132" s="147" t="s">
        <v>137</v>
      </c>
      <c r="G132" s="148" t="s">
        <v>138</v>
      </c>
      <c r="H132" s="149">
        <v>6</v>
      </c>
      <c r="I132" s="150"/>
      <c r="J132" s="151">
        <f>ROUND(I132*H132,2)</f>
        <v>0</v>
      </c>
      <c r="K132" s="152"/>
      <c r="L132" s="33"/>
      <c r="M132" s="153" t="s">
        <v>1</v>
      </c>
      <c r="N132" s="154" t="s">
        <v>37</v>
      </c>
      <c r="O132" s="58"/>
      <c r="P132" s="155">
        <f>O132*H132</f>
        <v>0</v>
      </c>
      <c r="Q132" s="155">
        <v>0</v>
      </c>
      <c r="R132" s="155">
        <f>Q132*H132</f>
        <v>0</v>
      </c>
      <c r="S132" s="155">
        <v>0.01</v>
      </c>
      <c r="T132" s="156">
        <f>S132*H132</f>
        <v>0.06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57" t="s">
        <v>133</v>
      </c>
      <c r="AT132" s="157" t="s">
        <v>129</v>
      </c>
      <c r="AU132" s="157" t="s">
        <v>82</v>
      </c>
      <c r="AY132" s="17" t="s">
        <v>126</v>
      </c>
      <c r="BE132" s="158">
        <f>IF(N132="základní",J132,0)</f>
        <v>0</v>
      </c>
      <c r="BF132" s="158">
        <f>IF(N132="snížená",J132,0)</f>
        <v>0</v>
      </c>
      <c r="BG132" s="158">
        <f>IF(N132="zákl. přenesená",J132,0)</f>
        <v>0</v>
      </c>
      <c r="BH132" s="158">
        <f>IF(N132="sníž. přenesená",J132,0)</f>
        <v>0</v>
      </c>
      <c r="BI132" s="158">
        <f>IF(N132="nulová",J132,0)</f>
        <v>0</v>
      </c>
      <c r="BJ132" s="17" t="s">
        <v>80</v>
      </c>
      <c r="BK132" s="158">
        <f>ROUND(I132*H132,2)</f>
        <v>0</v>
      </c>
      <c r="BL132" s="17" t="s">
        <v>133</v>
      </c>
      <c r="BM132" s="157" t="s">
        <v>139</v>
      </c>
    </row>
    <row r="133" spans="1:65" s="13" customFormat="1" ht="11.25">
      <c r="B133" s="159"/>
      <c r="D133" s="160" t="s">
        <v>135</v>
      </c>
      <c r="E133" s="161" t="s">
        <v>1</v>
      </c>
      <c r="F133" s="162" t="s">
        <v>140</v>
      </c>
      <c r="H133" s="163">
        <v>6</v>
      </c>
      <c r="I133" s="164"/>
      <c r="L133" s="159"/>
      <c r="M133" s="165"/>
      <c r="N133" s="166"/>
      <c r="O133" s="166"/>
      <c r="P133" s="166"/>
      <c r="Q133" s="166"/>
      <c r="R133" s="166"/>
      <c r="S133" s="166"/>
      <c r="T133" s="167"/>
      <c r="AT133" s="161" t="s">
        <v>135</v>
      </c>
      <c r="AU133" s="161" t="s">
        <v>82</v>
      </c>
      <c r="AV133" s="13" t="s">
        <v>82</v>
      </c>
      <c r="AW133" s="13" t="s">
        <v>29</v>
      </c>
      <c r="AX133" s="13" t="s">
        <v>80</v>
      </c>
      <c r="AY133" s="161" t="s">
        <v>126</v>
      </c>
    </row>
    <row r="134" spans="1:65" s="2" customFormat="1" ht="24.2" customHeight="1">
      <c r="A134" s="32"/>
      <c r="B134" s="144"/>
      <c r="C134" s="145" t="s">
        <v>141</v>
      </c>
      <c r="D134" s="145" t="s">
        <v>129</v>
      </c>
      <c r="E134" s="146" t="s">
        <v>142</v>
      </c>
      <c r="F134" s="147" t="s">
        <v>143</v>
      </c>
      <c r="G134" s="148" t="s">
        <v>144</v>
      </c>
      <c r="H134" s="149">
        <v>0.71</v>
      </c>
      <c r="I134" s="150"/>
      <c r="J134" s="151">
        <f>ROUND(I134*H134,2)</f>
        <v>0</v>
      </c>
      <c r="K134" s="152"/>
      <c r="L134" s="33"/>
      <c r="M134" s="153" t="s">
        <v>1</v>
      </c>
      <c r="N134" s="154" t="s">
        <v>37</v>
      </c>
      <c r="O134" s="58"/>
      <c r="P134" s="155">
        <f>O134*H134</f>
        <v>0</v>
      </c>
      <c r="Q134" s="155">
        <v>0</v>
      </c>
      <c r="R134" s="155">
        <f>Q134*H134</f>
        <v>0</v>
      </c>
      <c r="S134" s="155">
        <v>0</v>
      </c>
      <c r="T134" s="156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57" t="s">
        <v>133</v>
      </c>
      <c r="AT134" s="157" t="s">
        <v>129</v>
      </c>
      <c r="AU134" s="157" t="s">
        <v>82</v>
      </c>
      <c r="AY134" s="17" t="s">
        <v>126</v>
      </c>
      <c r="BE134" s="158">
        <f>IF(N134="základní",J134,0)</f>
        <v>0</v>
      </c>
      <c r="BF134" s="158">
        <f>IF(N134="snížená",J134,0)</f>
        <v>0</v>
      </c>
      <c r="BG134" s="158">
        <f>IF(N134="zákl. přenesená",J134,0)</f>
        <v>0</v>
      </c>
      <c r="BH134" s="158">
        <f>IF(N134="sníž. přenesená",J134,0)</f>
        <v>0</v>
      </c>
      <c r="BI134" s="158">
        <f>IF(N134="nulová",J134,0)</f>
        <v>0</v>
      </c>
      <c r="BJ134" s="17" t="s">
        <v>80</v>
      </c>
      <c r="BK134" s="158">
        <f>ROUND(I134*H134,2)</f>
        <v>0</v>
      </c>
      <c r="BL134" s="17" t="s">
        <v>133</v>
      </c>
      <c r="BM134" s="157" t="s">
        <v>145</v>
      </c>
    </row>
    <row r="135" spans="1:65" s="13" customFormat="1" ht="11.25">
      <c r="B135" s="159"/>
      <c r="D135" s="160" t="s">
        <v>135</v>
      </c>
      <c r="E135" s="161" t="s">
        <v>1</v>
      </c>
      <c r="F135" s="162" t="s">
        <v>146</v>
      </c>
      <c r="H135" s="163">
        <v>0.71</v>
      </c>
      <c r="I135" s="164"/>
      <c r="L135" s="159"/>
      <c r="M135" s="165"/>
      <c r="N135" s="166"/>
      <c r="O135" s="166"/>
      <c r="P135" s="166"/>
      <c r="Q135" s="166"/>
      <c r="R135" s="166"/>
      <c r="S135" s="166"/>
      <c r="T135" s="167"/>
      <c r="AT135" s="161" t="s">
        <v>135</v>
      </c>
      <c r="AU135" s="161" t="s">
        <v>82</v>
      </c>
      <c r="AV135" s="13" t="s">
        <v>82</v>
      </c>
      <c r="AW135" s="13" t="s">
        <v>29</v>
      </c>
      <c r="AX135" s="13" t="s">
        <v>80</v>
      </c>
      <c r="AY135" s="161" t="s">
        <v>126</v>
      </c>
    </row>
    <row r="136" spans="1:65" s="2" customFormat="1" ht="24.2" customHeight="1">
      <c r="A136" s="32"/>
      <c r="B136" s="144"/>
      <c r="C136" s="145" t="s">
        <v>147</v>
      </c>
      <c r="D136" s="145" t="s">
        <v>129</v>
      </c>
      <c r="E136" s="146" t="s">
        <v>148</v>
      </c>
      <c r="F136" s="147" t="s">
        <v>149</v>
      </c>
      <c r="G136" s="148" t="s">
        <v>150</v>
      </c>
      <c r="H136" s="149">
        <v>1</v>
      </c>
      <c r="I136" s="150"/>
      <c r="J136" s="151">
        <f>ROUND(I136*H136,2)</f>
        <v>0</v>
      </c>
      <c r="K136" s="152"/>
      <c r="L136" s="33"/>
      <c r="M136" s="153" t="s">
        <v>1</v>
      </c>
      <c r="N136" s="154" t="s">
        <v>37</v>
      </c>
      <c r="O136" s="58"/>
      <c r="P136" s="155">
        <f>O136*H136</f>
        <v>0</v>
      </c>
      <c r="Q136" s="155">
        <v>2.6099999999999999E-3</v>
      </c>
      <c r="R136" s="155">
        <f>Q136*H136</f>
        <v>2.6099999999999999E-3</v>
      </c>
      <c r="S136" s="155">
        <v>0</v>
      </c>
      <c r="T136" s="156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57" t="s">
        <v>133</v>
      </c>
      <c r="AT136" s="157" t="s">
        <v>129</v>
      </c>
      <c r="AU136" s="157" t="s">
        <v>82</v>
      </c>
      <c r="AY136" s="17" t="s">
        <v>126</v>
      </c>
      <c r="BE136" s="158">
        <f>IF(N136="základní",J136,0)</f>
        <v>0</v>
      </c>
      <c r="BF136" s="158">
        <f>IF(N136="snížená",J136,0)</f>
        <v>0</v>
      </c>
      <c r="BG136" s="158">
        <f>IF(N136="zákl. přenesená",J136,0)</f>
        <v>0</v>
      </c>
      <c r="BH136" s="158">
        <f>IF(N136="sníž. přenesená",J136,0)</f>
        <v>0</v>
      </c>
      <c r="BI136" s="158">
        <f>IF(N136="nulová",J136,0)</f>
        <v>0</v>
      </c>
      <c r="BJ136" s="17" t="s">
        <v>80</v>
      </c>
      <c r="BK136" s="158">
        <f>ROUND(I136*H136,2)</f>
        <v>0</v>
      </c>
      <c r="BL136" s="17" t="s">
        <v>133</v>
      </c>
      <c r="BM136" s="157" t="s">
        <v>151</v>
      </c>
    </row>
    <row r="137" spans="1:65" s="13" customFormat="1" ht="11.25">
      <c r="B137" s="159"/>
      <c r="D137" s="160" t="s">
        <v>135</v>
      </c>
      <c r="E137" s="161" t="s">
        <v>1</v>
      </c>
      <c r="F137" s="162" t="s">
        <v>80</v>
      </c>
      <c r="H137" s="163">
        <v>1</v>
      </c>
      <c r="I137" s="164"/>
      <c r="L137" s="159"/>
      <c r="M137" s="165"/>
      <c r="N137" s="166"/>
      <c r="O137" s="166"/>
      <c r="P137" s="166"/>
      <c r="Q137" s="166"/>
      <c r="R137" s="166"/>
      <c r="S137" s="166"/>
      <c r="T137" s="167"/>
      <c r="AT137" s="161" t="s">
        <v>135</v>
      </c>
      <c r="AU137" s="161" t="s">
        <v>82</v>
      </c>
      <c r="AV137" s="13" t="s">
        <v>82</v>
      </c>
      <c r="AW137" s="13" t="s">
        <v>29</v>
      </c>
      <c r="AX137" s="13" t="s">
        <v>80</v>
      </c>
      <c r="AY137" s="161" t="s">
        <v>126</v>
      </c>
    </row>
    <row r="138" spans="1:65" s="2" customFormat="1" ht="66.75" customHeight="1">
      <c r="A138" s="32"/>
      <c r="B138" s="144"/>
      <c r="C138" s="168" t="s">
        <v>152</v>
      </c>
      <c r="D138" s="168" t="s">
        <v>153</v>
      </c>
      <c r="E138" s="169" t="s">
        <v>154</v>
      </c>
      <c r="F138" s="170" t="s">
        <v>155</v>
      </c>
      <c r="G138" s="171" t="s">
        <v>132</v>
      </c>
      <c r="H138" s="172">
        <v>1</v>
      </c>
      <c r="I138" s="173"/>
      <c r="J138" s="174">
        <f>ROUND(I138*H138,2)</f>
        <v>0</v>
      </c>
      <c r="K138" s="175"/>
      <c r="L138" s="176"/>
      <c r="M138" s="177" t="s">
        <v>1</v>
      </c>
      <c r="N138" s="178" t="s">
        <v>37</v>
      </c>
      <c r="O138" s="58"/>
      <c r="P138" s="155">
        <f>O138*H138</f>
        <v>0</v>
      </c>
      <c r="Q138" s="155">
        <v>0.61899999999999999</v>
      </c>
      <c r="R138" s="155">
        <f>Q138*H138</f>
        <v>0.61899999999999999</v>
      </c>
      <c r="S138" s="155">
        <v>0</v>
      </c>
      <c r="T138" s="156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7" t="s">
        <v>156</v>
      </c>
      <c r="AT138" s="157" t="s">
        <v>153</v>
      </c>
      <c r="AU138" s="157" t="s">
        <v>82</v>
      </c>
      <c r="AY138" s="17" t="s">
        <v>126</v>
      </c>
      <c r="BE138" s="158">
        <f>IF(N138="základní",J138,0)</f>
        <v>0</v>
      </c>
      <c r="BF138" s="158">
        <f>IF(N138="snížená",J138,0)</f>
        <v>0</v>
      </c>
      <c r="BG138" s="158">
        <f>IF(N138="zákl. přenesená",J138,0)</f>
        <v>0</v>
      </c>
      <c r="BH138" s="158">
        <f>IF(N138="sníž. přenesená",J138,0)</f>
        <v>0</v>
      </c>
      <c r="BI138" s="158">
        <f>IF(N138="nulová",J138,0)</f>
        <v>0</v>
      </c>
      <c r="BJ138" s="17" t="s">
        <v>80</v>
      </c>
      <c r="BK138" s="158">
        <f>ROUND(I138*H138,2)</f>
        <v>0</v>
      </c>
      <c r="BL138" s="17" t="s">
        <v>133</v>
      </c>
      <c r="BM138" s="157" t="s">
        <v>157</v>
      </c>
    </row>
    <row r="139" spans="1:65" s="13" customFormat="1" ht="11.25">
      <c r="B139" s="159"/>
      <c r="D139" s="160" t="s">
        <v>135</v>
      </c>
      <c r="E139" s="161" t="s">
        <v>1</v>
      </c>
      <c r="F139" s="162" t="s">
        <v>80</v>
      </c>
      <c r="H139" s="163">
        <v>1</v>
      </c>
      <c r="I139" s="164"/>
      <c r="L139" s="159"/>
      <c r="M139" s="165"/>
      <c r="N139" s="166"/>
      <c r="O139" s="166"/>
      <c r="P139" s="166"/>
      <c r="Q139" s="166"/>
      <c r="R139" s="166"/>
      <c r="S139" s="166"/>
      <c r="T139" s="167"/>
      <c r="AT139" s="161" t="s">
        <v>135</v>
      </c>
      <c r="AU139" s="161" t="s">
        <v>82</v>
      </c>
      <c r="AV139" s="13" t="s">
        <v>82</v>
      </c>
      <c r="AW139" s="13" t="s">
        <v>29</v>
      </c>
      <c r="AX139" s="13" t="s">
        <v>80</v>
      </c>
      <c r="AY139" s="161" t="s">
        <v>126</v>
      </c>
    </row>
    <row r="140" spans="1:65" s="2" customFormat="1" ht="16.5" customHeight="1">
      <c r="A140" s="32"/>
      <c r="B140" s="144"/>
      <c r="C140" s="145" t="s">
        <v>140</v>
      </c>
      <c r="D140" s="145" t="s">
        <v>129</v>
      </c>
      <c r="E140" s="146" t="s">
        <v>158</v>
      </c>
      <c r="F140" s="147" t="s">
        <v>159</v>
      </c>
      <c r="G140" s="148" t="s">
        <v>150</v>
      </c>
      <c r="H140" s="149">
        <v>1</v>
      </c>
      <c r="I140" s="150"/>
      <c r="J140" s="151">
        <f>ROUND(I140*H140,2)</f>
        <v>0</v>
      </c>
      <c r="K140" s="152"/>
      <c r="L140" s="33"/>
      <c r="M140" s="153" t="s">
        <v>1</v>
      </c>
      <c r="N140" s="154" t="s">
        <v>37</v>
      </c>
      <c r="O140" s="58"/>
      <c r="P140" s="155">
        <f>O140*H140</f>
        <v>0</v>
      </c>
      <c r="Q140" s="155">
        <v>1E-3</v>
      </c>
      <c r="R140" s="155">
        <f>Q140*H140</f>
        <v>1E-3</v>
      </c>
      <c r="S140" s="155">
        <v>0</v>
      </c>
      <c r="T140" s="156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57" t="s">
        <v>133</v>
      </c>
      <c r="AT140" s="157" t="s">
        <v>129</v>
      </c>
      <c r="AU140" s="157" t="s">
        <v>82</v>
      </c>
      <c r="AY140" s="17" t="s">
        <v>126</v>
      </c>
      <c r="BE140" s="158">
        <f>IF(N140="základní",J140,0)</f>
        <v>0</v>
      </c>
      <c r="BF140" s="158">
        <f>IF(N140="snížená",J140,0)</f>
        <v>0</v>
      </c>
      <c r="BG140" s="158">
        <f>IF(N140="zákl. přenesená",J140,0)</f>
        <v>0</v>
      </c>
      <c r="BH140" s="158">
        <f>IF(N140="sníž. přenesená",J140,0)</f>
        <v>0</v>
      </c>
      <c r="BI140" s="158">
        <f>IF(N140="nulová",J140,0)</f>
        <v>0</v>
      </c>
      <c r="BJ140" s="17" t="s">
        <v>80</v>
      </c>
      <c r="BK140" s="158">
        <f>ROUND(I140*H140,2)</f>
        <v>0</v>
      </c>
      <c r="BL140" s="17" t="s">
        <v>133</v>
      </c>
      <c r="BM140" s="157" t="s">
        <v>160</v>
      </c>
    </row>
    <row r="141" spans="1:65" s="13" customFormat="1" ht="11.25">
      <c r="B141" s="159"/>
      <c r="D141" s="160" t="s">
        <v>135</v>
      </c>
      <c r="E141" s="161" t="s">
        <v>1</v>
      </c>
      <c r="F141" s="162" t="s">
        <v>80</v>
      </c>
      <c r="H141" s="163">
        <v>1</v>
      </c>
      <c r="I141" s="164"/>
      <c r="L141" s="159"/>
      <c r="M141" s="165"/>
      <c r="N141" s="166"/>
      <c r="O141" s="166"/>
      <c r="P141" s="166"/>
      <c r="Q141" s="166"/>
      <c r="R141" s="166"/>
      <c r="S141" s="166"/>
      <c r="T141" s="167"/>
      <c r="AT141" s="161" t="s">
        <v>135</v>
      </c>
      <c r="AU141" s="161" t="s">
        <v>82</v>
      </c>
      <c r="AV141" s="13" t="s">
        <v>82</v>
      </c>
      <c r="AW141" s="13" t="s">
        <v>29</v>
      </c>
      <c r="AX141" s="13" t="s">
        <v>80</v>
      </c>
      <c r="AY141" s="161" t="s">
        <v>126</v>
      </c>
    </row>
    <row r="142" spans="1:65" s="2" customFormat="1" ht="16.5" customHeight="1">
      <c r="A142" s="32"/>
      <c r="B142" s="144"/>
      <c r="C142" s="168" t="s">
        <v>161</v>
      </c>
      <c r="D142" s="168" t="s">
        <v>153</v>
      </c>
      <c r="E142" s="169" t="s">
        <v>162</v>
      </c>
      <c r="F142" s="170" t="s">
        <v>163</v>
      </c>
      <c r="G142" s="171" t="s">
        <v>132</v>
      </c>
      <c r="H142" s="172">
        <v>1</v>
      </c>
      <c r="I142" s="173"/>
      <c r="J142" s="174">
        <f>ROUND(I142*H142,2)</f>
        <v>0</v>
      </c>
      <c r="K142" s="175"/>
      <c r="L142" s="176"/>
      <c r="M142" s="177" t="s">
        <v>1</v>
      </c>
      <c r="N142" s="178" t="s">
        <v>37</v>
      </c>
      <c r="O142" s="58"/>
      <c r="P142" s="155">
        <f>O142*H142</f>
        <v>0</v>
      </c>
      <c r="Q142" s="155">
        <v>1E-3</v>
      </c>
      <c r="R142" s="155">
        <f>Q142*H142</f>
        <v>1E-3</v>
      </c>
      <c r="S142" s="155">
        <v>0</v>
      </c>
      <c r="T142" s="156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57" t="s">
        <v>156</v>
      </c>
      <c r="AT142" s="157" t="s">
        <v>153</v>
      </c>
      <c r="AU142" s="157" t="s">
        <v>82</v>
      </c>
      <c r="AY142" s="17" t="s">
        <v>126</v>
      </c>
      <c r="BE142" s="158">
        <f>IF(N142="základní",J142,0)</f>
        <v>0</v>
      </c>
      <c r="BF142" s="158">
        <f>IF(N142="snížená",J142,0)</f>
        <v>0</v>
      </c>
      <c r="BG142" s="158">
        <f>IF(N142="zákl. přenesená",J142,0)</f>
        <v>0</v>
      </c>
      <c r="BH142" s="158">
        <f>IF(N142="sníž. přenesená",J142,0)</f>
        <v>0</v>
      </c>
      <c r="BI142" s="158">
        <f>IF(N142="nulová",J142,0)</f>
        <v>0</v>
      </c>
      <c r="BJ142" s="17" t="s">
        <v>80</v>
      </c>
      <c r="BK142" s="158">
        <f>ROUND(I142*H142,2)</f>
        <v>0</v>
      </c>
      <c r="BL142" s="17" t="s">
        <v>133</v>
      </c>
      <c r="BM142" s="157" t="s">
        <v>164</v>
      </c>
    </row>
    <row r="143" spans="1:65" s="13" customFormat="1" ht="11.25">
      <c r="B143" s="159"/>
      <c r="D143" s="160" t="s">
        <v>135</v>
      </c>
      <c r="E143" s="161" t="s">
        <v>1</v>
      </c>
      <c r="F143" s="162" t="s">
        <v>80</v>
      </c>
      <c r="H143" s="163">
        <v>1</v>
      </c>
      <c r="I143" s="164"/>
      <c r="L143" s="159"/>
      <c r="M143" s="165"/>
      <c r="N143" s="166"/>
      <c r="O143" s="166"/>
      <c r="P143" s="166"/>
      <c r="Q143" s="166"/>
      <c r="R143" s="166"/>
      <c r="S143" s="166"/>
      <c r="T143" s="167"/>
      <c r="AT143" s="161" t="s">
        <v>135</v>
      </c>
      <c r="AU143" s="161" t="s">
        <v>82</v>
      </c>
      <c r="AV143" s="13" t="s">
        <v>82</v>
      </c>
      <c r="AW143" s="13" t="s">
        <v>29</v>
      </c>
      <c r="AX143" s="13" t="s">
        <v>80</v>
      </c>
      <c r="AY143" s="161" t="s">
        <v>126</v>
      </c>
    </row>
    <row r="144" spans="1:65" s="2" customFormat="1" ht="16.5" customHeight="1">
      <c r="A144" s="32"/>
      <c r="B144" s="144"/>
      <c r="C144" s="168" t="s">
        <v>165</v>
      </c>
      <c r="D144" s="168" t="s">
        <v>153</v>
      </c>
      <c r="E144" s="169" t="s">
        <v>166</v>
      </c>
      <c r="F144" s="170" t="s">
        <v>167</v>
      </c>
      <c r="G144" s="171" t="s">
        <v>132</v>
      </c>
      <c r="H144" s="172">
        <v>1</v>
      </c>
      <c r="I144" s="173"/>
      <c r="J144" s="174">
        <f>ROUND(I144*H144,2)</f>
        <v>0</v>
      </c>
      <c r="K144" s="175"/>
      <c r="L144" s="176"/>
      <c r="M144" s="177" t="s">
        <v>1</v>
      </c>
      <c r="N144" s="178" t="s">
        <v>37</v>
      </c>
      <c r="O144" s="58"/>
      <c r="P144" s="155">
        <f>O144*H144</f>
        <v>0</v>
      </c>
      <c r="Q144" s="155">
        <v>1E-3</v>
      </c>
      <c r="R144" s="155">
        <f>Q144*H144</f>
        <v>1E-3</v>
      </c>
      <c r="S144" s="155">
        <v>0</v>
      </c>
      <c r="T144" s="156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57" t="s">
        <v>156</v>
      </c>
      <c r="AT144" s="157" t="s">
        <v>153</v>
      </c>
      <c r="AU144" s="157" t="s">
        <v>82</v>
      </c>
      <c r="AY144" s="17" t="s">
        <v>126</v>
      </c>
      <c r="BE144" s="158">
        <f>IF(N144="základní",J144,0)</f>
        <v>0</v>
      </c>
      <c r="BF144" s="158">
        <f>IF(N144="snížená",J144,0)</f>
        <v>0</v>
      </c>
      <c r="BG144" s="158">
        <f>IF(N144="zákl. přenesená",J144,0)</f>
        <v>0</v>
      </c>
      <c r="BH144" s="158">
        <f>IF(N144="sníž. přenesená",J144,0)</f>
        <v>0</v>
      </c>
      <c r="BI144" s="158">
        <f>IF(N144="nulová",J144,0)</f>
        <v>0</v>
      </c>
      <c r="BJ144" s="17" t="s">
        <v>80</v>
      </c>
      <c r="BK144" s="158">
        <f>ROUND(I144*H144,2)</f>
        <v>0</v>
      </c>
      <c r="BL144" s="17" t="s">
        <v>133</v>
      </c>
      <c r="BM144" s="157" t="s">
        <v>168</v>
      </c>
    </row>
    <row r="145" spans="1:65" s="13" customFormat="1" ht="11.25">
      <c r="B145" s="159"/>
      <c r="D145" s="160" t="s">
        <v>135</v>
      </c>
      <c r="E145" s="161" t="s">
        <v>1</v>
      </c>
      <c r="F145" s="162" t="s">
        <v>80</v>
      </c>
      <c r="H145" s="163">
        <v>1</v>
      </c>
      <c r="I145" s="164"/>
      <c r="L145" s="159"/>
      <c r="M145" s="165"/>
      <c r="N145" s="166"/>
      <c r="O145" s="166"/>
      <c r="P145" s="166"/>
      <c r="Q145" s="166"/>
      <c r="R145" s="166"/>
      <c r="S145" s="166"/>
      <c r="T145" s="167"/>
      <c r="AT145" s="161" t="s">
        <v>135</v>
      </c>
      <c r="AU145" s="161" t="s">
        <v>82</v>
      </c>
      <c r="AV145" s="13" t="s">
        <v>82</v>
      </c>
      <c r="AW145" s="13" t="s">
        <v>29</v>
      </c>
      <c r="AX145" s="13" t="s">
        <v>80</v>
      </c>
      <c r="AY145" s="161" t="s">
        <v>126</v>
      </c>
    </row>
    <row r="146" spans="1:65" s="2" customFormat="1" ht="24.2" customHeight="1">
      <c r="A146" s="32"/>
      <c r="B146" s="144"/>
      <c r="C146" s="168" t="s">
        <v>169</v>
      </c>
      <c r="D146" s="168" t="s">
        <v>153</v>
      </c>
      <c r="E146" s="169" t="s">
        <v>170</v>
      </c>
      <c r="F146" s="170" t="s">
        <v>171</v>
      </c>
      <c r="G146" s="171" t="s">
        <v>132</v>
      </c>
      <c r="H146" s="172">
        <v>1</v>
      </c>
      <c r="I146" s="173"/>
      <c r="J146" s="174">
        <f>ROUND(I146*H146,2)</f>
        <v>0</v>
      </c>
      <c r="K146" s="175"/>
      <c r="L146" s="176"/>
      <c r="M146" s="177" t="s">
        <v>1</v>
      </c>
      <c r="N146" s="178" t="s">
        <v>37</v>
      </c>
      <c r="O146" s="58"/>
      <c r="P146" s="155">
        <f>O146*H146</f>
        <v>0</v>
      </c>
      <c r="Q146" s="155">
        <v>1E-3</v>
      </c>
      <c r="R146" s="155">
        <f>Q146*H146</f>
        <v>1E-3</v>
      </c>
      <c r="S146" s="155">
        <v>0</v>
      </c>
      <c r="T146" s="156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57" t="s">
        <v>156</v>
      </c>
      <c r="AT146" s="157" t="s">
        <v>153</v>
      </c>
      <c r="AU146" s="157" t="s">
        <v>82</v>
      </c>
      <c r="AY146" s="17" t="s">
        <v>126</v>
      </c>
      <c r="BE146" s="158">
        <f>IF(N146="základní",J146,0)</f>
        <v>0</v>
      </c>
      <c r="BF146" s="158">
        <f>IF(N146="snížená",J146,0)</f>
        <v>0</v>
      </c>
      <c r="BG146" s="158">
        <f>IF(N146="zákl. přenesená",J146,0)</f>
        <v>0</v>
      </c>
      <c r="BH146" s="158">
        <f>IF(N146="sníž. přenesená",J146,0)</f>
        <v>0</v>
      </c>
      <c r="BI146" s="158">
        <f>IF(N146="nulová",J146,0)</f>
        <v>0</v>
      </c>
      <c r="BJ146" s="17" t="s">
        <v>80</v>
      </c>
      <c r="BK146" s="158">
        <f>ROUND(I146*H146,2)</f>
        <v>0</v>
      </c>
      <c r="BL146" s="17" t="s">
        <v>133</v>
      </c>
      <c r="BM146" s="157" t="s">
        <v>172</v>
      </c>
    </row>
    <row r="147" spans="1:65" s="13" customFormat="1" ht="11.25">
      <c r="B147" s="159"/>
      <c r="D147" s="160" t="s">
        <v>135</v>
      </c>
      <c r="E147" s="161" t="s">
        <v>1</v>
      </c>
      <c r="F147" s="162" t="s">
        <v>80</v>
      </c>
      <c r="H147" s="163">
        <v>1</v>
      </c>
      <c r="I147" s="164"/>
      <c r="L147" s="159"/>
      <c r="M147" s="165"/>
      <c r="N147" s="166"/>
      <c r="O147" s="166"/>
      <c r="P147" s="166"/>
      <c r="Q147" s="166"/>
      <c r="R147" s="166"/>
      <c r="S147" s="166"/>
      <c r="T147" s="167"/>
      <c r="AT147" s="161" t="s">
        <v>135</v>
      </c>
      <c r="AU147" s="161" t="s">
        <v>82</v>
      </c>
      <c r="AV147" s="13" t="s">
        <v>82</v>
      </c>
      <c r="AW147" s="13" t="s">
        <v>29</v>
      </c>
      <c r="AX147" s="13" t="s">
        <v>80</v>
      </c>
      <c r="AY147" s="161" t="s">
        <v>126</v>
      </c>
    </row>
    <row r="148" spans="1:65" s="2" customFormat="1" ht="16.5" customHeight="1">
      <c r="A148" s="32"/>
      <c r="B148" s="144"/>
      <c r="C148" s="168" t="s">
        <v>173</v>
      </c>
      <c r="D148" s="168" t="s">
        <v>153</v>
      </c>
      <c r="E148" s="169" t="s">
        <v>174</v>
      </c>
      <c r="F148" s="170" t="s">
        <v>175</v>
      </c>
      <c r="G148" s="171" t="s">
        <v>132</v>
      </c>
      <c r="H148" s="172">
        <v>1</v>
      </c>
      <c r="I148" s="173"/>
      <c r="J148" s="174">
        <f>ROUND(I148*H148,2)</f>
        <v>0</v>
      </c>
      <c r="K148" s="175"/>
      <c r="L148" s="176"/>
      <c r="M148" s="177" t="s">
        <v>1</v>
      </c>
      <c r="N148" s="178" t="s">
        <v>37</v>
      </c>
      <c r="O148" s="58"/>
      <c r="P148" s="155">
        <f>O148*H148</f>
        <v>0</v>
      </c>
      <c r="Q148" s="155">
        <v>1E-3</v>
      </c>
      <c r="R148" s="155">
        <f>Q148*H148</f>
        <v>1E-3</v>
      </c>
      <c r="S148" s="155">
        <v>0</v>
      </c>
      <c r="T148" s="156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57" t="s">
        <v>156</v>
      </c>
      <c r="AT148" s="157" t="s">
        <v>153</v>
      </c>
      <c r="AU148" s="157" t="s">
        <v>82</v>
      </c>
      <c r="AY148" s="17" t="s">
        <v>126</v>
      </c>
      <c r="BE148" s="158">
        <f>IF(N148="základní",J148,0)</f>
        <v>0</v>
      </c>
      <c r="BF148" s="158">
        <f>IF(N148="snížená",J148,0)</f>
        <v>0</v>
      </c>
      <c r="BG148" s="158">
        <f>IF(N148="zákl. přenesená",J148,0)</f>
        <v>0</v>
      </c>
      <c r="BH148" s="158">
        <f>IF(N148="sníž. přenesená",J148,0)</f>
        <v>0</v>
      </c>
      <c r="BI148" s="158">
        <f>IF(N148="nulová",J148,0)</f>
        <v>0</v>
      </c>
      <c r="BJ148" s="17" t="s">
        <v>80</v>
      </c>
      <c r="BK148" s="158">
        <f>ROUND(I148*H148,2)</f>
        <v>0</v>
      </c>
      <c r="BL148" s="17" t="s">
        <v>133</v>
      </c>
      <c r="BM148" s="157" t="s">
        <v>176</v>
      </c>
    </row>
    <row r="149" spans="1:65" s="13" customFormat="1" ht="11.25">
      <c r="B149" s="159"/>
      <c r="D149" s="160" t="s">
        <v>135</v>
      </c>
      <c r="E149" s="161" t="s">
        <v>1</v>
      </c>
      <c r="F149" s="162" t="s">
        <v>80</v>
      </c>
      <c r="H149" s="163">
        <v>1</v>
      </c>
      <c r="I149" s="164"/>
      <c r="L149" s="159"/>
      <c r="M149" s="165"/>
      <c r="N149" s="166"/>
      <c r="O149" s="166"/>
      <c r="P149" s="166"/>
      <c r="Q149" s="166"/>
      <c r="R149" s="166"/>
      <c r="S149" s="166"/>
      <c r="T149" s="167"/>
      <c r="AT149" s="161" t="s">
        <v>135</v>
      </c>
      <c r="AU149" s="161" t="s">
        <v>82</v>
      </c>
      <c r="AV149" s="13" t="s">
        <v>82</v>
      </c>
      <c r="AW149" s="13" t="s">
        <v>29</v>
      </c>
      <c r="AX149" s="13" t="s">
        <v>80</v>
      </c>
      <c r="AY149" s="161" t="s">
        <v>126</v>
      </c>
    </row>
    <row r="150" spans="1:65" s="2" customFormat="1" ht="16.5" customHeight="1">
      <c r="A150" s="32"/>
      <c r="B150" s="144"/>
      <c r="C150" s="168" t="s">
        <v>177</v>
      </c>
      <c r="D150" s="168" t="s">
        <v>153</v>
      </c>
      <c r="E150" s="169" t="s">
        <v>178</v>
      </c>
      <c r="F150" s="170" t="s">
        <v>179</v>
      </c>
      <c r="G150" s="171" t="s">
        <v>132</v>
      </c>
      <c r="H150" s="172">
        <v>1</v>
      </c>
      <c r="I150" s="173"/>
      <c r="J150" s="174">
        <f>ROUND(I150*H150,2)</f>
        <v>0</v>
      </c>
      <c r="K150" s="175"/>
      <c r="L150" s="176"/>
      <c r="M150" s="177" t="s">
        <v>1</v>
      </c>
      <c r="N150" s="178" t="s">
        <v>37</v>
      </c>
      <c r="O150" s="58"/>
      <c r="P150" s="155">
        <f>O150*H150</f>
        <v>0</v>
      </c>
      <c r="Q150" s="155">
        <v>1E-3</v>
      </c>
      <c r="R150" s="155">
        <f>Q150*H150</f>
        <v>1E-3</v>
      </c>
      <c r="S150" s="155">
        <v>0</v>
      </c>
      <c r="T150" s="156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57" t="s">
        <v>156</v>
      </c>
      <c r="AT150" s="157" t="s">
        <v>153</v>
      </c>
      <c r="AU150" s="157" t="s">
        <v>82</v>
      </c>
      <c r="AY150" s="17" t="s">
        <v>126</v>
      </c>
      <c r="BE150" s="158">
        <f>IF(N150="základní",J150,0)</f>
        <v>0</v>
      </c>
      <c r="BF150" s="158">
        <f>IF(N150="snížená",J150,0)</f>
        <v>0</v>
      </c>
      <c r="BG150" s="158">
        <f>IF(N150="zákl. přenesená",J150,0)</f>
        <v>0</v>
      </c>
      <c r="BH150" s="158">
        <f>IF(N150="sníž. přenesená",J150,0)</f>
        <v>0</v>
      </c>
      <c r="BI150" s="158">
        <f>IF(N150="nulová",J150,0)</f>
        <v>0</v>
      </c>
      <c r="BJ150" s="17" t="s">
        <v>80</v>
      </c>
      <c r="BK150" s="158">
        <f>ROUND(I150*H150,2)</f>
        <v>0</v>
      </c>
      <c r="BL150" s="17" t="s">
        <v>133</v>
      </c>
      <c r="BM150" s="157" t="s">
        <v>180</v>
      </c>
    </row>
    <row r="151" spans="1:65" s="13" customFormat="1" ht="11.25">
      <c r="B151" s="159"/>
      <c r="D151" s="160" t="s">
        <v>135</v>
      </c>
      <c r="E151" s="161" t="s">
        <v>1</v>
      </c>
      <c r="F151" s="162" t="s">
        <v>80</v>
      </c>
      <c r="H151" s="163">
        <v>1</v>
      </c>
      <c r="I151" s="164"/>
      <c r="L151" s="159"/>
      <c r="M151" s="165"/>
      <c r="N151" s="166"/>
      <c r="O151" s="166"/>
      <c r="P151" s="166"/>
      <c r="Q151" s="166"/>
      <c r="R151" s="166"/>
      <c r="S151" s="166"/>
      <c r="T151" s="167"/>
      <c r="AT151" s="161" t="s">
        <v>135</v>
      </c>
      <c r="AU151" s="161" t="s">
        <v>82</v>
      </c>
      <c r="AV151" s="13" t="s">
        <v>82</v>
      </c>
      <c r="AW151" s="13" t="s">
        <v>29</v>
      </c>
      <c r="AX151" s="13" t="s">
        <v>80</v>
      </c>
      <c r="AY151" s="161" t="s">
        <v>126</v>
      </c>
    </row>
    <row r="152" spans="1:65" s="2" customFormat="1" ht="37.9" customHeight="1">
      <c r="A152" s="32"/>
      <c r="B152" s="144"/>
      <c r="C152" s="145" t="s">
        <v>181</v>
      </c>
      <c r="D152" s="145" t="s">
        <v>129</v>
      </c>
      <c r="E152" s="146" t="s">
        <v>182</v>
      </c>
      <c r="F152" s="147" t="s">
        <v>183</v>
      </c>
      <c r="G152" s="148" t="s">
        <v>150</v>
      </c>
      <c r="H152" s="149">
        <v>1</v>
      </c>
      <c r="I152" s="150"/>
      <c r="J152" s="151">
        <f>ROUND(I152*H152,2)</f>
        <v>0</v>
      </c>
      <c r="K152" s="152"/>
      <c r="L152" s="33"/>
      <c r="M152" s="153" t="s">
        <v>1</v>
      </c>
      <c r="N152" s="154" t="s">
        <v>37</v>
      </c>
      <c r="O152" s="58"/>
      <c r="P152" s="155">
        <f>O152*H152</f>
        <v>0</v>
      </c>
      <c r="Q152" s="155">
        <v>4.4000000000000002E-4</v>
      </c>
      <c r="R152" s="155">
        <f>Q152*H152</f>
        <v>4.4000000000000002E-4</v>
      </c>
      <c r="S152" s="155">
        <v>0</v>
      </c>
      <c r="T152" s="156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57" t="s">
        <v>133</v>
      </c>
      <c r="AT152" s="157" t="s">
        <v>129</v>
      </c>
      <c r="AU152" s="157" t="s">
        <v>82</v>
      </c>
      <c r="AY152" s="17" t="s">
        <v>126</v>
      </c>
      <c r="BE152" s="158">
        <f>IF(N152="základní",J152,0)</f>
        <v>0</v>
      </c>
      <c r="BF152" s="158">
        <f>IF(N152="snížená",J152,0)</f>
        <v>0</v>
      </c>
      <c r="BG152" s="158">
        <f>IF(N152="zákl. přenesená",J152,0)</f>
        <v>0</v>
      </c>
      <c r="BH152" s="158">
        <f>IF(N152="sníž. přenesená",J152,0)</f>
        <v>0</v>
      </c>
      <c r="BI152" s="158">
        <f>IF(N152="nulová",J152,0)</f>
        <v>0</v>
      </c>
      <c r="BJ152" s="17" t="s">
        <v>80</v>
      </c>
      <c r="BK152" s="158">
        <f>ROUND(I152*H152,2)</f>
        <v>0</v>
      </c>
      <c r="BL152" s="17" t="s">
        <v>133</v>
      </c>
      <c r="BM152" s="157" t="s">
        <v>184</v>
      </c>
    </row>
    <row r="153" spans="1:65" s="13" customFormat="1" ht="11.25">
      <c r="B153" s="159"/>
      <c r="D153" s="160" t="s">
        <v>135</v>
      </c>
      <c r="E153" s="161" t="s">
        <v>1</v>
      </c>
      <c r="F153" s="162" t="s">
        <v>80</v>
      </c>
      <c r="H153" s="163">
        <v>1</v>
      </c>
      <c r="I153" s="164"/>
      <c r="L153" s="159"/>
      <c r="M153" s="165"/>
      <c r="N153" s="166"/>
      <c r="O153" s="166"/>
      <c r="P153" s="166"/>
      <c r="Q153" s="166"/>
      <c r="R153" s="166"/>
      <c r="S153" s="166"/>
      <c r="T153" s="167"/>
      <c r="AT153" s="161" t="s">
        <v>135</v>
      </c>
      <c r="AU153" s="161" t="s">
        <v>82</v>
      </c>
      <c r="AV153" s="13" t="s">
        <v>82</v>
      </c>
      <c r="AW153" s="13" t="s">
        <v>29</v>
      </c>
      <c r="AX153" s="13" t="s">
        <v>80</v>
      </c>
      <c r="AY153" s="161" t="s">
        <v>126</v>
      </c>
    </row>
    <row r="154" spans="1:65" s="2" customFormat="1" ht="44.25" customHeight="1">
      <c r="A154" s="32"/>
      <c r="B154" s="144"/>
      <c r="C154" s="168" t="s">
        <v>185</v>
      </c>
      <c r="D154" s="168" t="s">
        <v>153</v>
      </c>
      <c r="E154" s="169" t="s">
        <v>186</v>
      </c>
      <c r="F154" s="170" t="s">
        <v>187</v>
      </c>
      <c r="G154" s="171" t="s">
        <v>150</v>
      </c>
      <c r="H154" s="172">
        <v>1</v>
      </c>
      <c r="I154" s="173"/>
      <c r="J154" s="174">
        <f>ROUND(I154*H154,2)</f>
        <v>0</v>
      </c>
      <c r="K154" s="175"/>
      <c r="L154" s="176"/>
      <c r="M154" s="177" t="s">
        <v>1</v>
      </c>
      <c r="N154" s="178" t="s">
        <v>37</v>
      </c>
      <c r="O154" s="58"/>
      <c r="P154" s="155">
        <f>O154*H154</f>
        <v>0</v>
      </c>
      <c r="Q154" s="155">
        <v>0.01</v>
      </c>
      <c r="R154" s="155">
        <f>Q154*H154</f>
        <v>0.01</v>
      </c>
      <c r="S154" s="155">
        <v>0</v>
      </c>
      <c r="T154" s="156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57" t="s">
        <v>156</v>
      </c>
      <c r="AT154" s="157" t="s">
        <v>153</v>
      </c>
      <c r="AU154" s="157" t="s">
        <v>82</v>
      </c>
      <c r="AY154" s="17" t="s">
        <v>126</v>
      </c>
      <c r="BE154" s="158">
        <f>IF(N154="základní",J154,0)</f>
        <v>0</v>
      </c>
      <c r="BF154" s="158">
        <f>IF(N154="snížená",J154,0)</f>
        <v>0</v>
      </c>
      <c r="BG154" s="158">
        <f>IF(N154="zákl. přenesená",J154,0)</f>
        <v>0</v>
      </c>
      <c r="BH154" s="158">
        <f>IF(N154="sníž. přenesená",J154,0)</f>
        <v>0</v>
      </c>
      <c r="BI154" s="158">
        <f>IF(N154="nulová",J154,0)</f>
        <v>0</v>
      </c>
      <c r="BJ154" s="17" t="s">
        <v>80</v>
      </c>
      <c r="BK154" s="158">
        <f>ROUND(I154*H154,2)</f>
        <v>0</v>
      </c>
      <c r="BL154" s="17" t="s">
        <v>133</v>
      </c>
      <c r="BM154" s="157" t="s">
        <v>188</v>
      </c>
    </row>
    <row r="155" spans="1:65" s="13" customFormat="1" ht="11.25">
      <c r="B155" s="159"/>
      <c r="D155" s="160" t="s">
        <v>135</v>
      </c>
      <c r="E155" s="161" t="s">
        <v>1</v>
      </c>
      <c r="F155" s="162" t="s">
        <v>80</v>
      </c>
      <c r="H155" s="163">
        <v>1</v>
      </c>
      <c r="I155" s="164"/>
      <c r="L155" s="159"/>
      <c r="M155" s="165"/>
      <c r="N155" s="166"/>
      <c r="O155" s="166"/>
      <c r="P155" s="166"/>
      <c r="Q155" s="166"/>
      <c r="R155" s="166"/>
      <c r="S155" s="166"/>
      <c r="T155" s="167"/>
      <c r="AT155" s="161" t="s">
        <v>135</v>
      </c>
      <c r="AU155" s="161" t="s">
        <v>82</v>
      </c>
      <c r="AV155" s="13" t="s">
        <v>82</v>
      </c>
      <c r="AW155" s="13" t="s">
        <v>29</v>
      </c>
      <c r="AX155" s="13" t="s">
        <v>80</v>
      </c>
      <c r="AY155" s="161" t="s">
        <v>126</v>
      </c>
    </row>
    <row r="156" spans="1:65" s="2" customFormat="1" ht="16.5" customHeight="1">
      <c r="A156" s="32"/>
      <c r="B156" s="144"/>
      <c r="C156" s="145" t="s">
        <v>189</v>
      </c>
      <c r="D156" s="145" t="s">
        <v>129</v>
      </c>
      <c r="E156" s="146" t="s">
        <v>190</v>
      </c>
      <c r="F156" s="147" t="s">
        <v>191</v>
      </c>
      <c r="G156" s="148" t="s">
        <v>150</v>
      </c>
      <c r="H156" s="149">
        <v>1</v>
      </c>
      <c r="I156" s="150"/>
      <c r="J156" s="151">
        <f>ROUND(I156*H156,2)</f>
        <v>0</v>
      </c>
      <c r="K156" s="152"/>
      <c r="L156" s="33"/>
      <c r="M156" s="153" t="s">
        <v>1</v>
      </c>
      <c r="N156" s="154" t="s">
        <v>37</v>
      </c>
      <c r="O156" s="58"/>
      <c r="P156" s="155">
        <f>O156*H156</f>
        <v>0</v>
      </c>
      <c r="Q156" s="155">
        <v>0</v>
      </c>
      <c r="R156" s="155">
        <f>Q156*H156</f>
        <v>0</v>
      </c>
      <c r="S156" s="155">
        <v>0</v>
      </c>
      <c r="T156" s="156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57" t="s">
        <v>133</v>
      </c>
      <c r="AT156" s="157" t="s">
        <v>129</v>
      </c>
      <c r="AU156" s="157" t="s">
        <v>82</v>
      </c>
      <c r="AY156" s="17" t="s">
        <v>126</v>
      </c>
      <c r="BE156" s="158">
        <f>IF(N156="základní",J156,0)</f>
        <v>0</v>
      </c>
      <c r="BF156" s="158">
        <f>IF(N156="snížená",J156,0)</f>
        <v>0</v>
      </c>
      <c r="BG156" s="158">
        <f>IF(N156="zákl. přenesená",J156,0)</f>
        <v>0</v>
      </c>
      <c r="BH156" s="158">
        <f>IF(N156="sníž. přenesená",J156,0)</f>
        <v>0</v>
      </c>
      <c r="BI156" s="158">
        <f>IF(N156="nulová",J156,0)</f>
        <v>0</v>
      </c>
      <c r="BJ156" s="17" t="s">
        <v>80</v>
      </c>
      <c r="BK156" s="158">
        <f>ROUND(I156*H156,2)</f>
        <v>0</v>
      </c>
      <c r="BL156" s="17" t="s">
        <v>133</v>
      </c>
      <c r="BM156" s="157" t="s">
        <v>192</v>
      </c>
    </row>
    <row r="157" spans="1:65" s="13" customFormat="1" ht="11.25">
      <c r="B157" s="159"/>
      <c r="D157" s="160" t="s">
        <v>135</v>
      </c>
      <c r="E157" s="161" t="s">
        <v>1</v>
      </c>
      <c r="F157" s="162" t="s">
        <v>80</v>
      </c>
      <c r="H157" s="163">
        <v>1</v>
      </c>
      <c r="I157" s="164"/>
      <c r="L157" s="159"/>
      <c r="M157" s="165"/>
      <c r="N157" s="166"/>
      <c r="O157" s="166"/>
      <c r="P157" s="166"/>
      <c r="Q157" s="166"/>
      <c r="R157" s="166"/>
      <c r="S157" s="166"/>
      <c r="T157" s="167"/>
      <c r="AT157" s="161" t="s">
        <v>135</v>
      </c>
      <c r="AU157" s="161" t="s">
        <v>82</v>
      </c>
      <c r="AV157" s="13" t="s">
        <v>82</v>
      </c>
      <c r="AW157" s="13" t="s">
        <v>29</v>
      </c>
      <c r="AX157" s="13" t="s">
        <v>80</v>
      </c>
      <c r="AY157" s="161" t="s">
        <v>126</v>
      </c>
    </row>
    <row r="158" spans="1:65" s="2" customFormat="1" ht="49.15" customHeight="1">
      <c r="A158" s="32"/>
      <c r="B158" s="144"/>
      <c r="C158" s="168" t="s">
        <v>8</v>
      </c>
      <c r="D158" s="168" t="s">
        <v>153</v>
      </c>
      <c r="E158" s="169" t="s">
        <v>193</v>
      </c>
      <c r="F158" s="170" t="s">
        <v>194</v>
      </c>
      <c r="G158" s="171" t="s">
        <v>150</v>
      </c>
      <c r="H158" s="172">
        <v>1</v>
      </c>
      <c r="I158" s="173"/>
      <c r="J158" s="174">
        <f>ROUND(I158*H158,2)</f>
        <v>0</v>
      </c>
      <c r="K158" s="175"/>
      <c r="L158" s="176"/>
      <c r="M158" s="177" t="s">
        <v>1</v>
      </c>
      <c r="N158" s="178" t="s">
        <v>37</v>
      </c>
      <c r="O158" s="58"/>
      <c r="P158" s="155">
        <f>O158*H158</f>
        <v>0</v>
      </c>
      <c r="Q158" s="155">
        <v>0.02</v>
      </c>
      <c r="R158" s="155">
        <f>Q158*H158</f>
        <v>0.02</v>
      </c>
      <c r="S158" s="155">
        <v>0</v>
      </c>
      <c r="T158" s="156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57" t="s">
        <v>156</v>
      </c>
      <c r="AT158" s="157" t="s">
        <v>153</v>
      </c>
      <c r="AU158" s="157" t="s">
        <v>82</v>
      </c>
      <c r="AY158" s="17" t="s">
        <v>126</v>
      </c>
      <c r="BE158" s="158">
        <f>IF(N158="základní",J158,0)</f>
        <v>0</v>
      </c>
      <c r="BF158" s="158">
        <f>IF(N158="snížená",J158,0)</f>
        <v>0</v>
      </c>
      <c r="BG158" s="158">
        <f>IF(N158="zákl. přenesená",J158,0)</f>
        <v>0</v>
      </c>
      <c r="BH158" s="158">
        <f>IF(N158="sníž. přenesená",J158,0)</f>
        <v>0</v>
      </c>
      <c r="BI158" s="158">
        <f>IF(N158="nulová",J158,0)</f>
        <v>0</v>
      </c>
      <c r="BJ158" s="17" t="s">
        <v>80</v>
      </c>
      <c r="BK158" s="158">
        <f>ROUND(I158*H158,2)</f>
        <v>0</v>
      </c>
      <c r="BL158" s="17" t="s">
        <v>133</v>
      </c>
      <c r="BM158" s="157" t="s">
        <v>195</v>
      </c>
    </row>
    <row r="159" spans="1:65" s="13" customFormat="1" ht="11.25">
      <c r="B159" s="159"/>
      <c r="D159" s="160" t="s">
        <v>135</v>
      </c>
      <c r="E159" s="161" t="s">
        <v>1</v>
      </c>
      <c r="F159" s="162" t="s">
        <v>80</v>
      </c>
      <c r="H159" s="163">
        <v>1</v>
      </c>
      <c r="I159" s="164"/>
      <c r="L159" s="159"/>
      <c r="M159" s="165"/>
      <c r="N159" s="166"/>
      <c r="O159" s="166"/>
      <c r="P159" s="166"/>
      <c r="Q159" s="166"/>
      <c r="R159" s="166"/>
      <c r="S159" s="166"/>
      <c r="T159" s="167"/>
      <c r="AT159" s="161" t="s">
        <v>135</v>
      </c>
      <c r="AU159" s="161" t="s">
        <v>82</v>
      </c>
      <c r="AV159" s="13" t="s">
        <v>82</v>
      </c>
      <c r="AW159" s="13" t="s">
        <v>29</v>
      </c>
      <c r="AX159" s="13" t="s">
        <v>80</v>
      </c>
      <c r="AY159" s="161" t="s">
        <v>126</v>
      </c>
    </row>
    <row r="160" spans="1:65" s="2" customFormat="1" ht="16.5" customHeight="1">
      <c r="A160" s="32"/>
      <c r="B160" s="144"/>
      <c r="C160" s="168" t="s">
        <v>133</v>
      </c>
      <c r="D160" s="168" t="s">
        <v>153</v>
      </c>
      <c r="E160" s="169" t="s">
        <v>196</v>
      </c>
      <c r="F160" s="170" t="s">
        <v>197</v>
      </c>
      <c r="G160" s="171" t="s">
        <v>132</v>
      </c>
      <c r="H160" s="172">
        <v>1</v>
      </c>
      <c r="I160" s="173"/>
      <c r="J160" s="174">
        <f>ROUND(I160*H160,2)</f>
        <v>0</v>
      </c>
      <c r="K160" s="175"/>
      <c r="L160" s="176"/>
      <c r="M160" s="177" t="s">
        <v>1</v>
      </c>
      <c r="N160" s="178" t="s">
        <v>37</v>
      </c>
      <c r="O160" s="58"/>
      <c r="P160" s="155">
        <f>O160*H160</f>
        <v>0</v>
      </c>
      <c r="Q160" s="155">
        <v>5.0000000000000001E-3</v>
      </c>
      <c r="R160" s="155">
        <f>Q160*H160</f>
        <v>5.0000000000000001E-3</v>
      </c>
      <c r="S160" s="155">
        <v>0</v>
      </c>
      <c r="T160" s="156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57" t="s">
        <v>156</v>
      </c>
      <c r="AT160" s="157" t="s">
        <v>153</v>
      </c>
      <c r="AU160" s="157" t="s">
        <v>82</v>
      </c>
      <c r="AY160" s="17" t="s">
        <v>126</v>
      </c>
      <c r="BE160" s="158">
        <f>IF(N160="základní",J160,0)</f>
        <v>0</v>
      </c>
      <c r="BF160" s="158">
        <f>IF(N160="snížená",J160,0)</f>
        <v>0</v>
      </c>
      <c r="BG160" s="158">
        <f>IF(N160="zákl. přenesená",J160,0)</f>
        <v>0</v>
      </c>
      <c r="BH160" s="158">
        <f>IF(N160="sníž. přenesená",J160,0)</f>
        <v>0</v>
      </c>
      <c r="BI160" s="158">
        <f>IF(N160="nulová",J160,0)</f>
        <v>0</v>
      </c>
      <c r="BJ160" s="17" t="s">
        <v>80</v>
      </c>
      <c r="BK160" s="158">
        <f>ROUND(I160*H160,2)</f>
        <v>0</v>
      </c>
      <c r="BL160" s="17" t="s">
        <v>133</v>
      </c>
      <c r="BM160" s="157" t="s">
        <v>198</v>
      </c>
    </row>
    <row r="161" spans="1:65" s="13" customFormat="1" ht="11.25">
      <c r="B161" s="159"/>
      <c r="D161" s="160" t="s">
        <v>135</v>
      </c>
      <c r="E161" s="161" t="s">
        <v>1</v>
      </c>
      <c r="F161" s="162" t="s">
        <v>80</v>
      </c>
      <c r="H161" s="163">
        <v>1</v>
      </c>
      <c r="I161" s="164"/>
      <c r="L161" s="159"/>
      <c r="M161" s="165"/>
      <c r="N161" s="166"/>
      <c r="O161" s="166"/>
      <c r="P161" s="166"/>
      <c r="Q161" s="166"/>
      <c r="R161" s="166"/>
      <c r="S161" s="166"/>
      <c r="T161" s="167"/>
      <c r="AT161" s="161" t="s">
        <v>135</v>
      </c>
      <c r="AU161" s="161" t="s">
        <v>82</v>
      </c>
      <c r="AV161" s="13" t="s">
        <v>82</v>
      </c>
      <c r="AW161" s="13" t="s">
        <v>29</v>
      </c>
      <c r="AX161" s="13" t="s">
        <v>80</v>
      </c>
      <c r="AY161" s="161" t="s">
        <v>126</v>
      </c>
    </row>
    <row r="162" spans="1:65" s="2" customFormat="1" ht="21.75" customHeight="1">
      <c r="A162" s="32"/>
      <c r="B162" s="144"/>
      <c r="C162" s="145" t="s">
        <v>199</v>
      </c>
      <c r="D162" s="145" t="s">
        <v>129</v>
      </c>
      <c r="E162" s="146" t="s">
        <v>200</v>
      </c>
      <c r="F162" s="147" t="s">
        <v>201</v>
      </c>
      <c r="G162" s="148" t="s">
        <v>144</v>
      </c>
      <c r="H162" s="149">
        <v>0.66300000000000003</v>
      </c>
      <c r="I162" s="150"/>
      <c r="J162" s="151">
        <f>ROUND(I162*H162,2)</f>
        <v>0</v>
      </c>
      <c r="K162" s="152"/>
      <c r="L162" s="33"/>
      <c r="M162" s="153" t="s">
        <v>1</v>
      </c>
      <c r="N162" s="154" t="s">
        <v>37</v>
      </c>
      <c r="O162" s="58"/>
      <c r="P162" s="155">
        <f>O162*H162</f>
        <v>0</v>
      </c>
      <c r="Q162" s="155">
        <v>0</v>
      </c>
      <c r="R162" s="155">
        <f>Q162*H162</f>
        <v>0</v>
      </c>
      <c r="S162" s="155">
        <v>0</v>
      </c>
      <c r="T162" s="156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57" t="s">
        <v>133</v>
      </c>
      <c r="AT162" s="157" t="s">
        <v>129</v>
      </c>
      <c r="AU162" s="157" t="s">
        <v>82</v>
      </c>
      <c r="AY162" s="17" t="s">
        <v>126</v>
      </c>
      <c r="BE162" s="158">
        <f>IF(N162="základní",J162,0)</f>
        <v>0</v>
      </c>
      <c r="BF162" s="158">
        <f>IF(N162="snížená",J162,0)</f>
        <v>0</v>
      </c>
      <c r="BG162" s="158">
        <f>IF(N162="zákl. přenesená",J162,0)</f>
        <v>0</v>
      </c>
      <c r="BH162" s="158">
        <f>IF(N162="sníž. přenesená",J162,0)</f>
        <v>0</v>
      </c>
      <c r="BI162" s="158">
        <f>IF(N162="nulová",J162,0)</f>
        <v>0</v>
      </c>
      <c r="BJ162" s="17" t="s">
        <v>80</v>
      </c>
      <c r="BK162" s="158">
        <f>ROUND(I162*H162,2)</f>
        <v>0</v>
      </c>
      <c r="BL162" s="17" t="s">
        <v>133</v>
      </c>
      <c r="BM162" s="157" t="s">
        <v>202</v>
      </c>
    </row>
    <row r="163" spans="1:65" s="12" customFormat="1" ht="22.9" customHeight="1">
      <c r="B163" s="131"/>
      <c r="D163" s="132" t="s">
        <v>71</v>
      </c>
      <c r="E163" s="142" t="s">
        <v>203</v>
      </c>
      <c r="F163" s="142" t="s">
        <v>204</v>
      </c>
      <c r="I163" s="134"/>
      <c r="J163" s="143">
        <f>BK163</f>
        <v>0</v>
      </c>
      <c r="L163" s="131"/>
      <c r="M163" s="136"/>
      <c r="N163" s="137"/>
      <c r="O163" s="137"/>
      <c r="P163" s="138">
        <f>SUM(P164:P200)</f>
        <v>0</v>
      </c>
      <c r="Q163" s="137"/>
      <c r="R163" s="138">
        <f>SUM(R164:R200)</f>
        <v>0.23839999999999997</v>
      </c>
      <c r="S163" s="137"/>
      <c r="T163" s="139">
        <f>SUM(T164:T200)</f>
        <v>0.38627999999999996</v>
      </c>
      <c r="AR163" s="132" t="s">
        <v>82</v>
      </c>
      <c r="AT163" s="140" t="s">
        <v>71</v>
      </c>
      <c r="AU163" s="140" t="s">
        <v>80</v>
      </c>
      <c r="AY163" s="132" t="s">
        <v>126</v>
      </c>
      <c r="BK163" s="141">
        <f>SUM(BK164:BK200)</f>
        <v>0</v>
      </c>
    </row>
    <row r="164" spans="1:65" s="2" customFormat="1" ht="24.2" customHeight="1">
      <c r="A164" s="32"/>
      <c r="B164" s="144"/>
      <c r="C164" s="145" t="s">
        <v>205</v>
      </c>
      <c r="D164" s="145" t="s">
        <v>129</v>
      </c>
      <c r="E164" s="146" t="s">
        <v>206</v>
      </c>
      <c r="F164" s="147" t="s">
        <v>207</v>
      </c>
      <c r="G164" s="148" t="s">
        <v>138</v>
      </c>
      <c r="H164" s="149">
        <v>2</v>
      </c>
      <c r="I164" s="150"/>
      <c r="J164" s="151">
        <f>ROUND(I164*H164,2)</f>
        <v>0</v>
      </c>
      <c r="K164" s="152"/>
      <c r="L164" s="33"/>
      <c r="M164" s="153" t="s">
        <v>1</v>
      </c>
      <c r="N164" s="154" t="s">
        <v>37</v>
      </c>
      <c r="O164" s="58"/>
      <c r="P164" s="155">
        <f>O164*H164</f>
        <v>0</v>
      </c>
      <c r="Q164" s="155">
        <v>0</v>
      </c>
      <c r="R164" s="155">
        <f>Q164*H164</f>
        <v>0</v>
      </c>
      <c r="S164" s="155">
        <v>9.3579999999999997E-2</v>
      </c>
      <c r="T164" s="156">
        <f>S164*H164</f>
        <v>0.18715999999999999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57" t="s">
        <v>133</v>
      </c>
      <c r="AT164" s="157" t="s">
        <v>129</v>
      </c>
      <c r="AU164" s="157" t="s">
        <v>82</v>
      </c>
      <c r="AY164" s="17" t="s">
        <v>126</v>
      </c>
      <c r="BE164" s="158">
        <f>IF(N164="základní",J164,0)</f>
        <v>0</v>
      </c>
      <c r="BF164" s="158">
        <f>IF(N164="snížená",J164,0)</f>
        <v>0</v>
      </c>
      <c r="BG164" s="158">
        <f>IF(N164="zákl. přenesená",J164,0)</f>
        <v>0</v>
      </c>
      <c r="BH164" s="158">
        <f>IF(N164="sníž. přenesená",J164,0)</f>
        <v>0</v>
      </c>
      <c r="BI164" s="158">
        <f>IF(N164="nulová",J164,0)</f>
        <v>0</v>
      </c>
      <c r="BJ164" s="17" t="s">
        <v>80</v>
      </c>
      <c r="BK164" s="158">
        <f>ROUND(I164*H164,2)</f>
        <v>0</v>
      </c>
      <c r="BL164" s="17" t="s">
        <v>133</v>
      </c>
      <c r="BM164" s="157" t="s">
        <v>208</v>
      </c>
    </row>
    <row r="165" spans="1:65" s="13" customFormat="1" ht="11.25">
      <c r="B165" s="159"/>
      <c r="D165" s="160" t="s">
        <v>135</v>
      </c>
      <c r="E165" s="161" t="s">
        <v>1</v>
      </c>
      <c r="F165" s="162" t="s">
        <v>82</v>
      </c>
      <c r="H165" s="163">
        <v>2</v>
      </c>
      <c r="I165" s="164"/>
      <c r="L165" s="159"/>
      <c r="M165" s="165"/>
      <c r="N165" s="166"/>
      <c r="O165" s="166"/>
      <c r="P165" s="166"/>
      <c r="Q165" s="166"/>
      <c r="R165" s="166"/>
      <c r="S165" s="166"/>
      <c r="T165" s="167"/>
      <c r="AT165" s="161" t="s">
        <v>135</v>
      </c>
      <c r="AU165" s="161" t="s">
        <v>82</v>
      </c>
      <c r="AV165" s="13" t="s">
        <v>82</v>
      </c>
      <c r="AW165" s="13" t="s">
        <v>29</v>
      </c>
      <c r="AX165" s="13" t="s">
        <v>80</v>
      </c>
      <c r="AY165" s="161" t="s">
        <v>126</v>
      </c>
    </row>
    <row r="166" spans="1:65" s="2" customFormat="1" ht="16.5" customHeight="1">
      <c r="A166" s="32"/>
      <c r="B166" s="144"/>
      <c r="C166" s="145" t="s">
        <v>209</v>
      </c>
      <c r="D166" s="145" t="s">
        <v>129</v>
      </c>
      <c r="E166" s="146" t="s">
        <v>210</v>
      </c>
      <c r="F166" s="147" t="s">
        <v>211</v>
      </c>
      <c r="G166" s="148" t="s">
        <v>132</v>
      </c>
      <c r="H166" s="149">
        <v>1</v>
      </c>
      <c r="I166" s="150"/>
      <c r="J166" s="151">
        <f>ROUND(I166*H166,2)</f>
        <v>0</v>
      </c>
      <c r="K166" s="152"/>
      <c r="L166" s="33"/>
      <c r="M166" s="153" t="s">
        <v>1</v>
      </c>
      <c r="N166" s="154" t="s">
        <v>37</v>
      </c>
      <c r="O166" s="58"/>
      <c r="P166" s="155">
        <f>O166*H166</f>
        <v>0</v>
      </c>
      <c r="Q166" s="155">
        <v>0</v>
      </c>
      <c r="R166" s="155">
        <f>Q166*H166</f>
        <v>0</v>
      </c>
      <c r="S166" s="155">
        <v>7.7420000000000003E-2</v>
      </c>
      <c r="T166" s="156">
        <f>S166*H166</f>
        <v>7.7420000000000003E-2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57" t="s">
        <v>133</v>
      </c>
      <c r="AT166" s="157" t="s">
        <v>129</v>
      </c>
      <c r="AU166" s="157" t="s">
        <v>82</v>
      </c>
      <c r="AY166" s="17" t="s">
        <v>126</v>
      </c>
      <c r="BE166" s="158">
        <f>IF(N166="základní",J166,0)</f>
        <v>0</v>
      </c>
      <c r="BF166" s="158">
        <f>IF(N166="snížená",J166,0)</f>
        <v>0</v>
      </c>
      <c r="BG166" s="158">
        <f>IF(N166="zákl. přenesená",J166,0)</f>
        <v>0</v>
      </c>
      <c r="BH166" s="158">
        <f>IF(N166="sníž. přenesená",J166,0)</f>
        <v>0</v>
      </c>
      <c r="BI166" s="158">
        <f>IF(N166="nulová",J166,0)</f>
        <v>0</v>
      </c>
      <c r="BJ166" s="17" t="s">
        <v>80</v>
      </c>
      <c r="BK166" s="158">
        <f>ROUND(I166*H166,2)</f>
        <v>0</v>
      </c>
      <c r="BL166" s="17" t="s">
        <v>133</v>
      </c>
      <c r="BM166" s="157" t="s">
        <v>212</v>
      </c>
    </row>
    <row r="167" spans="1:65" s="13" customFormat="1" ht="11.25">
      <c r="B167" s="159"/>
      <c r="D167" s="160" t="s">
        <v>135</v>
      </c>
      <c r="E167" s="161" t="s">
        <v>1</v>
      </c>
      <c r="F167" s="162" t="s">
        <v>80</v>
      </c>
      <c r="H167" s="163">
        <v>1</v>
      </c>
      <c r="I167" s="164"/>
      <c r="L167" s="159"/>
      <c r="M167" s="165"/>
      <c r="N167" s="166"/>
      <c r="O167" s="166"/>
      <c r="P167" s="166"/>
      <c r="Q167" s="166"/>
      <c r="R167" s="166"/>
      <c r="S167" s="166"/>
      <c r="T167" s="167"/>
      <c r="AT167" s="161" t="s">
        <v>135</v>
      </c>
      <c r="AU167" s="161" t="s">
        <v>82</v>
      </c>
      <c r="AV167" s="13" t="s">
        <v>82</v>
      </c>
      <c r="AW167" s="13" t="s">
        <v>29</v>
      </c>
      <c r="AX167" s="13" t="s">
        <v>80</v>
      </c>
      <c r="AY167" s="161" t="s">
        <v>126</v>
      </c>
    </row>
    <row r="168" spans="1:65" s="2" customFormat="1" ht="24.2" customHeight="1">
      <c r="A168" s="32"/>
      <c r="B168" s="144"/>
      <c r="C168" s="145" t="s">
        <v>213</v>
      </c>
      <c r="D168" s="145" t="s">
        <v>129</v>
      </c>
      <c r="E168" s="146" t="s">
        <v>214</v>
      </c>
      <c r="F168" s="147" t="s">
        <v>215</v>
      </c>
      <c r="G168" s="148" t="s">
        <v>132</v>
      </c>
      <c r="H168" s="149">
        <v>1</v>
      </c>
      <c r="I168" s="150"/>
      <c r="J168" s="151">
        <f>ROUND(I168*H168,2)</f>
        <v>0</v>
      </c>
      <c r="K168" s="152"/>
      <c r="L168" s="33"/>
      <c r="M168" s="153" t="s">
        <v>1</v>
      </c>
      <c r="N168" s="154" t="s">
        <v>37</v>
      </c>
      <c r="O168" s="58"/>
      <c r="P168" s="155">
        <f>O168*H168</f>
        <v>0</v>
      </c>
      <c r="Q168" s="155">
        <v>0</v>
      </c>
      <c r="R168" s="155">
        <f>Q168*H168</f>
        <v>0</v>
      </c>
      <c r="S168" s="155">
        <v>1.17E-2</v>
      </c>
      <c r="T168" s="156">
        <f>S168*H168</f>
        <v>1.17E-2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57" t="s">
        <v>133</v>
      </c>
      <c r="AT168" s="157" t="s">
        <v>129</v>
      </c>
      <c r="AU168" s="157" t="s">
        <v>82</v>
      </c>
      <c r="AY168" s="17" t="s">
        <v>126</v>
      </c>
      <c r="BE168" s="158">
        <f>IF(N168="základní",J168,0)</f>
        <v>0</v>
      </c>
      <c r="BF168" s="158">
        <f>IF(N168="snížená",J168,0)</f>
        <v>0</v>
      </c>
      <c r="BG168" s="158">
        <f>IF(N168="zákl. přenesená",J168,0)</f>
        <v>0</v>
      </c>
      <c r="BH168" s="158">
        <f>IF(N168="sníž. přenesená",J168,0)</f>
        <v>0</v>
      </c>
      <c r="BI168" s="158">
        <f>IF(N168="nulová",J168,0)</f>
        <v>0</v>
      </c>
      <c r="BJ168" s="17" t="s">
        <v>80</v>
      </c>
      <c r="BK168" s="158">
        <f>ROUND(I168*H168,2)</f>
        <v>0</v>
      </c>
      <c r="BL168" s="17" t="s">
        <v>133</v>
      </c>
      <c r="BM168" s="157" t="s">
        <v>216</v>
      </c>
    </row>
    <row r="169" spans="1:65" s="13" customFormat="1" ht="11.25">
      <c r="B169" s="159"/>
      <c r="D169" s="160" t="s">
        <v>135</v>
      </c>
      <c r="E169" s="161" t="s">
        <v>1</v>
      </c>
      <c r="F169" s="162" t="s">
        <v>80</v>
      </c>
      <c r="H169" s="163">
        <v>1</v>
      </c>
      <c r="I169" s="164"/>
      <c r="L169" s="159"/>
      <c r="M169" s="165"/>
      <c r="N169" s="166"/>
      <c r="O169" s="166"/>
      <c r="P169" s="166"/>
      <c r="Q169" s="166"/>
      <c r="R169" s="166"/>
      <c r="S169" s="166"/>
      <c r="T169" s="167"/>
      <c r="AT169" s="161" t="s">
        <v>135</v>
      </c>
      <c r="AU169" s="161" t="s">
        <v>82</v>
      </c>
      <c r="AV169" s="13" t="s">
        <v>82</v>
      </c>
      <c r="AW169" s="13" t="s">
        <v>29</v>
      </c>
      <c r="AX169" s="13" t="s">
        <v>80</v>
      </c>
      <c r="AY169" s="161" t="s">
        <v>126</v>
      </c>
    </row>
    <row r="170" spans="1:65" s="2" customFormat="1" ht="16.5" customHeight="1">
      <c r="A170" s="32"/>
      <c r="B170" s="144"/>
      <c r="C170" s="145" t="s">
        <v>7</v>
      </c>
      <c r="D170" s="145" t="s">
        <v>129</v>
      </c>
      <c r="E170" s="146" t="s">
        <v>217</v>
      </c>
      <c r="F170" s="147" t="s">
        <v>218</v>
      </c>
      <c r="G170" s="148" t="s">
        <v>132</v>
      </c>
      <c r="H170" s="149">
        <v>5</v>
      </c>
      <c r="I170" s="150"/>
      <c r="J170" s="151">
        <f>ROUND(I170*H170,2)</f>
        <v>0</v>
      </c>
      <c r="K170" s="152"/>
      <c r="L170" s="33"/>
      <c r="M170" s="153" t="s">
        <v>1</v>
      </c>
      <c r="N170" s="154" t="s">
        <v>37</v>
      </c>
      <c r="O170" s="58"/>
      <c r="P170" s="155">
        <f>O170*H170</f>
        <v>0</v>
      </c>
      <c r="Q170" s="155">
        <v>6.9999999999999994E-5</v>
      </c>
      <c r="R170" s="155">
        <f>Q170*H170</f>
        <v>3.4999999999999994E-4</v>
      </c>
      <c r="S170" s="155">
        <v>2.1999999999999999E-2</v>
      </c>
      <c r="T170" s="156">
        <f>S170*H170</f>
        <v>0.10999999999999999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57" t="s">
        <v>133</v>
      </c>
      <c r="AT170" s="157" t="s">
        <v>129</v>
      </c>
      <c r="AU170" s="157" t="s">
        <v>82</v>
      </c>
      <c r="AY170" s="17" t="s">
        <v>126</v>
      </c>
      <c r="BE170" s="158">
        <f>IF(N170="základní",J170,0)</f>
        <v>0</v>
      </c>
      <c r="BF170" s="158">
        <f>IF(N170="snížená",J170,0)</f>
        <v>0</v>
      </c>
      <c r="BG170" s="158">
        <f>IF(N170="zákl. přenesená",J170,0)</f>
        <v>0</v>
      </c>
      <c r="BH170" s="158">
        <f>IF(N170="sníž. přenesená",J170,0)</f>
        <v>0</v>
      </c>
      <c r="BI170" s="158">
        <f>IF(N170="nulová",J170,0)</f>
        <v>0</v>
      </c>
      <c r="BJ170" s="17" t="s">
        <v>80</v>
      </c>
      <c r="BK170" s="158">
        <f>ROUND(I170*H170,2)</f>
        <v>0</v>
      </c>
      <c r="BL170" s="17" t="s">
        <v>133</v>
      </c>
      <c r="BM170" s="157" t="s">
        <v>219</v>
      </c>
    </row>
    <row r="171" spans="1:65" s="13" customFormat="1" ht="11.25">
      <c r="B171" s="159"/>
      <c r="D171" s="160" t="s">
        <v>135</v>
      </c>
      <c r="E171" s="161" t="s">
        <v>1</v>
      </c>
      <c r="F171" s="162" t="s">
        <v>220</v>
      </c>
      <c r="H171" s="163">
        <v>5</v>
      </c>
      <c r="I171" s="164"/>
      <c r="L171" s="159"/>
      <c r="M171" s="165"/>
      <c r="N171" s="166"/>
      <c r="O171" s="166"/>
      <c r="P171" s="166"/>
      <c r="Q171" s="166"/>
      <c r="R171" s="166"/>
      <c r="S171" s="166"/>
      <c r="T171" s="167"/>
      <c r="AT171" s="161" t="s">
        <v>135</v>
      </c>
      <c r="AU171" s="161" t="s">
        <v>82</v>
      </c>
      <c r="AV171" s="13" t="s">
        <v>82</v>
      </c>
      <c r="AW171" s="13" t="s">
        <v>29</v>
      </c>
      <c r="AX171" s="13" t="s">
        <v>80</v>
      </c>
      <c r="AY171" s="161" t="s">
        <v>126</v>
      </c>
    </row>
    <row r="172" spans="1:65" s="2" customFormat="1" ht="24.2" customHeight="1">
      <c r="A172" s="32"/>
      <c r="B172" s="144"/>
      <c r="C172" s="145" t="s">
        <v>221</v>
      </c>
      <c r="D172" s="145" t="s">
        <v>129</v>
      </c>
      <c r="E172" s="146" t="s">
        <v>222</v>
      </c>
      <c r="F172" s="147" t="s">
        <v>223</v>
      </c>
      <c r="G172" s="148" t="s">
        <v>144</v>
      </c>
      <c r="H172" s="149">
        <v>0.4</v>
      </c>
      <c r="I172" s="150"/>
      <c r="J172" s="151">
        <f>ROUND(I172*H172,2)</f>
        <v>0</v>
      </c>
      <c r="K172" s="152"/>
      <c r="L172" s="33"/>
      <c r="M172" s="153" t="s">
        <v>1</v>
      </c>
      <c r="N172" s="154" t="s">
        <v>37</v>
      </c>
      <c r="O172" s="58"/>
      <c r="P172" s="155">
        <f>O172*H172</f>
        <v>0</v>
      </c>
      <c r="Q172" s="155">
        <v>0</v>
      </c>
      <c r="R172" s="155">
        <f>Q172*H172</f>
        <v>0</v>
      </c>
      <c r="S172" s="155">
        <v>0</v>
      </c>
      <c r="T172" s="156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57" t="s">
        <v>133</v>
      </c>
      <c r="AT172" s="157" t="s">
        <v>129</v>
      </c>
      <c r="AU172" s="157" t="s">
        <v>82</v>
      </c>
      <c r="AY172" s="17" t="s">
        <v>126</v>
      </c>
      <c r="BE172" s="158">
        <f>IF(N172="základní",J172,0)</f>
        <v>0</v>
      </c>
      <c r="BF172" s="158">
        <f>IF(N172="snížená",J172,0)</f>
        <v>0</v>
      </c>
      <c r="BG172" s="158">
        <f>IF(N172="zákl. přenesená",J172,0)</f>
        <v>0</v>
      </c>
      <c r="BH172" s="158">
        <f>IF(N172="sníž. přenesená",J172,0)</f>
        <v>0</v>
      </c>
      <c r="BI172" s="158">
        <f>IF(N172="nulová",J172,0)</f>
        <v>0</v>
      </c>
      <c r="BJ172" s="17" t="s">
        <v>80</v>
      </c>
      <c r="BK172" s="158">
        <f>ROUND(I172*H172,2)</f>
        <v>0</v>
      </c>
      <c r="BL172" s="17" t="s">
        <v>133</v>
      </c>
      <c r="BM172" s="157" t="s">
        <v>224</v>
      </c>
    </row>
    <row r="173" spans="1:65" s="13" customFormat="1" ht="11.25">
      <c r="B173" s="159"/>
      <c r="D173" s="160" t="s">
        <v>135</v>
      </c>
      <c r="E173" s="161" t="s">
        <v>1</v>
      </c>
      <c r="F173" s="162" t="s">
        <v>225</v>
      </c>
      <c r="H173" s="163">
        <v>0.4</v>
      </c>
      <c r="I173" s="164"/>
      <c r="L173" s="159"/>
      <c r="M173" s="165"/>
      <c r="N173" s="166"/>
      <c r="O173" s="166"/>
      <c r="P173" s="166"/>
      <c r="Q173" s="166"/>
      <c r="R173" s="166"/>
      <c r="S173" s="166"/>
      <c r="T173" s="167"/>
      <c r="AT173" s="161" t="s">
        <v>135</v>
      </c>
      <c r="AU173" s="161" t="s">
        <v>82</v>
      </c>
      <c r="AV173" s="13" t="s">
        <v>82</v>
      </c>
      <c r="AW173" s="13" t="s">
        <v>29</v>
      </c>
      <c r="AX173" s="13" t="s">
        <v>80</v>
      </c>
      <c r="AY173" s="161" t="s">
        <v>126</v>
      </c>
    </row>
    <row r="174" spans="1:65" s="2" customFormat="1" ht="24.2" customHeight="1">
      <c r="A174" s="32"/>
      <c r="B174" s="144"/>
      <c r="C174" s="145" t="s">
        <v>226</v>
      </c>
      <c r="D174" s="145" t="s">
        <v>129</v>
      </c>
      <c r="E174" s="146" t="s">
        <v>227</v>
      </c>
      <c r="F174" s="147" t="s">
        <v>228</v>
      </c>
      <c r="G174" s="148" t="s">
        <v>150</v>
      </c>
      <c r="H174" s="149">
        <v>2</v>
      </c>
      <c r="I174" s="150"/>
      <c r="J174" s="151">
        <f>ROUND(I174*H174,2)</f>
        <v>0</v>
      </c>
      <c r="K174" s="152"/>
      <c r="L174" s="33"/>
      <c r="M174" s="153" t="s">
        <v>1</v>
      </c>
      <c r="N174" s="154" t="s">
        <v>37</v>
      </c>
      <c r="O174" s="58"/>
      <c r="P174" s="155">
        <f>O174*H174</f>
        <v>0</v>
      </c>
      <c r="Q174" s="155">
        <v>3.7650000000000003E-2</v>
      </c>
      <c r="R174" s="155">
        <f>Q174*H174</f>
        <v>7.5300000000000006E-2</v>
      </c>
      <c r="S174" s="155">
        <v>0</v>
      </c>
      <c r="T174" s="156">
        <f>S174*H174</f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57" t="s">
        <v>133</v>
      </c>
      <c r="AT174" s="157" t="s">
        <v>129</v>
      </c>
      <c r="AU174" s="157" t="s">
        <v>82</v>
      </c>
      <c r="AY174" s="17" t="s">
        <v>126</v>
      </c>
      <c r="BE174" s="158">
        <f>IF(N174="základní",J174,0)</f>
        <v>0</v>
      </c>
      <c r="BF174" s="158">
        <f>IF(N174="snížená",J174,0)</f>
        <v>0</v>
      </c>
      <c r="BG174" s="158">
        <f>IF(N174="zákl. přenesená",J174,0)</f>
        <v>0</v>
      </c>
      <c r="BH174" s="158">
        <f>IF(N174="sníž. přenesená",J174,0)</f>
        <v>0</v>
      </c>
      <c r="BI174" s="158">
        <f>IF(N174="nulová",J174,0)</f>
        <v>0</v>
      </c>
      <c r="BJ174" s="17" t="s">
        <v>80</v>
      </c>
      <c r="BK174" s="158">
        <f>ROUND(I174*H174,2)</f>
        <v>0</v>
      </c>
      <c r="BL174" s="17" t="s">
        <v>133</v>
      </c>
      <c r="BM174" s="157" t="s">
        <v>229</v>
      </c>
    </row>
    <row r="175" spans="1:65" s="13" customFormat="1" ht="11.25">
      <c r="B175" s="159"/>
      <c r="D175" s="160" t="s">
        <v>135</v>
      </c>
      <c r="E175" s="161" t="s">
        <v>1</v>
      </c>
      <c r="F175" s="162" t="s">
        <v>82</v>
      </c>
      <c r="H175" s="163">
        <v>2</v>
      </c>
      <c r="I175" s="164"/>
      <c r="L175" s="159"/>
      <c r="M175" s="165"/>
      <c r="N175" s="166"/>
      <c r="O175" s="166"/>
      <c r="P175" s="166"/>
      <c r="Q175" s="166"/>
      <c r="R175" s="166"/>
      <c r="S175" s="166"/>
      <c r="T175" s="167"/>
      <c r="AT175" s="161" t="s">
        <v>135</v>
      </c>
      <c r="AU175" s="161" t="s">
        <v>82</v>
      </c>
      <c r="AV175" s="13" t="s">
        <v>82</v>
      </c>
      <c r="AW175" s="13" t="s">
        <v>29</v>
      </c>
      <c r="AX175" s="13" t="s">
        <v>80</v>
      </c>
      <c r="AY175" s="161" t="s">
        <v>126</v>
      </c>
    </row>
    <row r="176" spans="1:65" s="2" customFormat="1" ht="16.5" customHeight="1">
      <c r="A176" s="32"/>
      <c r="B176" s="144"/>
      <c r="C176" s="168" t="s">
        <v>230</v>
      </c>
      <c r="D176" s="168" t="s">
        <v>153</v>
      </c>
      <c r="E176" s="169" t="s">
        <v>231</v>
      </c>
      <c r="F176" s="170" t="s">
        <v>232</v>
      </c>
      <c r="G176" s="171" t="s">
        <v>132</v>
      </c>
      <c r="H176" s="172">
        <v>2</v>
      </c>
      <c r="I176" s="173"/>
      <c r="J176" s="174">
        <f>ROUND(I176*H176,2)</f>
        <v>0</v>
      </c>
      <c r="K176" s="175"/>
      <c r="L176" s="176"/>
      <c r="M176" s="177" t="s">
        <v>1</v>
      </c>
      <c r="N176" s="178" t="s">
        <v>37</v>
      </c>
      <c r="O176" s="58"/>
      <c r="P176" s="155">
        <f>O176*H176</f>
        <v>0</v>
      </c>
      <c r="Q176" s="155">
        <v>1.0999999999999999E-2</v>
      </c>
      <c r="R176" s="155">
        <f>Q176*H176</f>
        <v>2.1999999999999999E-2</v>
      </c>
      <c r="S176" s="155">
        <v>0</v>
      </c>
      <c r="T176" s="156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57" t="s">
        <v>156</v>
      </c>
      <c r="AT176" s="157" t="s">
        <v>153</v>
      </c>
      <c r="AU176" s="157" t="s">
        <v>82</v>
      </c>
      <c r="AY176" s="17" t="s">
        <v>126</v>
      </c>
      <c r="BE176" s="158">
        <f>IF(N176="základní",J176,0)</f>
        <v>0</v>
      </c>
      <c r="BF176" s="158">
        <f>IF(N176="snížená",J176,0)</f>
        <v>0</v>
      </c>
      <c r="BG176" s="158">
        <f>IF(N176="zákl. přenesená",J176,0)</f>
        <v>0</v>
      </c>
      <c r="BH176" s="158">
        <f>IF(N176="sníž. přenesená",J176,0)</f>
        <v>0</v>
      </c>
      <c r="BI176" s="158">
        <f>IF(N176="nulová",J176,0)</f>
        <v>0</v>
      </c>
      <c r="BJ176" s="17" t="s">
        <v>80</v>
      </c>
      <c r="BK176" s="158">
        <f>ROUND(I176*H176,2)</f>
        <v>0</v>
      </c>
      <c r="BL176" s="17" t="s">
        <v>133</v>
      </c>
      <c r="BM176" s="157" t="s">
        <v>233</v>
      </c>
    </row>
    <row r="177" spans="1:65" s="13" customFormat="1" ht="11.25">
      <c r="B177" s="159"/>
      <c r="D177" s="160" t="s">
        <v>135</v>
      </c>
      <c r="E177" s="161" t="s">
        <v>1</v>
      </c>
      <c r="F177" s="162" t="s">
        <v>82</v>
      </c>
      <c r="H177" s="163">
        <v>2</v>
      </c>
      <c r="I177" s="164"/>
      <c r="L177" s="159"/>
      <c r="M177" s="165"/>
      <c r="N177" s="166"/>
      <c r="O177" s="166"/>
      <c r="P177" s="166"/>
      <c r="Q177" s="166"/>
      <c r="R177" s="166"/>
      <c r="S177" s="166"/>
      <c r="T177" s="167"/>
      <c r="AT177" s="161" t="s">
        <v>135</v>
      </c>
      <c r="AU177" s="161" t="s">
        <v>82</v>
      </c>
      <c r="AV177" s="13" t="s">
        <v>82</v>
      </c>
      <c r="AW177" s="13" t="s">
        <v>29</v>
      </c>
      <c r="AX177" s="13" t="s">
        <v>80</v>
      </c>
      <c r="AY177" s="161" t="s">
        <v>126</v>
      </c>
    </row>
    <row r="178" spans="1:65" s="2" customFormat="1" ht="16.5" customHeight="1">
      <c r="A178" s="32"/>
      <c r="B178" s="144"/>
      <c r="C178" s="168" t="s">
        <v>234</v>
      </c>
      <c r="D178" s="168" t="s">
        <v>153</v>
      </c>
      <c r="E178" s="169" t="s">
        <v>235</v>
      </c>
      <c r="F178" s="170" t="s">
        <v>236</v>
      </c>
      <c r="G178" s="171" t="s">
        <v>138</v>
      </c>
      <c r="H178" s="172">
        <v>4</v>
      </c>
      <c r="I178" s="173"/>
      <c r="J178" s="174">
        <f>ROUND(I178*H178,2)</f>
        <v>0</v>
      </c>
      <c r="K178" s="175"/>
      <c r="L178" s="176"/>
      <c r="M178" s="177" t="s">
        <v>1</v>
      </c>
      <c r="N178" s="178" t="s">
        <v>37</v>
      </c>
      <c r="O178" s="58"/>
      <c r="P178" s="155">
        <f>O178*H178</f>
        <v>0</v>
      </c>
      <c r="Q178" s="155">
        <v>1.4999999999999999E-2</v>
      </c>
      <c r="R178" s="155">
        <f>Q178*H178</f>
        <v>0.06</v>
      </c>
      <c r="S178" s="155">
        <v>0</v>
      </c>
      <c r="T178" s="156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57" t="s">
        <v>156</v>
      </c>
      <c r="AT178" s="157" t="s">
        <v>153</v>
      </c>
      <c r="AU178" s="157" t="s">
        <v>82</v>
      </c>
      <c r="AY178" s="17" t="s">
        <v>126</v>
      </c>
      <c r="BE178" s="158">
        <f>IF(N178="základní",J178,0)</f>
        <v>0</v>
      </c>
      <c r="BF178" s="158">
        <f>IF(N178="snížená",J178,0)</f>
        <v>0</v>
      </c>
      <c r="BG178" s="158">
        <f>IF(N178="zákl. přenesená",J178,0)</f>
        <v>0</v>
      </c>
      <c r="BH178" s="158">
        <f>IF(N178="sníž. přenesená",J178,0)</f>
        <v>0</v>
      </c>
      <c r="BI178" s="158">
        <f>IF(N178="nulová",J178,0)</f>
        <v>0</v>
      </c>
      <c r="BJ178" s="17" t="s">
        <v>80</v>
      </c>
      <c r="BK178" s="158">
        <f>ROUND(I178*H178,2)</f>
        <v>0</v>
      </c>
      <c r="BL178" s="17" t="s">
        <v>133</v>
      </c>
      <c r="BM178" s="157" t="s">
        <v>237</v>
      </c>
    </row>
    <row r="179" spans="1:65" s="13" customFormat="1" ht="11.25">
      <c r="B179" s="159"/>
      <c r="D179" s="160" t="s">
        <v>135</v>
      </c>
      <c r="E179" s="161" t="s">
        <v>1</v>
      </c>
      <c r="F179" s="162" t="s">
        <v>147</v>
      </c>
      <c r="H179" s="163">
        <v>4</v>
      </c>
      <c r="I179" s="164"/>
      <c r="L179" s="159"/>
      <c r="M179" s="165"/>
      <c r="N179" s="166"/>
      <c r="O179" s="166"/>
      <c r="P179" s="166"/>
      <c r="Q179" s="166"/>
      <c r="R179" s="166"/>
      <c r="S179" s="166"/>
      <c r="T179" s="167"/>
      <c r="AT179" s="161" t="s">
        <v>135</v>
      </c>
      <c r="AU179" s="161" t="s">
        <v>82</v>
      </c>
      <c r="AV179" s="13" t="s">
        <v>82</v>
      </c>
      <c r="AW179" s="13" t="s">
        <v>29</v>
      </c>
      <c r="AX179" s="13" t="s">
        <v>80</v>
      </c>
      <c r="AY179" s="161" t="s">
        <v>126</v>
      </c>
    </row>
    <row r="180" spans="1:65" s="2" customFormat="1" ht="16.5" customHeight="1">
      <c r="A180" s="32"/>
      <c r="B180" s="144"/>
      <c r="C180" s="145" t="s">
        <v>238</v>
      </c>
      <c r="D180" s="145" t="s">
        <v>129</v>
      </c>
      <c r="E180" s="146" t="s">
        <v>239</v>
      </c>
      <c r="F180" s="147" t="s">
        <v>240</v>
      </c>
      <c r="G180" s="148" t="s">
        <v>150</v>
      </c>
      <c r="H180" s="149">
        <v>8</v>
      </c>
      <c r="I180" s="150"/>
      <c r="J180" s="151">
        <f>ROUND(I180*H180,2)</f>
        <v>0</v>
      </c>
      <c r="K180" s="152"/>
      <c r="L180" s="33"/>
      <c r="M180" s="153" t="s">
        <v>1</v>
      </c>
      <c r="N180" s="154" t="s">
        <v>37</v>
      </c>
      <c r="O180" s="58"/>
      <c r="P180" s="155">
        <f>O180*H180</f>
        <v>0</v>
      </c>
      <c r="Q180" s="155">
        <v>1.1299999999999999E-3</v>
      </c>
      <c r="R180" s="155">
        <f>Q180*H180</f>
        <v>9.0399999999999994E-3</v>
      </c>
      <c r="S180" s="155">
        <v>0</v>
      </c>
      <c r="T180" s="156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57" t="s">
        <v>133</v>
      </c>
      <c r="AT180" s="157" t="s">
        <v>129</v>
      </c>
      <c r="AU180" s="157" t="s">
        <v>82</v>
      </c>
      <c r="AY180" s="17" t="s">
        <v>126</v>
      </c>
      <c r="BE180" s="158">
        <f>IF(N180="základní",J180,0)</f>
        <v>0</v>
      </c>
      <c r="BF180" s="158">
        <f>IF(N180="snížená",J180,0)</f>
        <v>0</v>
      </c>
      <c r="BG180" s="158">
        <f>IF(N180="zákl. přenesená",J180,0)</f>
        <v>0</v>
      </c>
      <c r="BH180" s="158">
        <f>IF(N180="sníž. přenesená",J180,0)</f>
        <v>0</v>
      </c>
      <c r="BI180" s="158">
        <f>IF(N180="nulová",J180,0)</f>
        <v>0</v>
      </c>
      <c r="BJ180" s="17" t="s">
        <v>80</v>
      </c>
      <c r="BK180" s="158">
        <f>ROUND(I180*H180,2)</f>
        <v>0</v>
      </c>
      <c r="BL180" s="17" t="s">
        <v>133</v>
      </c>
      <c r="BM180" s="157" t="s">
        <v>241</v>
      </c>
    </row>
    <row r="181" spans="1:65" s="13" customFormat="1" ht="11.25">
      <c r="B181" s="159"/>
      <c r="D181" s="160" t="s">
        <v>135</v>
      </c>
      <c r="E181" s="161" t="s">
        <v>1</v>
      </c>
      <c r="F181" s="162" t="s">
        <v>165</v>
      </c>
      <c r="H181" s="163">
        <v>8</v>
      </c>
      <c r="I181" s="164"/>
      <c r="L181" s="159"/>
      <c r="M181" s="165"/>
      <c r="N181" s="166"/>
      <c r="O181" s="166"/>
      <c r="P181" s="166"/>
      <c r="Q181" s="166"/>
      <c r="R181" s="166"/>
      <c r="S181" s="166"/>
      <c r="T181" s="167"/>
      <c r="AT181" s="161" t="s">
        <v>135</v>
      </c>
      <c r="AU181" s="161" t="s">
        <v>82</v>
      </c>
      <c r="AV181" s="13" t="s">
        <v>82</v>
      </c>
      <c r="AW181" s="13" t="s">
        <v>29</v>
      </c>
      <c r="AX181" s="13" t="s">
        <v>80</v>
      </c>
      <c r="AY181" s="161" t="s">
        <v>126</v>
      </c>
    </row>
    <row r="182" spans="1:65" s="2" customFormat="1" ht="16.5" customHeight="1">
      <c r="A182" s="32"/>
      <c r="B182" s="144"/>
      <c r="C182" s="168" t="s">
        <v>242</v>
      </c>
      <c r="D182" s="168" t="s">
        <v>153</v>
      </c>
      <c r="E182" s="169" t="s">
        <v>243</v>
      </c>
      <c r="F182" s="170" t="s">
        <v>244</v>
      </c>
      <c r="G182" s="171" t="s">
        <v>132</v>
      </c>
      <c r="H182" s="172">
        <v>8</v>
      </c>
      <c r="I182" s="173"/>
      <c r="J182" s="174">
        <f>ROUND(I182*H182,2)</f>
        <v>0</v>
      </c>
      <c r="K182" s="175"/>
      <c r="L182" s="176"/>
      <c r="M182" s="177" t="s">
        <v>1</v>
      </c>
      <c r="N182" s="178" t="s">
        <v>37</v>
      </c>
      <c r="O182" s="58"/>
      <c r="P182" s="155">
        <f>O182*H182</f>
        <v>0</v>
      </c>
      <c r="Q182" s="155">
        <v>1.0000000000000001E-5</v>
      </c>
      <c r="R182" s="155">
        <f>Q182*H182</f>
        <v>8.0000000000000007E-5</v>
      </c>
      <c r="S182" s="155">
        <v>0</v>
      </c>
      <c r="T182" s="156">
        <f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57" t="s">
        <v>156</v>
      </c>
      <c r="AT182" s="157" t="s">
        <v>153</v>
      </c>
      <c r="AU182" s="157" t="s">
        <v>82</v>
      </c>
      <c r="AY182" s="17" t="s">
        <v>126</v>
      </c>
      <c r="BE182" s="158">
        <f>IF(N182="základní",J182,0)</f>
        <v>0</v>
      </c>
      <c r="BF182" s="158">
        <f>IF(N182="snížená",J182,0)</f>
        <v>0</v>
      </c>
      <c r="BG182" s="158">
        <f>IF(N182="zákl. přenesená",J182,0)</f>
        <v>0</v>
      </c>
      <c r="BH182" s="158">
        <f>IF(N182="sníž. přenesená",J182,0)</f>
        <v>0</v>
      </c>
      <c r="BI182" s="158">
        <f>IF(N182="nulová",J182,0)</f>
        <v>0</v>
      </c>
      <c r="BJ182" s="17" t="s">
        <v>80</v>
      </c>
      <c r="BK182" s="158">
        <f>ROUND(I182*H182,2)</f>
        <v>0</v>
      </c>
      <c r="BL182" s="17" t="s">
        <v>133</v>
      </c>
      <c r="BM182" s="157" t="s">
        <v>245</v>
      </c>
    </row>
    <row r="183" spans="1:65" s="13" customFormat="1" ht="11.25">
      <c r="B183" s="159"/>
      <c r="D183" s="160" t="s">
        <v>135</v>
      </c>
      <c r="E183" s="161" t="s">
        <v>1</v>
      </c>
      <c r="F183" s="162" t="s">
        <v>165</v>
      </c>
      <c r="H183" s="163">
        <v>8</v>
      </c>
      <c r="I183" s="164"/>
      <c r="L183" s="159"/>
      <c r="M183" s="165"/>
      <c r="N183" s="166"/>
      <c r="O183" s="166"/>
      <c r="P183" s="166"/>
      <c r="Q183" s="166"/>
      <c r="R183" s="166"/>
      <c r="S183" s="166"/>
      <c r="T183" s="167"/>
      <c r="AT183" s="161" t="s">
        <v>135</v>
      </c>
      <c r="AU183" s="161" t="s">
        <v>82</v>
      </c>
      <c r="AV183" s="13" t="s">
        <v>82</v>
      </c>
      <c r="AW183" s="13" t="s">
        <v>29</v>
      </c>
      <c r="AX183" s="13" t="s">
        <v>80</v>
      </c>
      <c r="AY183" s="161" t="s">
        <v>126</v>
      </c>
    </row>
    <row r="184" spans="1:65" s="2" customFormat="1" ht="37.9" customHeight="1">
      <c r="A184" s="32"/>
      <c r="B184" s="144"/>
      <c r="C184" s="145" t="s">
        <v>246</v>
      </c>
      <c r="D184" s="145" t="s">
        <v>129</v>
      </c>
      <c r="E184" s="146" t="s">
        <v>247</v>
      </c>
      <c r="F184" s="147" t="s">
        <v>248</v>
      </c>
      <c r="G184" s="148" t="s">
        <v>150</v>
      </c>
      <c r="H184" s="149">
        <v>1</v>
      </c>
      <c r="I184" s="150"/>
      <c r="J184" s="151">
        <f>ROUND(I184*H184,2)</f>
        <v>0</v>
      </c>
      <c r="K184" s="152"/>
      <c r="L184" s="33"/>
      <c r="M184" s="153" t="s">
        <v>1</v>
      </c>
      <c r="N184" s="154" t="s">
        <v>37</v>
      </c>
      <c r="O184" s="58"/>
      <c r="P184" s="155">
        <f>O184*H184</f>
        <v>0</v>
      </c>
      <c r="Q184" s="155">
        <v>1.537E-2</v>
      </c>
      <c r="R184" s="155">
        <f>Q184*H184</f>
        <v>1.537E-2</v>
      </c>
      <c r="S184" s="155">
        <v>0</v>
      </c>
      <c r="T184" s="156">
        <f>S184*H184</f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57" t="s">
        <v>133</v>
      </c>
      <c r="AT184" s="157" t="s">
        <v>129</v>
      </c>
      <c r="AU184" s="157" t="s">
        <v>82</v>
      </c>
      <c r="AY184" s="17" t="s">
        <v>126</v>
      </c>
      <c r="BE184" s="158">
        <f>IF(N184="základní",J184,0)</f>
        <v>0</v>
      </c>
      <c r="BF184" s="158">
        <f>IF(N184="snížená",J184,0)</f>
        <v>0</v>
      </c>
      <c r="BG184" s="158">
        <f>IF(N184="zákl. přenesená",J184,0)</f>
        <v>0</v>
      </c>
      <c r="BH184" s="158">
        <f>IF(N184="sníž. přenesená",J184,0)</f>
        <v>0</v>
      </c>
      <c r="BI184" s="158">
        <f>IF(N184="nulová",J184,0)</f>
        <v>0</v>
      </c>
      <c r="BJ184" s="17" t="s">
        <v>80</v>
      </c>
      <c r="BK184" s="158">
        <f>ROUND(I184*H184,2)</f>
        <v>0</v>
      </c>
      <c r="BL184" s="17" t="s">
        <v>133</v>
      </c>
      <c r="BM184" s="157" t="s">
        <v>249</v>
      </c>
    </row>
    <row r="185" spans="1:65" s="13" customFormat="1" ht="11.25">
      <c r="B185" s="159"/>
      <c r="D185" s="160" t="s">
        <v>135</v>
      </c>
      <c r="E185" s="161" t="s">
        <v>1</v>
      </c>
      <c r="F185" s="162" t="s">
        <v>80</v>
      </c>
      <c r="H185" s="163">
        <v>1</v>
      </c>
      <c r="I185" s="164"/>
      <c r="L185" s="159"/>
      <c r="M185" s="165"/>
      <c r="N185" s="166"/>
      <c r="O185" s="166"/>
      <c r="P185" s="166"/>
      <c r="Q185" s="166"/>
      <c r="R185" s="166"/>
      <c r="S185" s="166"/>
      <c r="T185" s="167"/>
      <c r="AT185" s="161" t="s">
        <v>135</v>
      </c>
      <c r="AU185" s="161" t="s">
        <v>82</v>
      </c>
      <c r="AV185" s="13" t="s">
        <v>82</v>
      </c>
      <c r="AW185" s="13" t="s">
        <v>29</v>
      </c>
      <c r="AX185" s="13" t="s">
        <v>80</v>
      </c>
      <c r="AY185" s="161" t="s">
        <v>126</v>
      </c>
    </row>
    <row r="186" spans="1:65" s="2" customFormat="1" ht="24.2" customHeight="1">
      <c r="A186" s="32"/>
      <c r="B186" s="144"/>
      <c r="C186" s="145" t="s">
        <v>250</v>
      </c>
      <c r="D186" s="145" t="s">
        <v>129</v>
      </c>
      <c r="E186" s="146" t="s">
        <v>251</v>
      </c>
      <c r="F186" s="147" t="s">
        <v>252</v>
      </c>
      <c r="G186" s="148" t="s">
        <v>132</v>
      </c>
      <c r="H186" s="149">
        <v>1</v>
      </c>
      <c r="I186" s="150"/>
      <c r="J186" s="151">
        <f>ROUND(I186*H186,2)</f>
        <v>0</v>
      </c>
      <c r="K186" s="152"/>
      <c r="L186" s="33"/>
      <c r="M186" s="153" t="s">
        <v>1</v>
      </c>
      <c r="N186" s="154" t="s">
        <v>37</v>
      </c>
      <c r="O186" s="58"/>
      <c r="P186" s="155">
        <f>O186*H186</f>
        <v>0</v>
      </c>
      <c r="Q186" s="155">
        <v>7.6000000000000004E-4</v>
      </c>
      <c r="R186" s="155">
        <f>Q186*H186</f>
        <v>7.6000000000000004E-4</v>
      </c>
      <c r="S186" s="155">
        <v>0</v>
      </c>
      <c r="T186" s="156">
        <f>S186*H186</f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57" t="s">
        <v>133</v>
      </c>
      <c r="AT186" s="157" t="s">
        <v>129</v>
      </c>
      <c r="AU186" s="157" t="s">
        <v>82</v>
      </c>
      <c r="AY186" s="17" t="s">
        <v>126</v>
      </c>
      <c r="BE186" s="158">
        <f>IF(N186="základní",J186,0)</f>
        <v>0</v>
      </c>
      <c r="BF186" s="158">
        <f>IF(N186="snížená",J186,0)</f>
        <v>0</v>
      </c>
      <c r="BG186" s="158">
        <f>IF(N186="zákl. přenesená",J186,0)</f>
        <v>0</v>
      </c>
      <c r="BH186" s="158">
        <f>IF(N186="sníž. přenesená",J186,0)</f>
        <v>0</v>
      </c>
      <c r="BI186" s="158">
        <f>IF(N186="nulová",J186,0)</f>
        <v>0</v>
      </c>
      <c r="BJ186" s="17" t="s">
        <v>80</v>
      </c>
      <c r="BK186" s="158">
        <f>ROUND(I186*H186,2)</f>
        <v>0</v>
      </c>
      <c r="BL186" s="17" t="s">
        <v>133</v>
      </c>
      <c r="BM186" s="157" t="s">
        <v>253</v>
      </c>
    </row>
    <row r="187" spans="1:65" s="13" customFormat="1" ht="11.25">
      <c r="B187" s="159"/>
      <c r="D187" s="160" t="s">
        <v>135</v>
      </c>
      <c r="E187" s="161" t="s">
        <v>1</v>
      </c>
      <c r="F187" s="162" t="s">
        <v>80</v>
      </c>
      <c r="H187" s="163">
        <v>1</v>
      </c>
      <c r="I187" s="164"/>
      <c r="L187" s="159"/>
      <c r="M187" s="165"/>
      <c r="N187" s="166"/>
      <c r="O187" s="166"/>
      <c r="P187" s="166"/>
      <c r="Q187" s="166"/>
      <c r="R187" s="166"/>
      <c r="S187" s="166"/>
      <c r="T187" s="167"/>
      <c r="AT187" s="161" t="s">
        <v>135</v>
      </c>
      <c r="AU187" s="161" t="s">
        <v>82</v>
      </c>
      <c r="AV187" s="13" t="s">
        <v>82</v>
      </c>
      <c r="AW187" s="13" t="s">
        <v>29</v>
      </c>
      <c r="AX187" s="13" t="s">
        <v>80</v>
      </c>
      <c r="AY187" s="161" t="s">
        <v>126</v>
      </c>
    </row>
    <row r="188" spans="1:65" s="2" customFormat="1" ht="24.2" customHeight="1">
      <c r="A188" s="32"/>
      <c r="B188" s="144"/>
      <c r="C188" s="145" t="s">
        <v>254</v>
      </c>
      <c r="D188" s="145" t="s">
        <v>129</v>
      </c>
      <c r="E188" s="146" t="s">
        <v>255</v>
      </c>
      <c r="F188" s="147" t="s">
        <v>256</v>
      </c>
      <c r="G188" s="148" t="s">
        <v>132</v>
      </c>
      <c r="H188" s="149">
        <v>1</v>
      </c>
      <c r="I188" s="150"/>
      <c r="J188" s="151">
        <f>ROUND(I188*H188,2)</f>
        <v>0</v>
      </c>
      <c r="K188" s="152"/>
      <c r="L188" s="33"/>
      <c r="M188" s="153" t="s">
        <v>1</v>
      </c>
      <c r="N188" s="154" t="s">
        <v>37</v>
      </c>
      <c r="O188" s="58"/>
      <c r="P188" s="155">
        <f>O188*H188</f>
        <v>0</v>
      </c>
      <c r="Q188" s="155">
        <v>3.7510000000000002E-2</v>
      </c>
      <c r="R188" s="155">
        <f>Q188*H188</f>
        <v>3.7510000000000002E-2</v>
      </c>
      <c r="S188" s="155">
        <v>0</v>
      </c>
      <c r="T188" s="156">
        <f>S188*H188</f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57" t="s">
        <v>133</v>
      </c>
      <c r="AT188" s="157" t="s">
        <v>129</v>
      </c>
      <c r="AU188" s="157" t="s">
        <v>82</v>
      </c>
      <c r="AY188" s="17" t="s">
        <v>126</v>
      </c>
      <c r="BE188" s="158">
        <f>IF(N188="základní",J188,0)</f>
        <v>0</v>
      </c>
      <c r="BF188" s="158">
        <f>IF(N188="snížená",J188,0)</f>
        <v>0</v>
      </c>
      <c r="BG188" s="158">
        <f>IF(N188="zákl. přenesená",J188,0)</f>
        <v>0</v>
      </c>
      <c r="BH188" s="158">
        <f>IF(N188="sníž. přenesená",J188,0)</f>
        <v>0</v>
      </c>
      <c r="BI188" s="158">
        <f>IF(N188="nulová",J188,0)</f>
        <v>0</v>
      </c>
      <c r="BJ188" s="17" t="s">
        <v>80</v>
      </c>
      <c r="BK188" s="158">
        <f>ROUND(I188*H188,2)</f>
        <v>0</v>
      </c>
      <c r="BL188" s="17" t="s">
        <v>133</v>
      </c>
      <c r="BM188" s="157" t="s">
        <v>257</v>
      </c>
    </row>
    <row r="189" spans="1:65" s="13" customFormat="1" ht="11.25">
      <c r="B189" s="159"/>
      <c r="D189" s="160" t="s">
        <v>135</v>
      </c>
      <c r="E189" s="161" t="s">
        <v>1</v>
      </c>
      <c r="F189" s="162" t="s">
        <v>80</v>
      </c>
      <c r="H189" s="163">
        <v>1</v>
      </c>
      <c r="I189" s="164"/>
      <c r="L189" s="159"/>
      <c r="M189" s="165"/>
      <c r="N189" s="166"/>
      <c r="O189" s="166"/>
      <c r="P189" s="166"/>
      <c r="Q189" s="166"/>
      <c r="R189" s="166"/>
      <c r="S189" s="166"/>
      <c r="T189" s="167"/>
      <c r="AT189" s="161" t="s">
        <v>135</v>
      </c>
      <c r="AU189" s="161" t="s">
        <v>82</v>
      </c>
      <c r="AV189" s="13" t="s">
        <v>82</v>
      </c>
      <c r="AW189" s="13" t="s">
        <v>29</v>
      </c>
      <c r="AX189" s="13" t="s">
        <v>80</v>
      </c>
      <c r="AY189" s="161" t="s">
        <v>126</v>
      </c>
    </row>
    <row r="190" spans="1:65" s="2" customFormat="1" ht="24.2" customHeight="1">
      <c r="A190" s="32"/>
      <c r="B190" s="144"/>
      <c r="C190" s="145" t="s">
        <v>258</v>
      </c>
      <c r="D190" s="145" t="s">
        <v>129</v>
      </c>
      <c r="E190" s="146" t="s">
        <v>259</v>
      </c>
      <c r="F190" s="147" t="s">
        <v>260</v>
      </c>
      <c r="G190" s="148" t="s">
        <v>150</v>
      </c>
      <c r="H190" s="149">
        <v>5</v>
      </c>
      <c r="I190" s="150"/>
      <c r="J190" s="151">
        <f>ROUND(I190*H190,2)</f>
        <v>0</v>
      </c>
      <c r="K190" s="152"/>
      <c r="L190" s="33"/>
      <c r="M190" s="153" t="s">
        <v>1</v>
      </c>
      <c r="N190" s="154" t="s">
        <v>37</v>
      </c>
      <c r="O190" s="58"/>
      <c r="P190" s="155">
        <f>O190*H190</f>
        <v>0</v>
      </c>
      <c r="Q190" s="155">
        <v>6.8000000000000005E-4</v>
      </c>
      <c r="R190" s="155">
        <f>Q190*H190</f>
        <v>3.4000000000000002E-3</v>
      </c>
      <c r="S190" s="155">
        <v>0</v>
      </c>
      <c r="T190" s="156">
        <f>S190*H190</f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57" t="s">
        <v>133</v>
      </c>
      <c r="AT190" s="157" t="s">
        <v>129</v>
      </c>
      <c r="AU190" s="157" t="s">
        <v>82</v>
      </c>
      <c r="AY190" s="17" t="s">
        <v>126</v>
      </c>
      <c r="BE190" s="158">
        <f>IF(N190="základní",J190,0)</f>
        <v>0</v>
      </c>
      <c r="BF190" s="158">
        <f>IF(N190="snížená",J190,0)</f>
        <v>0</v>
      </c>
      <c r="BG190" s="158">
        <f>IF(N190="zákl. přenesená",J190,0)</f>
        <v>0</v>
      </c>
      <c r="BH190" s="158">
        <f>IF(N190="sníž. přenesená",J190,0)</f>
        <v>0</v>
      </c>
      <c r="BI190" s="158">
        <f>IF(N190="nulová",J190,0)</f>
        <v>0</v>
      </c>
      <c r="BJ190" s="17" t="s">
        <v>80</v>
      </c>
      <c r="BK190" s="158">
        <f>ROUND(I190*H190,2)</f>
        <v>0</v>
      </c>
      <c r="BL190" s="17" t="s">
        <v>133</v>
      </c>
      <c r="BM190" s="157" t="s">
        <v>261</v>
      </c>
    </row>
    <row r="191" spans="1:65" s="13" customFormat="1" ht="11.25">
      <c r="B191" s="159"/>
      <c r="D191" s="160" t="s">
        <v>135</v>
      </c>
      <c r="E191" s="161" t="s">
        <v>1</v>
      </c>
      <c r="F191" s="162" t="s">
        <v>152</v>
      </c>
      <c r="H191" s="163">
        <v>5</v>
      </c>
      <c r="I191" s="164"/>
      <c r="L191" s="159"/>
      <c r="M191" s="165"/>
      <c r="N191" s="166"/>
      <c r="O191" s="166"/>
      <c r="P191" s="166"/>
      <c r="Q191" s="166"/>
      <c r="R191" s="166"/>
      <c r="S191" s="166"/>
      <c r="T191" s="167"/>
      <c r="AT191" s="161" t="s">
        <v>135</v>
      </c>
      <c r="AU191" s="161" t="s">
        <v>82</v>
      </c>
      <c r="AV191" s="13" t="s">
        <v>82</v>
      </c>
      <c r="AW191" s="13" t="s">
        <v>29</v>
      </c>
      <c r="AX191" s="13" t="s">
        <v>80</v>
      </c>
      <c r="AY191" s="161" t="s">
        <v>126</v>
      </c>
    </row>
    <row r="192" spans="1:65" s="2" customFormat="1" ht="37.9" customHeight="1">
      <c r="A192" s="32"/>
      <c r="B192" s="144"/>
      <c r="C192" s="168" t="s">
        <v>156</v>
      </c>
      <c r="D192" s="168" t="s">
        <v>153</v>
      </c>
      <c r="E192" s="169" t="s">
        <v>262</v>
      </c>
      <c r="F192" s="170" t="s">
        <v>263</v>
      </c>
      <c r="G192" s="171" t="s">
        <v>132</v>
      </c>
      <c r="H192" s="172">
        <v>2</v>
      </c>
      <c r="I192" s="173"/>
      <c r="J192" s="174">
        <f>ROUND(I192*H192,2)</f>
        <v>0</v>
      </c>
      <c r="K192" s="175"/>
      <c r="L192" s="176"/>
      <c r="M192" s="177" t="s">
        <v>1</v>
      </c>
      <c r="N192" s="178" t="s">
        <v>37</v>
      </c>
      <c r="O192" s="58"/>
      <c r="P192" s="155">
        <f>O192*H192</f>
        <v>0</v>
      </c>
      <c r="Q192" s="155">
        <v>2.2000000000000001E-3</v>
      </c>
      <c r="R192" s="155">
        <f>Q192*H192</f>
        <v>4.4000000000000003E-3</v>
      </c>
      <c r="S192" s="155">
        <v>0</v>
      </c>
      <c r="T192" s="156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57" t="s">
        <v>156</v>
      </c>
      <c r="AT192" s="157" t="s">
        <v>153</v>
      </c>
      <c r="AU192" s="157" t="s">
        <v>82</v>
      </c>
      <c r="AY192" s="17" t="s">
        <v>126</v>
      </c>
      <c r="BE192" s="158">
        <f>IF(N192="základní",J192,0)</f>
        <v>0</v>
      </c>
      <c r="BF192" s="158">
        <f>IF(N192="snížená",J192,0)</f>
        <v>0</v>
      </c>
      <c r="BG192" s="158">
        <f>IF(N192="zákl. přenesená",J192,0)</f>
        <v>0</v>
      </c>
      <c r="BH192" s="158">
        <f>IF(N192="sníž. přenesená",J192,0)</f>
        <v>0</v>
      </c>
      <c r="BI192" s="158">
        <f>IF(N192="nulová",J192,0)</f>
        <v>0</v>
      </c>
      <c r="BJ192" s="17" t="s">
        <v>80</v>
      </c>
      <c r="BK192" s="158">
        <f>ROUND(I192*H192,2)</f>
        <v>0</v>
      </c>
      <c r="BL192" s="17" t="s">
        <v>133</v>
      </c>
      <c r="BM192" s="157" t="s">
        <v>264</v>
      </c>
    </row>
    <row r="193" spans="1:65" s="13" customFormat="1" ht="11.25">
      <c r="B193" s="159"/>
      <c r="D193" s="160" t="s">
        <v>135</v>
      </c>
      <c r="E193" s="161" t="s">
        <v>1</v>
      </c>
      <c r="F193" s="162" t="s">
        <v>82</v>
      </c>
      <c r="H193" s="163">
        <v>2</v>
      </c>
      <c r="I193" s="164"/>
      <c r="L193" s="159"/>
      <c r="M193" s="165"/>
      <c r="N193" s="166"/>
      <c r="O193" s="166"/>
      <c r="P193" s="166"/>
      <c r="Q193" s="166"/>
      <c r="R193" s="166"/>
      <c r="S193" s="166"/>
      <c r="T193" s="167"/>
      <c r="AT193" s="161" t="s">
        <v>135</v>
      </c>
      <c r="AU193" s="161" t="s">
        <v>82</v>
      </c>
      <c r="AV193" s="13" t="s">
        <v>82</v>
      </c>
      <c r="AW193" s="13" t="s">
        <v>29</v>
      </c>
      <c r="AX193" s="13" t="s">
        <v>80</v>
      </c>
      <c r="AY193" s="161" t="s">
        <v>126</v>
      </c>
    </row>
    <row r="194" spans="1:65" s="2" customFormat="1" ht="37.9" customHeight="1">
      <c r="A194" s="32"/>
      <c r="B194" s="144"/>
      <c r="C194" s="168" t="s">
        <v>265</v>
      </c>
      <c r="D194" s="168" t="s">
        <v>153</v>
      </c>
      <c r="E194" s="169" t="s">
        <v>266</v>
      </c>
      <c r="F194" s="170" t="s">
        <v>267</v>
      </c>
      <c r="G194" s="171" t="s">
        <v>132</v>
      </c>
      <c r="H194" s="172">
        <v>2</v>
      </c>
      <c r="I194" s="173"/>
      <c r="J194" s="174">
        <f>ROUND(I194*H194,2)</f>
        <v>0</v>
      </c>
      <c r="K194" s="175"/>
      <c r="L194" s="176"/>
      <c r="M194" s="177" t="s">
        <v>1</v>
      </c>
      <c r="N194" s="178" t="s">
        <v>37</v>
      </c>
      <c r="O194" s="58"/>
      <c r="P194" s="155">
        <f>O194*H194</f>
        <v>0</v>
      </c>
      <c r="Q194" s="155">
        <v>2.2000000000000001E-3</v>
      </c>
      <c r="R194" s="155">
        <f>Q194*H194</f>
        <v>4.4000000000000003E-3</v>
      </c>
      <c r="S194" s="155">
        <v>0</v>
      </c>
      <c r="T194" s="156">
        <f>S194*H194</f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57" t="s">
        <v>156</v>
      </c>
      <c r="AT194" s="157" t="s">
        <v>153</v>
      </c>
      <c r="AU194" s="157" t="s">
        <v>82</v>
      </c>
      <c r="AY194" s="17" t="s">
        <v>126</v>
      </c>
      <c r="BE194" s="158">
        <f>IF(N194="základní",J194,0)</f>
        <v>0</v>
      </c>
      <c r="BF194" s="158">
        <f>IF(N194="snížená",J194,0)</f>
        <v>0</v>
      </c>
      <c r="BG194" s="158">
        <f>IF(N194="zákl. přenesená",J194,0)</f>
        <v>0</v>
      </c>
      <c r="BH194" s="158">
        <f>IF(N194="sníž. přenesená",J194,0)</f>
        <v>0</v>
      </c>
      <c r="BI194" s="158">
        <f>IF(N194="nulová",J194,0)</f>
        <v>0</v>
      </c>
      <c r="BJ194" s="17" t="s">
        <v>80</v>
      </c>
      <c r="BK194" s="158">
        <f>ROUND(I194*H194,2)</f>
        <v>0</v>
      </c>
      <c r="BL194" s="17" t="s">
        <v>133</v>
      </c>
      <c r="BM194" s="157" t="s">
        <v>268</v>
      </c>
    </row>
    <row r="195" spans="1:65" s="13" customFormat="1" ht="11.25">
      <c r="B195" s="159"/>
      <c r="D195" s="160" t="s">
        <v>135</v>
      </c>
      <c r="E195" s="161" t="s">
        <v>1</v>
      </c>
      <c r="F195" s="162" t="s">
        <v>82</v>
      </c>
      <c r="H195" s="163">
        <v>2</v>
      </c>
      <c r="I195" s="164"/>
      <c r="L195" s="159"/>
      <c r="M195" s="165"/>
      <c r="N195" s="166"/>
      <c r="O195" s="166"/>
      <c r="P195" s="166"/>
      <c r="Q195" s="166"/>
      <c r="R195" s="166"/>
      <c r="S195" s="166"/>
      <c r="T195" s="167"/>
      <c r="AT195" s="161" t="s">
        <v>135</v>
      </c>
      <c r="AU195" s="161" t="s">
        <v>82</v>
      </c>
      <c r="AV195" s="13" t="s">
        <v>82</v>
      </c>
      <c r="AW195" s="13" t="s">
        <v>29</v>
      </c>
      <c r="AX195" s="13" t="s">
        <v>80</v>
      </c>
      <c r="AY195" s="161" t="s">
        <v>126</v>
      </c>
    </row>
    <row r="196" spans="1:65" s="2" customFormat="1" ht="24.2" customHeight="1">
      <c r="A196" s="32"/>
      <c r="B196" s="144"/>
      <c r="C196" s="145" t="s">
        <v>269</v>
      </c>
      <c r="D196" s="145" t="s">
        <v>129</v>
      </c>
      <c r="E196" s="146" t="s">
        <v>270</v>
      </c>
      <c r="F196" s="147" t="s">
        <v>271</v>
      </c>
      <c r="G196" s="148" t="s">
        <v>150</v>
      </c>
      <c r="H196" s="149">
        <v>1</v>
      </c>
      <c r="I196" s="150"/>
      <c r="J196" s="151">
        <f>ROUND(I196*H196,2)</f>
        <v>0</v>
      </c>
      <c r="K196" s="152"/>
      <c r="L196" s="33"/>
      <c r="M196" s="153" t="s">
        <v>1</v>
      </c>
      <c r="N196" s="154" t="s">
        <v>37</v>
      </c>
      <c r="O196" s="58"/>
      <c r="P196" s="155">
        <f>O196*H196</f>
        <v>0</v>
      </c>
      <c r="Q196" s="155">
        <v>1.1900000000000001E-3</v>
      </c>
      <c r="R196" s="155">
        <f>Q196*H196</f>
        <v>1.1900000000000001E-3</v>
      </c>
      <c r="S196" s="155">
        <v>0</v>
      </c>
      <c r="T196" s="156">
        <f>S196*H196</f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57" t="s">
        <v>133</v>
      </c>
      <c r="AT196" s="157" t="s">
        <v>129</v>
      </c>
      <c r="AU196" s="157" t="s">
        <v>82</v>
      </c>
      <c r="AY196" s="17" t="s">
        <v>126</v>
      </c>
      <c r="BE196" s="158">
        <f>IF(N196="základní",J196,0)</f>
        <v>0</v>
      </c>
      <c r="BF196" s="158">
        <f>IF(N196="snížená",J196,0)</f>
        <v>0</v>
      </c>
      <c r="BG196" s="158">
        <f>IF(N196="zákl. přenesená",J196,0)</f>
        <v>0</v>
      </c>
      <c r="BH196" s="158">
        <f>IF(N196="sníž. přenesená",J196,0)</f>
        <v>0</v>
      </c>
      <c r="BI196" s="158">
        <f>IF(N196="nulová",J196,0)</f>
        <v>0</v>
      </c>
      <c r="BJ196" s="17" t="s">
        <v>80</v>
      </c>
      <c r="BK196" s="158">
        <f>ROUND(I196*H196,2)</f>
        <v>0</v>
      </c>
      <c r="BL196" s="17" t="s">
        <v>133</v>
      </c>
      <c r="BM196" s="157" t="s">
        <v>272</v>
      </c>
    </row>
    <row r="197" spans="1:65" s="13" customFormat="1" ht="11.25">
      <c r="B197" s="159"/>
      <c r="D197" s="160" t="s">
        <v>135</v>
      </c>
      <c r="E197" s="161" t="s">
        <v>1</v>
      </c>
      <c r="F197" s="162" t="s">
        <v>80</v>
      </c>
      <c r="H197" s="163">
        <v>1</v>
      </c>
      <c r="I197" s="164"/>
      <c r="L197" s="159"/>
      <c r="M197" s="165"/>
      <c r="N197" s="166"/>
      <c r="O197" s="166"/>
      <c r="P197" s="166"/>
      <c r="Q197" s="166"/>
      <c r="R197" s="166"/>
      <c r="S197" s="166"/>
      <c r="T197" s="167"/>
      <c r="AT197" s="161" t="s">
        <v>135</v>
      </c>
      <c r="AU197" s="161" t="s">
        <v>82</v>
      </c>
      <c r="AV197" s="13" t="s">
        <v>82</v>
      </c>
      <c r="AW197" s="13" t="s">
        <v>29</v>
      </c>
      <c r="AX197" s="13" t="s">
        <v>80</v>
      </c>
      <c r="AY197" s="161" t="s">
        <v>126</v>
      </c>
    </row>
    <row r="198" spans="1:65" s="2" customFormat="1" ht="37.9" customHeight="1">
      <c r="A198" s="32"/>
      <c r="B198" s="144"/>
      <c r="C198" s="168" t="s">
        <v>273</v>
      </c>
      <c r="D198" s="168" t="s">
        <v>153</v>
      </c>
      <c r="E198" s="169" t="s">
        <v>274</v>
      </c>
      <c r="F198" s="170" t="s">
        <v>275</v>
      </c>
      <c r="G198" s="171" t="s">
        <v>132</v>
      </c>
      <c r="H198" s="172">
        <v>1</v>
      </c>
      <c r="I198" s="173"/>
      <c r="J198" s="174">
        <f>ROUND(I198*H198,2)</f>
        <v>0</v>
      </c>
      <c r="K198" s="175"/>
      <c r="L198" s="176"/>
      <c r="M198" s="177" t="s">
        <v>1</v>
      </c>
      <c r="N198" s="178" t="s">
        <v>37</v>
      </c>
      <c r="O198" s="58"/>
      <c r="P198" s="155">
        <f>O198*H198</f>
        <v>0</v>
      </c>
      <c r="Q198" s="155">
        <v>4.5999999999999999E-3</v>
      </c>
      <c r="R198" s="155">
        <f>Q198*H198</f>
        <v>4.5999999999999999E-3</v>
      </c>
      <c r="S198" s="155">
        <v>0</v>
      </c>
      <c r="T198" s="156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57" t="s">
        <v>156</v>
      </c>
      <c r="AT198" s="157" t="s">
        <v>153</v>
      </c>
      <c r="AU198" s="157" t="s">
        <v>82</v>
      </c>
      <c r="AY198" s="17" t="s">
        <v>126</v>
      </c>
      <c r="BE198" s="158">
        <f>IF(N198="základní",J198,0)</f>
        <v>0</v>
      </c>
      <c r="BF198" s="158">
        <f>IF(N198="snížená",J198,0)</f>
        <v>0</v>
      </c>
      <c r="BG198" s="158">
        <f>IF(N198="zákl. přenesená",J198,0)</f>
        <v>0</v>
      </c>
      <c r="BH198" s="158">
        <f>IF(N198="sníž. přenesená",J198,0)</f>
        <v>0</v>
      </c>
      <c r="BI198" s="158">
        <f>IF(N198="nulová",J198,0)</f>
        <v>0</v>
      </c>
      <c r="BJ198" s="17" t="s">
        <v>80</v>
      </c>
      <c r="BK198" s="158">
        <f>ROUND(I198*H198,2)</f>
        <v>0</v>
      </c>
      <c r="BL198" s="17" t="s">
        <v>133</v>
      </c>
      <c r="BM198" s="157" t="s">
        <v>276</v>
      </c>
    </row>
    <row r="199" spans="1:65" s="13" customFormat="1" ht="11.25">
      <c r="B199" s="159"/>
      <c r="D199" s="160" t="s">
        <v>135</v>
      </c>
      <c r="E199" s="161" t="s">
        <v>1</v>
      </c>
      <c r="F199" s="162" t="s">
        <v>80</v>
      </c>
      <c r="H199" s="163">
        <v>1</v>
      </c>
      <c r="I199" s="164"/>
      <c r="L199" s="159"/>
      <c r="M199" s="165"/>
      <c r="N199" s="166"/>
      <c r="O199" s="166"/>
      <c r="P199" s="166"/>
      <c r="Q199" s="166"/>
      <c r="R199" s="166"/>
      <c r="S199" s="166"/>
      <c r="T199" s="167"/>
      <c r="AT199" s="161" t="s">
        <v>135</v>
      </c>
      <c r="AU199" s="161" t="s">
        <v>82</v>
      </c>
      <c r="AV199" s="13" t="s">
        <v>82</v>
      </c>
      <c r="AW199" s="13" t="s">
        <v>29</v>
      </c>
      <c r="AX199" s="13" t="s">
        <v>80</v>
      </c>
      <c r="AY199" s="161" t="s">
        <v>126</v>
      </c>
    </row>
    <row r="200" spans="1:65" s="2" customFormat="1" ht="21.75" customHeight="1">
      <c r="A200" s="32"/>
      <c r="B200" s="144"/>
      <c r="C200" s="145" t="s">
        <v>277</v>
      </c>
      <c r="D200" s="145" t="s">
        <v>129</v>
      </c>
      <c r="E200" s="146" t="s">
        <v>278</v>
      </c>
      <c r="F200" s="147" t="s">
        <v>279</v>
      </c>
      <c r="G200" s="148" t="s">
        <v>144</v>
      </c>
      <c r="H200" s="149">
        <v>0.23799999999999999</v>
      </c>
      <c r="I200" s="150"/>
      <c r="J200" s="151">
        <f>ROUND(I200*H200,2)</f>
        <v>0</v>
      </c>
      <c r="K200" s="152"/>
      <c r="L200" s="33"/>
      <c r="M200" s="153" t="s">
        <v>1</v>
      </c>
      <c r="N200" s="154" t="s">
        <v>37</v>
      </c>
      <c r="O200" s="58"/>
      <c r="P200" s="155">
        <f>O200*H200</f>
        <v>0</v>
      </c>
      <c r="Q200" s="155">
        <v>0</v>
      </c>
      <c r="R200" s="155">
        <f>Q200*H200</f>
        <v>0</v>
      </c>
      <c r="S200" s="155">
        <v>0</v>
      </c>
      <c r="T200" s="156">
        <f>S200*H200</f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57" t="s">
        <v>133</v>
      </c>
      <c r="AT200" s="157" t="s">
        <v>129</v>
      </c>
      <c r="AU200" s="157" t="s">
        <v>82</v>
      </c>
      <c r="AY200" s="17" t="s">
        <v>126</v>
      </c>
      <c r="BE200" s="158">
        <f>IF(N200="základní",J200,0)</f>
        <v>0</v>
      </c>
      <c r="BF200" s="158">
        <f>IF(N200="snížená",J200,0)</f>
        <v>0</v>
      </c>
      <c r="BG200" s="158">
        <f>IF(N200="zákl. přenesená",J200,0)</f>
        <v>0</v>
      </c>
      <c r="BH200" s="158">
        <f>IF(N200="sníž. přenesená",J200,0)</f>
        <v>0</v>
      </c>
      <c r="BI200" s="158">
        <f>IF(N200="nulová",J200,0)</f>
        <v>0</v>
      </c>
      <c r="BJ200" s="17" t="s">
        <v>80</v>
      </c>
      <c r="BK200" s="158">
        <f>ROUND(I200*H200,2)</f>
        <v>0</v>
      </c>
      <c r="BL200" s="17" t="s">
        <v>133</v>
      </c>
      <c r="BM200" s="157" t="s">
        <v>280</v>
      </c>
    </row>
    <row r="201" spans="1:65" s="12" customFormat="1" ht="22.9" customHeight="1">
      <c r="B201" s="131"/>
      <c r="D201" s="132" t="s">
        <v>71</v>
      </c>
      <c r="E201" s="142" t="s">
        <v>281</v>
      </c>
      <c r="F201" s="142" t="s">
        <v>282</v>
      </c>
      <c r="I201" s="134"/>
      <c r="J201" s="143">
        <f>BK201</f>
        <v>0</v>
      </c>
      <c r="L201" s="131"/>
      <c r="M201" s="136"/>
      <c r="N201" s="137"/>
      <c r="O201" s="137"/>
      <c r="P201" s="138">
        <f>SUM(P202:P254)</f>
        <v>0</v>
      </c>
      <c r="Q201" s="137"/>
      <c r="R201" s="138">
        <f>SUM(R202:R254)</f>
        <v>0.35147</v>
      </c>
      <c r="S201" s="137"/>
      <c r="T201" s="139">
        <f>SUM(T202:T254)</f>
        <v>0.13303999999999999</v>
      </c>
      <c r="AR201" s="132" t="s">
        <v>82</v>
      </c>
      <c r="AT201" s="140" t="s">
        <v>71</v>
      </c>
      <c r="AU201" s="140" t="s">
        <v>80</v>
      </c>
      <c r="AY201" s="132" t="s">
        <v>126</v>
      </c>
      <c r="BK201" s="141">
        <f>SUM(BK202:BK254)</f>
        <v>0</v>
      </c>
    </row>
    <row r="202" spans="1:65" s="2" customFormat="1" ht="16.5" customHeight="1">
      <c r="A202" s="32"/>
      <c r="B202" s="144"/>
      <c r="C202" s="145" t="s">
        <v>283</v>
      </c>
      <c r="D202" s="145" t="s">
        <v>129</v>
      </c>
      <c r="E202" s="146" t="s">
        <v>284</v>
      </c>
      <c r="F202" s="147" t="s">
        <v>285</v>
      </c>
      <c r="G202" s="148" t="s">
        <v>138</v>
      </c>
      <c r="H202" s="149">
        <v>26</v>
      </c>
      <c r="I202" s="150"/>
      <c r="J202" s="151">
        <f>ROUND(I202*H202,2)</f>
        <v>0</v>
      </c>
      <c r="K202" s="152"/>
      <c r="L202" s="33"/>
      <c r="M202" s="153" t="s">
        <v>1</v>
      </c>
      <c r="N202" s="154" t="s">
        <v>37</v>
      </c>
      <c r="O202" s="58"/>
      <c r="P202" s="155">
        <f>O202*H202</f>
        <v>0</v>
      </c>
      <c r="Q202" s="155">
        <v>3.0000000000000001E-5</v>
      </c>
      <c r="R202" s="155">
        <f>Q202*H202</f>
        <v>7.7999999999999999E-4</v>
      </c>
      <c r="S202" s="155">
        <v>1.06E-3</v>
      </c>
      <c r="T202" s="156">
        <f>S202*H202</f>
        <v>2.7559999999999998E-2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57" t="s">
        <v>133</v>
      </c>
      <c r="AT202" s="157" t="s">
        <v>129</v>
      </c>
      <c r="AU202" s="157" t="s">
        <v>82</v>
      </c>
      <c r="AY202" s="17" t="s">
        <v>126</v>
      </c>
      <c r="BE202" s="158">
        <f>IF(N202="základní",J202,0)</f>
        <v>0</v>
      </c>
      <c r="BF202" s="158">
        <f>IF(N202="snížená",J202,0)</f>
        <v>0</v>
      </c>
      <c r="BG202" s="158">
        <f>IF(N202="zákl. přenesená",J202,0)</f>
        <v>0</v>
      </c>
      <c r="BH202" s="158">
        <f>IF(N202="sníž. přenesená",J202,0)</f>
        <v>0</v>
      </c>
      <c r="BI202" s="158">
        <f>IF(N202="nulová",J202,0)</f>
        <v>0</v>
      </c>
      <c r="BJ202" s="17" t="s">
        <v>80</v>
      </c>
      <c r="BK202" s="158">
        <f>ROUND(I202*H202,2)</f>
        <v>0</v>
      </c>
      <c r="BL202" s="17" t="s">
        <v>133</v>
      </c>
      <c r="BM202" s="157" t="s">
        <v>286</v>
      </c>
    </row>
    <row r="203" spans="1:65" s="13" customFormat="1" ht="11.25">
      <c r="B203" s="159"/>
      <c r="D203" s="160" t="s">
        <v>135</v>
      </c>
      <c r="E203" s="161" t="s">
        <v>1</v>
      </c>
      <c r="F203" s="162" t="s">
        <v>287</v>
      </c>
      <c r="H203" s="163">
        <v>26</v>
      </c>
      <c r="I203" s="164"/>
      <c r="L203" s="159"/>
      <c r="M203" s="165"/>
      <c r="N203" s="166"/>
      <c r="O203" s="166"/>
      <c r="P203" s="166"/>
      <c r="Q203" s="166"/>
      <c r="R203" s="166"/>
      <c r="S203" s="166"/>
      <c r="T203" s="167"/>
      <c r="AT203" s="161" t="s">
        <v>135</v>
      </c>
      <c r="AU203" s="161" t="s">
        <v>82</v>
      </c>
      <c r="AV203" s="13" t="s">
        <v>82</v>
      </c>
      <c r="AW203" s="13" t="s">
        <v>29</v>
      </c>
      <c r="AX203" s="13" t="s">
        <v>80</v>
      </c>
      <c r="AY203" s="161" t="s">
        <v>126</v>
      </c>
    </row>
    <row r="204" spans="1:65" s="2" customFormat="1" ht="24.2" customHeight="1">
      <c r="A204" s="32"/>
      <c r="B204" s="144"/>
      <c r="C204" s="145" t="s">
        <v>288</v>
      </c>
      <c r="D204" s="145" t="s">
        <v>129</v>
      </c>
      <c r="E204" s="146" t="s">
        <v>289</v>
      </c>
      <c r="F204" s="147" t="s">
        <v>290</v>
      </c>
      <c r="G204" s="148" t="s">
        <v>138</v>
      </c>
      <c r="H204" s="149">
        <v>36</v>
      </c>
      <c r="I204" s="150"/>
      <c r="J204" s="151">
        <f>ROUND(I204*H204,2)</f>
        <v>0</v>
      </c>
      <c r="K204" s="152"/>
      <c r="L204" s="33"/>
      <c r="M204" s="153" t="s">
        <v>1</v>
      </c>
      <c r="N204" s="154" t="s">
        <v>37</v>
      </c>
      <c r="O204" s="58"/>
      <c r="P204" s="155">
        <f>O204*H204</f>
        <v>0</v>
      </c>
      <c r="Q204" s="155">
        <v>4.0000000000000003E-5</v>
      </c>
      <c r="R204" s="155">
        <f>Q204*H204</f>
        <v>1.4400000000000001E-3</v>
      </c>
      <c r="S204" s="155">
        <v>2.9299999999999999E-3</v>
      </c>
      <c r="T204" s="156">
        <f>S204*H204</f>
        <v>0.10547999999999999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57" t="s">
        <v>133</v>
      </c>
      <c r="AT204" s="157" t="s">
        <v>129</v>
      </c>
      <c r="AU204" s="157" t="s">
        <v>82</v>
      </c>
      <c r="AY204" s="17" t="s">
        <v>126</v>
      </c>
      <c r="BE204" s="158">
        <f>IF(N204="základní",J204,0)</f>
        <v>0</v>
      </c>
      <c r="BF204" s="158">
        <f>IF(N204="snížená",J204,0)</f>
        <v>0</v>
      </c>
      <c r="BG204" s="158">
        <f>IF(N204="zákl. přenesená",J204,0)</f>
        <v>0</v>
      </c>
      <c r="BH204" s="158">
        <f>IF(N204="sníž. přenesená",J204,0)</f>
        <v>0</v>
      </c>
      <c r="BI204" s="158">
        <f>IF(N204="nulová",J204,0)</f>
        <v>0</v>
      </c>
      <c r="BJ204" s="17" t="s">
        <v>80</v>
      </c>
      <c r="BK204" s="158">
        <f>ROUND(I204*H204,2)</f>
        <v>0</v>
      </c>
      <c r="BL204" s="17" t="s">
        <v>133</v>
      </c>
      <c r="BM204" s="157" t="s">
        <v>291</v>
      </c>
    </row>
    <row r="205" spans="1:65" s="13" customFormat="1" ht="11.25">
      <c r="B205" s="159"/>
      <c r="D205" s="160" t="s">
        <v>135</v>
      </c>
      <c r="E205" s="161" t="s">
        <v>1</v>
      </c>
      <c r="F205" s="162" t="s">
        <v>292</v>
      </c>
      <c r="H205" s="163">
        <v>36</v>
      </c>
      <c r="I205" s="164"/>
      <c r="L205" s="159"/>
      <c r="M205" s="165"/>
      <c r="N205" s="166"/>
      <c r="O205" s="166"/>
      <c r="P205" s="166"/>
      <c r="Q205" s="166"/>
      <c r="R205" s="166"/>
      <c r="S205" s="166"/>
      <c r="T205" s="167"/>
      <c r="AT205" s="161" t="s">
        <v>135</v>
      </c>
      <c r="AU205" s="161" t="s">
        <v>82</v>
      </c>
      <c r="AV205" s="13" t="s">
        <v>82</v>
      </c>
      <c r="AW205" s="13" t="s">
        <v>29</v>
      </c>
      <c r="AX205" s="13" t="s">
        <v>80</v>
      </c>
      <c r="AY205" s="161" t="s">
        <v>126</v>
      </c>
    </row>
    <row r="206" spans="1:65" s="2" customFormat="1" ht="24.2" customHeight="1">
      <c r="A206" s="32"/>
      <c r="B206" s="144"/>
      <c r="C206" s="145" t="s">
        <v>293</v>
      </c>
      <c r="D206" s="145" t="s">
        <v>129</v>
      </c>
      <c r="E206" s="146" t="s">
        <v>294</v>
      </c>
      <c r="F206" s="147" t="s">
        <v>295</v>
      </c>
      <c r="G206" s="148" t="s">
        <v>144</v>
      </c>
      <c r="H206" s="149">
        <v>0.14000000000000001</v>
      </c>
      <c r="I206" s="150"/>
      <c r="J206" s="151">
        <f>ROUND(I206*H206,2)</f>
        <v>0</v>
      </c>
      <c r="K206" s="152"/>
      <c r="L206" s="33"/>
      <c r="M206" s="153" t="s">
        <v>1</v>
      </c>
      <c r="N206" s="154" t="s">
        <v>37</v>
      </c>
      <c r="O206" s="58"/>
      <c r="P206" s="155">
        <f>O206*H206</f>
        <v>0</v>
      </c>
      <c r="Q206" s="155">
        <v>0</v>
      </c>
      <c r="R206" s="155">
        <f>Q206*H206</f>
        <v>0</v>
      </c>
      <c r="S206" s="155">
        <v>0</v>
      </c>
      <c r="T206" s="156">
        <f>S206*H206</f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57" t="s">
        <v>133</v>
      </c>
      <c r="AT206" s="157" t="s">
        <v>129</v>
      </c>
      <c r="AU206" s="157" t="s">
        <v>82</v>
      </c>
      <c r="AY206" s="17" t="s">
        <v>126</v>
      </c>
      <c r="BE206" s="158">
        <f>IF(N206="základní",J206,0)</f>
        <v>0</v>
      </c>
      <c r="BF206" s="158">
        <f>IF(N206="snížená",J206,0)</f>
        <v>0</v>
      </c>
      <c r="BG206" s="158">
        <f>IF(N206="zákl. přenesená",J206,0)</f>
        <v>0</v>
      </c>
      <c r="BH206" s="158">
        <f>IF(N206="sníž. přenesená",J206,0)</f>
        <v>0</v>
      </c>
      <c r="BI206" s="158">
        <f>IF(N206="nulová",J206,0)</f>
        <v>0</v>
      </c>
      <c r="BJ206" s="17" t="s">
        <v>80</v>
      </c>
      <c r="BK206" s="158">
        <f>ROUND(I206*H206,2)</f>
        <v>0</v>
      </c>
      <c r="BL206" s="17" t="s">
        <v>133</v>
      </c>
      <c r="BM206" s="157" t="s">
        <v>296</v>
      </c>
    </row>
    <row r="207" spans="1:65" s="13" customFormat="1" ht="11.25">
      <c r="B207" s="159"/>
      <c r="D207" s="160" t="s">
        <v>135</v>
      </c>
      <c r="E207" s="161" t="s">
        <v>1</v>
      </c>
      <c r="F207" s="162" t="s">
        <v>297</v>
      </c>
      <c r="H207" s="163">
        <v>0.14000000000000001</v>
      </c>
      <c r="I207" s="164"/>
      <c r="L207" s="159"/>
      <c r="M207" s="165"/>
      <c r="N207" s="166"/>
      <c r="O207" s="166"/>
      <c r="P207" s="166"/>
      <c r="Q207" s="166"/>
      <c r="R207" s="166"/>
      <c r="S207" s="166"/>
      <c r="T207" s="167"/>
      <c r="AT207" s="161" t="s">
        <v>135</v>
      </c>
      <c r="AU207" s="161" t="s">
        <v>82</v>
      </c>
      <c r="AV207" s="13" t="s">
        <v>82</v>
      </c>
      <c r="AW207" s="13" t="s">
        <v>29</v>
      </c>
      <c r="AX207" s="13" t="s">
        <v>80</v>
      </c>
      <c r="AY207" s="161" t="s">
        <v>126</v>
      </c>
    </row>
    <row r="208" spans="1:65" s="2" customFormat="1" ht="24.2" customHeight="1">
      <c r="A208" s="32"/>
      <c r="B208" s="144"/>
      <c r="C208" s="145" t="s">
        <v>298</v>
      </c>
      <c r="D208" s="145" t="s">
        <v>129</v>
      </c>
      <c r="E208" s="146" t="s">
        <v>299</v>
      </c>
      <c r="F208" s="147" t="s">
        <v>300</v>
      </c>
      <c r="G208" s="148" t="s">
        <v>138</v>
      </c>
      <c r="H208" s="149">
        <v>4</v>
      </c>
      <c r="I208" s="150"/>
      <c r="J208" s="151">
        <f>ROUND(I208*H208,2)</f>
        <v>0</v>
      </c>
      <c r="K208" s="152"/>
      <c r="L208" s="33"/>
      <c r="M208" s="153" t="s">
        <v>1</v>
      </c>
      <c r="N208" s="154" t="s">
        <v>37</v>
      </c>
      <c r="O208" s="58"/>
      <c r="P208" s="155">
        <f>O208*H208</f>
        <v>0</v>
      </c>
      <c r="Q208" s="155">
        <v>1.6199999999999999E-3</v>
      </c>
      <c r="R208" s="155">
        <f>Q208*H208</f>
        <v>6.4799999999999996E-3</v>
      </c>
      <c r="S208" s="155">
        <v>0</v>
      </c>
      <c r="T208" s="156">
        <f>S208*H208</f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57" t="s">
        <v>133</v>
      </c>
      <c r="AT208" s="157" t="s">
        <v>129</v>
      </c>
      <c r="AU208" s="157" t="s">
        <v>82</v>
      </c>
      <c r="AY208" s="17" t="s">
        <v>126</v>
      </c>
      <c r="BE208" s="158">
        <f>IF(N208="základní",J208,0)</f>
        <v>0</v>
      </c>
      <c r="BF208" s="158">
        <f>IF(N208="snížená",J208,0)</f>
        <v>0</v>
      </c>
      <c r="BG208" s="158">
        <f>IF(N208="zákl. přenesená",J208,0)</f>
        <v>0</v>
      </c>
      <c r="BH208" s="158">
        <f>IF(N208="sníž. přenesená",J208,0)</f>
        <v>0</v>
      </c>
      <c r="BI208" s="158">
        <f>IF(N208="nulová",J208,0)</f>
        <v>0</v>
      </c>
      <c r="BJ208" s="17" t="s">
        <v>80</v>
      </c>
      <c r="BK208" s="158">
        <f>ROUND(I208*H208,2)</f>
        <v>0</v>
      </c>
      <c r="BL208" s="17" t="s">
        <v>133</v>
      </c>
      <c r="BM208" s="157" t="s">
        <v>301</v>
      </c>
    </row>
    <row r="209" spans="1:65" s="13" customFormat="1" ht="11.25">
      <c r="B209" s="159"/>
      <c r="D209" s="160" t="s">
        <v>135</v>
      </c>
      <c r="E209" s="161" t="s">
        <v>1</v>
      </c>
      <c r="F209" s="162" t="s">
        <v>147</v>
      </c>
      <c r="H209" s="163">
        <v>4</v>
      </c>
      <c r="I209" s="164"/>
      <c r="L209" s="159"/>
      <c r="M209" s="165"/>
      <c r="N209" s="166"/>
      <c r="O209" s="166"/>
      <c r="P209" s="166"/>
      <c r="Q209" s="166"/>
      <c r="R209" s="166"/>
      <c r="S209" s="166"/>
      <c r="T209" s="167"/>
      <c r="AT209" s="161" t="s">
        <v>135</v>
      </c>
      <c r="AU209" s="161" t="s">
        <v>82</v>
      </c>
      <c r="AV209" s="13" t="s">
        <v>82</v>
      </c>
      <c r="AW209" s="13" t="s">
        <v>29</v>
      </c>
      <c r="AX209" s="13" t="s">
        <v>80</v>
      </c>
      <c r="AY209" s="161" t="s">
        <v>126</v>
      </c>
    </row>
    <row r="210" spans="1:65" s="2" customFormat="1" ht="24.2" customHeight="1">
      <c r="A210" s="32"/>
      <c r="B210" s="144"/>
      <c r="C210" s="145" t="s">
        <v>302</v>
      </c>
      <c r="D210" s="145" t="s">
        <v>129</v>
      </c>
      <c r="E210" s="146" t="s">
        <v>303</v>
      </c>
      <c r="F210" s="147" t="s">
        <v>304</v>
      </c>
      <c r="G210" s="148" t="s">
        <v>138</v>
      </c>
      <c r="H210" s="149">
        <v>9</v>
      </c>
      <c r="I210" s="150"/>
      <c r="J210" s="151">
        <f>ROUND(I210*H210,2)</f>
        <v>0</v>
      </c>
      <c r="K210" s="152"/>
      <c r="L210" s="33"/>
      <c r="M210" s="153" t="s">
        <v>1</v>
      </c>
      <c r="N210" s="154" t="s">
        <v>37</v>
      </c>
      <c r="O210" s="58"/>
      <c r="P210" s="155">
        <f>O210*H210</f>
        <v>0</v>
      </c>
      <c r="Q210" s="155">
        <v>3.0100000000000001E-3</v>
      </c>
      <c r="R210" s="155">
        <f>Q210*H210</f>
        <v>2.7089999999999999E-2</v>
      </c>
      <c r="S210" s="155">
        <v>0</v>
      </c>
      <c r="T210" s="156">
        <f>S210*H210</f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57" t="s">
        <v>133</v>
      </c>
      <c r="AT210" s="157" t="s">
        <v>129</v>
      </c>
      <c r="AU210" s="157" t="s">
        <v>82</v>
      </c>
      <c r="AY210" s="17" t="s">
        <v>126</v>
      </c>
      <c r="BE210" s="158">
        <f>IF(N210="základní",J210,0)</f>
        <v>0</v>
      </c>
      <c r="BF210" s="158">
        <f>IF(N210="snížená",J210,0)</f>
        <v>0</v>
      </c>
      <c r="BG210" s="158">
        <f>IF(N210="zákl. přenesená",J210,0)</f>
        <v>0</v>
      </c>
      <c r="BH210" s="158">
        <f>IF(N210="sníž. přenesená",J210,0)</f>
        <v>0</v>
      </c>
      <c r="BI210" s="158">
        <f>IF(N210="nulová",J210,0)</f>
        <v>0</v>
      </c>
      <c r="BJ210" s="17" t="s">
        <v>80</v>
      </c>
      <c r="BK210" s="158">
        <f>ROUND(I210*H210,2)</f>
        <v>0</v>
      </c>
      <c r="BL210" s="17" t="s">
        <v>133</v>
      </c>
      <c r="BM210" s="157" t="s">
        <v>305</v>
      </c>
    </row>
    <row r="211" spans="1:65" s="13" customFormat="1" ht="11.25">
      <c r="B211" s="159"/>
      <c r="D211" s="160" t="s">
        <v>135</v>
      </c>
      <c r="E211" s="161" t="s">
        <v>1</v>
      </c>
      <c r="F211" s="162" t="s">
        <v>169</v>
      </c>
      <c r="H211" s="163">
        <v>9</v>
      </c>
      <c r="I211" s="164"/>
      <c r="L211" s="159"/>
      <c r="M211" s="165"/>
      <c r="N211" s="166"/>
      <c r="O211" s="166"/>
      <c r="P211" s="166"/>
      <c r="Q211" s="166"/>
      <c r="R211" s="166"/>
      <c r="S211" s="166"/>
      <c r="T211" s="167"/>
      <c r="AT211" s="161" t="s">
        <v>135</v>
      </c>
      <c r="AU211" s="161" t="s">
        <v>82</v>
      </c>
      <c r="AV211" s="13" t="s">
        <v>82</v>
      </c>
      <c r="AW211" s="13" t="s">
        <v>29</v>
      </c>
      <c r="AX211" s="13" t="s">
        <v>80</v>
      </c>
      <c r="AY211" s="161" t="s">
        <v>126</v>
      </c>
    </row>
    <row r="212" spans="1:65" s="2" customFormat="1" ht="24.2" customHeight="1">
      <c r="A212" s="32"/>
      <c r="B212" s="144"/>
      <c r="C212" s="145" t="s">
        <v>306</v>
      </c>
      <c r="D212" s="145" t="s">
        <v>129</v>
      </c>
      <c r="E212" s="146" t="s">
        <v>307</v>
      </c>
      <c r="F212" s="147" t="s">
        <v>308</v>
      </c>
      <c r="G212" s="148" t="s">
        <v>138</v>
      </c>
      <c r="H212" s="149">
        <v>18</v>
      </c>
      <c r="I212" s="150"/>
      <c r="J212" s="151">
        <f>ROUND(I212*H212,2)</f>
        <v>0</v>
      </c>
      <c r="K212" s="152"/>
      <c r="L212" s="33"/>
      <c r="M212" s="153" t="s">
        <v>1</v>
      </c>
      <c r="N212" s="154" t="s">
        <v>37</v>
      </c>
      <c r="O212" s="58"/>
      <c r="P212" s="155">
        <f>O212*H212</f>
        <v>0</v>
      </c>
      <c r="Q212" s="155">
        <v>3.8300000000000001E-3</v>
      </c>
      <c r="R212" s="155">
        <f>Q212*H212</f>
        <v>6.8940000000000001E-2</v>
      </c>
      <c r="S212" s="155">
        <v>0</v>
      </c>
      <c r="T212" s="156">
        <f>S212*H212</f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57" t="s">
        <v>133</v>
      </c>
      <c r="AT212" s="157" t="s">
        <v>129</v>
      </c>
      <c r="AU212" s="157" t="s">
        <v>82</v>
      </c>
      <c r="AY212" s="17" t="s">
        <v>126</v>
      </c>
      <c r="BE212" s="158">
        <f>IF(N212="základní",J212,0)</f>
        <v>0</v>
      </c>
      <c r="BF212" s="158">
        <f>IF(N212="snížená",J212,0)</f>
        <v>0</v>
      </c>
      <c r="BG212" s="158">
        <f>IF(N212="zákl. přenesená",J212,0)</f>
        <v>0</v>
      </c>
      <c r="BH212" s="158">
        <f>IF(N212="sníž. přenesená",J212,0)</f>
        <v>0</v>
      </c>
      <c r="BI212" s="158">
        <f>IF(N212="nulová",J212,0)</f>
        <v>0</v>
      </c>
      <c r="BJ212" s="17" t="s">
        <v>80</v>
      </c>
      <c r="BK212" s="158">
        <f>ROUND(I212*H212,2)</f>
        <v>0</v>
      </c>
      <c r="BL212" s="17" t="s">
        <v>133</v>
      </c>
      <c r="BM212" s="157" t="s">
        <v>309</v>
      </c>
    </row>
    <row r="213" spans="1:65" s="13" customFormat="1" ht="11.25">
      <c r="B213" s="159"/>
      <c r="D213" s="160" t="s">
        <v>135</v>
      </c>
      <c r="E213" s="161" t="s">
        <v>1</v>
      </c>
      <c r="F213" s="162" t="s">
        <v>205</v>
      </c>
      <c r="H213" s="163">
        <v>18</v>
      </c>
      <c r="I213" s="164"/>
      <c r="L213" s="159"/>
      <c r="M213" s="165"/>
      <c r="N213" s="166"/>
      <c r="O213" s="166"/>
      <c r="P213" s="166"/>
      <c r="Q213" s="166"/>
      <c r="R213" s="166"/>
      <c r="S213" s="166"/>
      <c r="T213" s="167"/>
      <c r="AT213" s="161" t="s">
        <v>135</v>
      </c>
      <c r="AU213" s="161" t="s">
        <v>82</v>
      </c>
      <c r="AV213" s="13" t="s">
        <v>82</v>
      </c>
      <c r="AW213" s="13" t="s">
        <v>29</v>
      </c>
      <c r="AX213" s="13" t="s">
        <v>80</v>
      </c>
      <c r="AY213" s="161" t="s">
        <v>126</v>
      </c>
    </row>
    <row r="214" spans="1:65" s="2" customFormat="1" ht="24.2" customHeight="1">
      <c r="A214" s="32"/>
      <c r="B214" s="144"/>
      <c r="C214" s="145" t="s">
        <v>310</v>
      </c>
      <c r="D214" s="145" t="s">
        <v>129</v>
      </c>
      <c r="E214" s="146" t="s">
        <v>311</v>
      </c>
      <c r="F214" s="147" t="s">
        <v>312</v>
      </c>
      <c r="G214" s="148" t="s">
        <v>138</v>
      </c>
      <c r="H214" s="149">
        <v>6</v>
      </c>
      <c r="I214" s="150"/>
      <c r="J214" s="151">
        <f>ROUND(I214*H214,2)</f>
        <v>0</v>
      </c>
      <c r="K214" s="152"/>
      <c r="L214" s="33"/>
      <c r="M214" s="153" t="s">
        <v>1</v>
      </c>
      <c r="N214" s="154" t="s">
        <v>37</v>
      </c>
      <c r="O214" s="58"/>
      <c r="P214" s="155">
        <f>O214*H214</f>
        <v>0</v>
      </c>
      <c r="Q214" s="155">
        <v>4.4999999999999997E-3</v>
      </c>
      <c r="R214" s="155">
        <f>Q214*H214</f>
        <v>2.6999999999999996E-2</v>
      </c>
      <c r="S214" s="155">
        <v>0</v>
      </c>
      <c r="T214" s="156">
        <f>S214*H214</f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57" t="s">
        <v>133</v>
      </c>
      <c r="AT214" s="157" t="s">
        <v>129</v>
      </c>
      <c r="AU214" s="157" t="s">
        <v>82</v>
      </c>
      <c r="AY214" s="17" t="s">
        <v>126</v>
      </c>
      <c r="BE214" s="158">
        <f>IF(N214="základní",J214,0)</f>
        <v>0</v>
      </c>
      <c r="BF214" s="158">
        <f>IF(N214="snížená",J214,0)</f>
        <v>0</v>
      </c>
      <c r="BG214" s="158">
        <f>IF(N214="zákl. přenesená",J214,0)</f>
        <v>0</v>
      </c>
      <c r="BH214" s="158">
        <f>IF(N214="sníž. přenesená",J214,0)</f>
        <v>0</v>
      </c>
      <c r="BI214" s="158">
        <f>IF(N214="nulová",J214,0)</f>
        <v>0</v>
      </c>
      <c r="BJ214" s="17" t="s">
        <v>80</v>
      </c>
      <c r="BK214" s="158">
        <f>ROUND(I214*H214,2)</f>
        <v>0</v>
      </c>
      <c r="BL214" s="17" t="s">
        <v>133</v>
      </c>
      <c r="BM214" s="157" t="s">
        <v>313</v>
      </c>
    </row>
    <row r="215" spans="1:65" s="13" customFormat="1" ht="11.25">
      <c r="B215" s="159"/>
      <c r="D215" s="160" t="s">
        <v>135</v>
      </c>
      <c r="E215" s="161" t="s">
        <v>1</v>
      </c>
      <c r="F215" s="162" t="s">
        <v>140</v>
      </c>
      <c r="H215" s="163">
        <v>6</v>
      </c>
      <c r="I215" s="164"/>
      <c r="L215" s="159"/>
      <c r="M215" s="165"/>
      <c r="N215" s="166"/>
      <c r="O215" s="166"/>
      <c r="P215" s="166"/>
      <c r="Q215" s="166"/>
      <c r="R215" s="166"/>
      <c r="S215" s="166"/>
      <c r="T215" s="167"/>
      <c r="AT215" s="161" t="s">
        <v>135</v>
      </c>
      <c r="AU215" s="161" t="s">
        <v>82</v>
      </c>
      <c r="AV215" s="13" t="s">
        <v>82</v>
      </c>
      <c r="AW215" s="13" t="s">
        <v>29</v>
      </c>
      <c r="AX215" s="13" t="s">
        <v>80</v>
      </c>
      <c r="AY215" s="161" t="s">
        <v>126</v>
      </c>
    </row>
    <row r="216" spans="1:65" s="2" customFormat="1" ht="24.2" customHeight="1">
      <c r="A216" s="32"/>
      <c r="B216" s="144"/>
      <c r="C216" s="145" t="s">
        <v>314</v>
      </c>
      <c r="D216" s="145" t="s">
        <v>129</v>
      </c>
      <c r="E216" s="146" t="s">
        <v>315</v>
      </c>
      <c r="F216" s="147" t="s">
        <v>316</v>
      </c>
      <c r="G216" s="148" t="s">
        <v>138</v>
      </c>
      <c r="H216" s="149">
        <v>24</v>
      </c>
      <c r="I216" s="150"/>
      <c r="J216" s="151">
        <f>ROUND(I216*H216,2)</f>
        <v>0</v>
      </c>
      <c r="K216" s="152"/>
      <c r="L216" s="33"/>
      <c r="M216" s="153" t="s">
        <v>1</v>
      </c>
      <c r="N216" s="154" t="s">
        <v>37</v>
      </c>
      <c r="O216" s="58"/>
      <c r="P216" s="155">
        <f>O216*H216</f>
        <v>0</v>
      </c>
      <c r="Q216" s="155">
        <v>6.43E-3</v>
      </c>
      <c r="R216" s="155">
        <f>Q216*H216</f>
        <v>0.15432000000000001</v>
      </c>
      <c r="S216" s="155">
        <v>0</v>
      </c>
      <c r="T216" s="156">
        <f>S216*H216</f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57" t="s">
        <v>133</v>
      </c>
      <c r="AT216" s="157" t="s">
        <v>129</v>
      </c>
      <c r="AU216" s="157" t="s">
        <v>82</v>
      </c>
      <c r="AY216" s="17" t="s">
        <v>126</v>
      </c>
      <c r="BE216" s="158">
        <f>IF(N216="základní",J216,0)</f>
        <v>0</v>
      </c>
      <c r="BF216" s="158">
        <f>IF(N216="snížená",J216,0)</f>
        <v>0</v>
      </c>
      <c r="BG216" s="158">
        <f>IF(N216="zákl. přenesená",J216,0)</f>
        <v>0</v>
      </c>
      <c r="BH216" s="158">
        <f>IF(N216="sníž. přenesená",J216,0)</f>
        <v>0</v>
      </c>
      <c r="BI216" s="158">
        <f>IF(N216="nulová",J216,0)</f>
        <v>0</v>
      </c>
      <c r="BJ216" s="17" t="s">
        <v>80</v>
      </c>
      <c r="BK216" s="158">
        <f>ROUND(I216*H216,2)</f>
        <v>0</v>
      </c>
      <c r="BL216" s="17" t="s">
        <v>133</v>
      </c>
      <c r="BM216" s="157" t="s">
        <v>317</v>
      </c>
    </row>
    <row r="217" spans="1:65" s="13" customFormat="1" ht="11.25">
      <c r="B217" s="159"/>
      <c r="D217" s="160" t="s">
        <v>135</v>
      </c>
      <c r="E217" s="161" t="s">
        <v>1</v>
      </c>
      <c r="F217" s="162" t="s">
        <v>230</v>
      </c>
      <c r="H217" s="163">
        <v>24</v>
      </c>
      <c r="I217" s="164"/>
      <c r="L217" s="159"/>
      <c r="M217" s="165"/>
      <c r="N217" s="166"/>
      <c r="O217" s="166"/>
      <c r="P217" s="166"/>
      <c r="Q217" s="166"/>
      <c r="R217" s="166"/>
      <c r="S217" s="166"/>
      <c r="T217" s="167"/>
      <c r="AT217" s="161" t="s">
        <v>135</v>
      </c>
      <c r="AU217" s="161" t="s">
        <v>82</v>
      </c>
      <c r="AV217" s="13" t="s">
        <v>82</v>
      </c>
      <c r="AW217" s="13" t="s">
        <v>29</v>
      </c>
      <c r="AX217" s="13" t="s">
        <v>80</v>
      </c>
      <c r="AY217" s="161" t="s">
        <v>126</v>
      </c>
    </row>
    <row r="218" spans="1:65" s="2" customFormat="1" ht="21.75" customHeight="1">
      <c r="A218" s="32"/>
      <c r="B218" s="144"/>
      <c r="C218" s="145" t="s">
        <v>318</v>
      </c>
      <c r="D218" s="145" t="s">
        <v>129</v>
      </c>
      <c r="E218" s="146" t="s">
        <v>319</v>
      </c>
      <c r="F218" s="147" t="s">
        <v>320</v>
      </c>
      <c r="G218" s="148" t="s">
        <v>138</v>
      </c>
      <c r="H218" s="149">
        <v>37</v>
      </c>
      <c r="I218" s="150"/>
      <c r="J218" s="151">
        <f>ROUND(I218*H218,2)</f>
        <v>0</v>
      </c>
      <c r="K218" s="152"/>
      <c r="L218" s="33"/>
      <c r="M218" s="153" t="s">
        <v>1</v>
      </c>
      <c r="N218" s="154" t="s">
        <v>37</v>
      </c>
      <c r="O218" s="58"/>
      <c r="P218" s="155">
        <f>O218*H218</f>
        <v>0</v>
      </c>
      <c r="Q218" s="155">
        <v>0</v>
      </c>
      <c r="R218" s="155">
        <f>Q218*H218</f>
        <v>0</v>
      </c>
      <c r="S218" s="155">
        <v>0</v>
      </c>
      <c r="T218" s="156">
        <f>S218*H218</f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57" t="s">
        <v>133</v>
      </c>
      <c r="AT218" s="157" t="s">
        <v>129</v>
      </c>
      <c r="AU218" s="157" t="s">
        <v>82</v>
      </c>
      <c r="AY218" s="17" t="s">
        <v>126</v>
      </c>
      <c r="BE218" s="158">
        <f>IF(N218="základní",J218,0)</f>
        <v>0</v>
      </c>
      <c r="BF218" s="158">
        <f>IF(N218="snížená",J218,0)</f>
        <v>0</v>
      </c>
      <c r="BG218" s="158">
        <f>IF(N218="zákl. přenesená",J218,0)</f>
        <v>0</v>
      </c>
      <c r="BH218" s="158">
        <f>IF(N218="sníž. přenesená",J218,0)</f>
        <v>0</v>
      </c>
      <c r="BI218" s="158">
        <f>IF(N218="nulová",J218,0)</f>
        <v>0</v>
      </c>
      <c r="BJ218" s="17" t="s">
        <v>80</v>
      </c>
      <c r="BK218" s="158">
        <f>ROUND(I218*H218,2)</f>
        <v>0</v>
      </c>
      <c r="BL218" s="17" t="s">
        <v>133</v>
      </c>
      <c r="BM218" s="157" t="s">
        <v>321</v>
      </c>
    </row>
    <row r="219" spans="1:65" s="13" customFormat="1" ht="11.25">
      <c r="B219" s="159"/>
      <c r="D219" s="160" t="s">
        <v>135</v>
      </c>
      <c r="E219" s="161" t="s">
        <v>1</v>
      </c>
      <c r="F219" s="162" t="s">
        <v>322</v>
      </c>
      <c r="H219" s="163">
        <v>37</v>
      </c>
      <c r="I219" s="164"/>
      <c r="L219" s="159"/>
      <c r="M219" s="165"/>
      <c r="N219" s="166"/>
      <c r="O219" s="166"/>
      <c r="P219" s="166"/>
      <c r="Q219" s="166"/>
      <c r="R219" s="166"/>
      <c r="S219" s="166"/>
      <c r="T219" s="167"/>
      <c r="AT219" s="161" t="s">
        <v>135</v>
      </c>
      <c r="AU219" s="161" t="s">
        <v>82</v>
      </c>
      <c r="AV219" s="13" t="s">
        <v>82</v>
      </c>
      <c r="AW219" s="13" t="s">
        <v>29</v>
      </c>
      <c r="AX219" s="13" t="s">
        <v>80</v>
      </c>
      <c r="AY219" s="161" t="s">
        <v>126</v>
      </c>
    </row>
    <row r="220" spans="1:65" s="2" customFormat="1" ht="21.75" customHeight="1">
      <c r="A220" s="32"/>
      <c r="B220" s="144"/>
      <c r="C220" s="145" t="s">
        <v>323</v>
      </c>
      <c r="D220" s="145" t="s">
        <v>129</v>
      </c>
      <c r="E220" s="146" t="s">
        <v>324</v>
      </c>
      <c r="F220" s="147" t="s">
        <v>325</v>
      </c>
      <c r="G220" s="148" t="s">
        <v>138</v>
      </c>
      <c r="H220" s="149">
        <v>24</v>
      </c>
      <c r="I220" s="150"/>
      <c r="J220" s="151">
        <f>ROUND(I220*H220,2)</f>
        <v>0</v>
      </c>
      <c r="K220" s="152"/>
      <c r="L220" s="33"/>
      <c r="M220" s="153" t="s">
        <v>1</v>
      </c>
      <c r="N220" s="154" t="s">
        <v>37</v>
      </c>
      <c r="O220" s="58"/>
      <c r="P220" s="155">
        <f>O220*H220</f>
        <v>0</v>
      </c>
      <c r="Q220" s="155">
        <v>0</v>
      </c>
      <c r="R220" s="155">
        <f>Q220*H220</f>
        <v>0</v>
      </c>
      <c r="S220" s="155">
        <v>0</v>
      </c>
      <c r="T220" s="156">
        <f>S220*H220</f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57" t="s">
        <v>133</v>
      </c>
      <c r="AT220" s="157" t="s">
        <v>129</v>
      </c>
      <c r="AU220" s="157" t="s">
        <v>82</v>
      </c>
      <c r="AY220" s="17" t="s">
        <v>126</v>
      </c>
      <c r="BE220" s="158">
        <f>IF(N220="základní",J220,0)</f>
        <v>0</v>
      </c>
      <c r="BF220" s="158">
        <f>IF(N220="snížená",J220,0)</f>
        <v>0</v>
      </c>
      <c r="BG220" s="158">
        <f>IF(N220="zákl. přenesená",J220,0)</f>
        <v>0</v>
      </c>
      <c r="BH220" s="158">
        <f>IF(N220="sníž. přenesená",J220,0)</f>
        <v>0</v>
      </c>
      <c r="BI220" s="158">
        <f>IF(N220="nulová",J220,0)</f>
        <v>0</v>
      </c>
      <c r="BJ220" s="17" t="s">
        <v>80</v>
      </c>
      <c r="BK220" s="158">
        <f>ROUND(I220*H220,2)</f>
        <v>0</v>
      </c>
      <c r="BL220" s="17" t="s">
        <v>133</v>
      </c>
      <c r="BM220" s="157" t="s">
        <v>326</v>
      </c>
    </row>
    <row r="221" spans="1:65" s="13" customFormat="1" ht="11.25">
      <c r="B221" s="159"/>
      <c r="D221" s="160" t="s">
        <v>135</v>
      </c>
      <c r="E221" s="161" t="s">
        <v>1</v>
      </c>
      <c r="F221" s="162" t="s">
        <v>230</v>
      </c>
      <c r="H221" s="163">
        <v>24</v>
      </c>
      <c r="I221" s="164"/>
      <c r="L221" s="159"/>
      <c r="M221" s="165"/>
      <c r="N221" s="166"/>
      <c r="O221" s="166"/>
      <c r="P221" s="166"/>
      <c r="Q221" s="166"/>
      <c r="R221" s="166"/>
      <c r="S221" s="166"/>
      <c r="T221" s="167"/>
      <c r="AT221" s="161" t="s">
        <v>135</v>
      </c>
      <c r="AU221" s="161" t="s">
        <v>82</v>
      </c>
      <c r="AV221" s="13" t="s">
        <v>82</v>
      </c>
      <c r="AW221" s="13" t="s">
        <v>29</v>
      </c>
      <c r="AX221" s="13" t="s">
        <v>80</v>
      </c>
      <c r="AY221" s="161" t="s">
        <v>126</v>
      </c>
    </row>
    <row r="222" spans="1:65" s="2" customFormat="1" ht="24.2" customHeight="1">
      <c r="A222" s="32"/>
      <c r="B222" s="144"/>
      <c r="C222" s="145" t="s">
        <v>327</v>
      </c>
      <c r="D222" s="145" t="s">
        <v>129</v>
      </c>
      <c r="E222" s="146" t="s">
        <v>328</v>
      </c>
      <c r="F222" s="147" t="s">
        <v>329</v>
      </c>
      <c r="G222" s="148" t="s">
        <v>138</v>
      </c>
      <c r="H222" s="149">
        <v>4</v>
      </c>
      <c r="I222" s="150"/>
      <c r="J222" s="151">
        <f>ROUND(I222*H222,2)</f>
        <v>0</v>
      </c>
      <c r="K222" s="152"/>
      <c r="L222" s="33"/>
      <c r="M222" s="153" t="s">
        <v>1</v>
      </c>
      <c r="N222" s="154" t="s">
        <v>37</v>
      </c>
      <c r="O222" s="58"/>
      <c r="P222" s="155">
        <f>O222*H222</f>
        <v>0</v>
      </c>
      <c r="Q222" s="155">
        <v>7.5000000000000002E-4</v>
      </c>
      <c r="R222" s="155">
        <f>Q222*H222</f>
        <v>3.0000000000000001E-3</v>
      </c>
      <c r="S222" s="155">
        <v>0</v>
      </c>
      <c r="T222" s="156">
        <f>S222*H222</f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57" t="s">
        <v>133</v>
      </c>
      <c r="AT222" s="157" t="s">
        <v>129</v>
      </c>
      <c r="AU222" s="157" t="s">
        <v>82</v>
      </c>
      <c r="AY222" s="17" t="s">
        <v>126</v>
      </c>
      <c r="BE222" s="158">
        <f>IF(N222="základní",J222,0)</f>
        <v>0</v>
      </c>
      <c r="BF222" s="158">
        <f>IF(N222="snížená",J222,0)</f>
        <v>0</v>
      </c>
      <c r="BG222" s="158">
        <f>IF(N222="zákl. přenesená",J222,0)</f>
        <v>0</v>
      </c>
      <c r="BH222" s="158">
        <f>IF(N222="sníž. přenesená",J222,0)</f>
        <v>0</v>
      </c>
      <c r="BI222" s="158">
        <f>IF(N222="nulová",J222,0)</f>
        <v>0</v>
      </c>
      <c r="BJ222" s="17" t="s">
        <v>80</v>
      </c>
      <c r="BK222" s="158">
        <f>ROUND(I222*H222,2)</f>
        <v>0</v>
      </c>
      <c r="BL222" s="17" t="s">
        <v>133</v>
      </c>
      <c r="BM222" s="157" t="s">
        <v>330</v>
      </c>
    </row>
    <row r="223" spans="1:65" s="13" customFormat="1" ht="11.25">
      <c r="B223" s="159"/>
      <c r="D223" s="160" t="s">
        <v>135</v>
      </c>
      <c r="E223" s="161" t="s">
        <v>1</v>
      </c>
      <c r="F223" s="162" t="s">
        <v>147</v>
      </c>
      <c r="H223" s="163">
        <v>4</v>
      </c>
      <c r="I223" s="164"/>
      <c r="L223" s="159"/>
      <c r="M223" s="165"/>
      <c r="N223" s="166"/>
      <c r="O223" s="166"/>
      <c r="P223" s="166"/>
      <c r="Q223" s="166"/>
      <c r="R223" s="166"/>
      <c r="S223" s="166"/>
      <c r="T223" s="167"/>
      <c r="AT223" s="161" t="s">
        <v>135</v>
      </c>
      <c r="AU223" s="161" t="s">
        <v>82</v>
      </c>
      <c r="AV223" s="13" t="s">
        <v>82</v>
      </c>
      <c r="AW223" s="13" t="s">
        <v>29</v>
      </c>
      <c r="AX223" s="13" t="s">
        <v>80</v>
      </c>
      <c r="AY223" s="161" t="s">
        <v>126</v>
      </c>
    </row>
    <row r="224" spans="1:65" s="2" customFormat="1" ht="24.2" customHeight="1">
      <c r="A224" s="32"/>
      <c r="B224" s="144"/>
      <c r="C224" s="145" t="s">
        <v>331</v>
      </c>
      <c r="D224" s="145" t="s">
        <v>129</v>
      </c>
      <c r="E224" s="146" t="s">
        <v>332</v>
      </c>
      <c r="F224" s="147" t="s">
        <v>333</v>
      </c>
      <c r="G224" s="148" t="s">
        <v>138</v>
      </c>
      <c r="H224" s="149">
        <v>12</v>
      </c>
      <c r="I224" s="150"/>
      <c r="J224" s="151">
        <f>ROUND(I224*H224,2)</f>
        <v>0</v>
      </c>
      <c r="K224" s="152"/>
      <c r="L224" s="33"/>
      <c r="M224" s="153" t="s">
        <v>1</v>
      </c>
      <c r="N224" s="154" t="s">
        <v>37</v>
      </c>
      <c r="O224" s="58"/>
      <c r="P224" s="155">
        <f>O224*H224</f>
        <v>0</v>
      </c>
      <c r="Q224" s="155">
        <v>1.2899999999999999E-3</v>
      </c>
      <c r="R224" s="155">
        <f>Q224*H224</f>
        <v>1.5479999999999999E-2</v>
      </c>
      <c r="S224" s="155">
        <v>0</v>
      </c>
      <c r="T224" s="156">
        <f>S224*H224</f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57" t="s">
        <v>133</v>
      </c>
      <c r="AT224" s="157" t="s">
        <v>129</v>
      </c>
      <c r="AU224" s="157" t="s">
        <v>82</v>
      </c>
      <c r="AY224" s="17" t="s">
        <v>126</v>
      </c>
      <c r="BE224" s="158">
        <f>IF(N224="základní",J224,0)</f>
        <v>0</v>
      </c>
      <c r="BF224" s="158">
        <f>IF(N224="snížená",J224,0)</f>
        <v>0</v>
      </c>
      <c r="BG224" s="158">
        <f>IF(N224="zákl. přenesená",J224,0)</f>
        <v>0</v>
      </c>
      <c r="BH224" s="158">
        <f>IF(N224="sníž. přenesená",J224,0)</f>
        <v>0</v>
      </c>
      <c r="BI224" s="158">
        <f>IF(N224="nulová",J224,0)</f>
        <v>0</v>
      </c>
      <c r="BJ224" s="17" t="s">
        <v>80</v>
      </c>
      <c r="BK224" s="158">
        <f>ROUND(I224*H224,2)</f>
        <v>0</v>
      </c>
      <c r="BL224" s="17" t="s">
        <v>133</v>
      </c>
      <c r="BM224" s="157" t="s">
        <v>334</v>
      </c>
    </row>
    <row r="225" spans="1:65" s="13" customFormat="1" ht="11.25">
      <c r="B225" s="159"/>
      <c r="D225" s="160" t="s">
        <v>135</v>
      </c>
      <c r="E225" s="161" t="s">
        <v>1</v>
      </c>
      <c r="F225" s="162" t="s">
        <v>181</v>
      </c>
      <c r="H225" s="163">
        <v>12</v>
      </c>
      <c r="I225" s="164"/>
      <c r="L225" s="159"/>
      <c r="M225" s="165"/>
      <c r="N225" s="166"/>
      <c r="O225" s="166"/>
      <c r="P225" s="166"/>
      <c r="Q225" s="166"/>
      <c r="R225" s="166"/>
      <c r="S225" s="166"/>
      <c r="T225" s="167"/>
      <c r="AT225" s="161" t="s">
        <v>135</v>
      </c>
      <c r="AU225" s="161" t="s">
        <v>82</v>
      </c>
      <c r="AV225" s="13" t="s">
        <v>82</v>
      </c>
      <c r="AW225" s="13" t="s">
        <v>29</v>
      </c>
      <c r="AX225" s="13" t="s">
        <v>80</v>
      </c>
      <c r="AY225" s="161" t="s">
        <v>126</v>
      </c>
    </row>
    <row r="226" spans="1:65" s="2" customFormat="1" ht="24.2" customHeight="1">
      <c r="A226" s="32"/>
      <c r="B226" s="144"/>
      <c r="C226" s="145" t="s">
        <v>335</v>
      </c>
      <c r="D226" s="145" t="s">
        <v>129</v>
      </c>
      <c r="E226" s="146" t="s">
        <v>336</v>
      </c>
      <c r="F226" s="147" t="s">
        <v>337</v>
      </c>
      <c r="G226" s="148" t="s">
        <v>138</v>
      </c>
      <c r="H226" s="149">
        <v>14</v>
      </c>
      <c r="I226" s="150"/>
      <c r="J226" s="151">
        <f>ROUND(I226*H226,2)</f>
        <v>0</v>
      </c>
      <c r="K226" s="152"/>
      <c r="L226" s="33"/>
      <c r="M226" s="153" t="s">
        <v>1</v>
      </c>
      <c r="N226" s="154" t="s">
        <v>37</v>
      </c>
      <c r="O226" s="58"/>
      <c r="P226" s="155">
        <f>O226*H226</f>
        <v>0</v>
      </c>
      <c r="Q226" s="155">
        <v>1.6100000000000001E-3</v>
      </c>
      <c r="R226" s="155">
        <f>Q226*H226</f>
        <v>2.2540000000000001E-2</v>
      </c>
      <c r="S226" s="155">
        <v>0</v>
      </c>
      <c r="T226" s="156">
        <f>S226*H226</f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57" t="s">
        <v>133</v>
      </c>
      <c r="AT226" s="157" t="s">
        <v>129</v>
      </c>
      <c r="AU226" s="157" t="s">
        <v>82</v>
      </c>
      <c r="AY226" s="17" t="s">
        <v>126</v>
      </c>
      <c r="BE226" s="158">
        <f>IF(N226="základní",J226,0)</f>
        <v>0</v>
      </c>
      <c r="BF226" s="158">
        <f>IF(N226="snížená",J226,0)</f>
        <v>0</v>
      </c>
      <c r="BG226" s="158">
        <f>IF(N226="zákl. přenesená",J226,0)</f>
        <v>0</v>
      </c>
      <c r="BH226" s="158">
        <f>IF(N226="sníž. přenesená",J226,0)</f>
        <v>0</v>
      </c>
      <c r="BI226" s="158">
        <f>IF(N226="nulová",J226,0)</f>
        <v>0</v>
      </c>
      <c r="BJ226" s="17" t="s">
        <v>80</v>
      </c>
      <c r="BK226" s="158">
        <f>ROUND(I226*H226,2)</f>
        <v>0</v>
      </c>
      <c r="BL226" s="17" t="s">
        <v>133</v>
      </c>
      <c r="BM226" s="157" t="s">
        <v>338</v>
      </c>
    </row>
    <row r="227" spans="1:65" s="13" customFormat="1" ht="11.25">
      <c r="B227" s="159"/>
      <c r="D227" s="160" t="s">
        <v>135</v>
      </c>
      <c r="E227" s="161" t="s">
        <v>1</v>
      </c>
      <c r="F227" s="162" t="s">
        <v>189</v>
      </c>
      <c r="H227" s="163">
        <v>14</v>
      </c>
      <c r="I227" s="164"/>
      <c r="L227" s="159"/>
      <c r="M227" s="165"/>
      <c r="N227" s="166"/>
      <c r="O227" s="166"/>
      <c r="P227" s="166"/>
      <c r="Q227" s="166"/>
      <c r="R227" s="166"/>
      <c r="S227" s="166"/>
      <c r="T227" s="167"/>
      <c r="AT227" s="161" t="s">
        <v>135</v>
      </c>
      <c r="AU227" s="161" t="s">
        <v>82</v>
      </c>
      <c r="AV227" s="13" t="s">
        <v>82</v>
      </c>
      <c r="AW227" s="13" t="s">
        <v>29</v>
      </c>
      <c r="AX227" s="13" t="s">
        <v>80</v>
      </c>
      <c r="AY227" s="161" t="s">
        <v>126</v>
      </c>
    </row>
    <row r="228" spans="1:65" s="2" customFormat="1" ht="24.2" customHeight="1">
      <c r="A228" s="32"/>
      <c r="B228" s="144"/>
      <c r="C228" s="145" t="s">
        <v>339</v>
      </c>
      <c r="D228" s="145" t="s">
        <v>129</v>
      </c>
      <c r="E228" s="146" t="s">
        <v>340</v>
      </c>
      <c r="F228" s="147" t="s">
        <v>341</v>
      </c>
      <c r="G228" s="148" t="s">
        <v>138</v>
      </c>
      <c r="H228" s="149">
        <v>8</v>
      </c>
      <c r="I228" s="150"/>
      <c r="J228" s="151">
        <f>ROUND(I228*H228,2)</f>
        <v>0</v>
      </c>
      <c r="K228" s="152"/>
      <c r="L228" s="33"/>
      <c r="M228" s="153" t="s">
        <v>1</v>
      </c>
      <c r="N228" s="154" t="s">
        <v>37</v>
      </c>
      <c r="O228" s="58"/>
      <c r="P228" s="155">
        <f>O228*H228</f>
        <v>0</v>
      </c>
      <c r="Q228" s="155">
        <v>2.0100000000000001E-3</v>
      </c>
      <c r="R228" s="155">
        <f>Q228*H228</f>
        <v>1.6080000000000001E-2</v>
      </c>
      <c r="S228" s="155">
        <v>0</v>
      </c>
      <c r="T228" s="156">
        <f>S228*H228</f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57" t="s">
        <v>133</v>
      </c>
      <c r="AT228" s="157" t="s">
        <v>129</v>
      </c>
      <c r="AU228" s="157" t="s">
        <v>82</v>
      </c>
      <c r="AY228" s="17" t="s">
        <v>126</v>
      </c>
      <c r="BE228" s="158">
        <f>IF(N228="základní",J228,0)</f>
        <v>0</v>
      </c>
      <c r="BF228" s="158">
        <f>IF(N228="snížená",J228,0)</f>
        <v>0</v>
      </c>
      <c r="BG228" s="158">
        <f>IF(N228="zákl. přenesená",J228,0)</f>
        <v>0</v>
      </c>
      <c r="BH228" s="158">
        <f>IF(N228="sníž. přenesená",J228,0)</f>
        <v>0</v>
      </c>
      <c r="BI228" s="158">
        <f>IF(N228="nulová",J228,0)</f>
        <v>0</v>
      </c>
      <c r="BJ228" s="17" t="s">
        <v>80</v>
      </c>
      <c r="BK228" s="158">
        <f>ROUND(I228*H228,2)</f>
        <v>0</v>
      </c>
      <c r="BL228" s="17" t="s">
        <v>133</v>
      </c>
      <c r="BM228" s="157" t="s">
        <v>342</v>
      </c>
    </row>
    <row r="229" spans="1:65" s="13" customFormat="1" ht="11.25">
      <c r="B229" s="159"/>
      <c r="D229" s="160" t="s">
        <v>135</v>
      </c>
      <c r="E229" s="161" t="s">
        <v>1</v>
      </c>
      <c r="F229" s="162" t="s">
        <v>165</v>
      </c>
      <c r="H229" s="163">
        <v>8</v>
      </c>
      <c r="I229" s="164"/>
      <c r="L229" s="159"/>
      <c r="M229" s="165"/>
      <c r="N229" s="166"/>
      <c r="O229" s="166"/>
      <c r="P229" s="166"/>
      <c r="Q229" s="166"/>
      <c r="R229" s="166"/>
      <c r="S229" s="166"/>
      <c r="T229" s="167"/>
      <c r="AT229" s="161" t="s">
        <v>135</v>
      </c>
      <c r="AU229" s="161" t="s">
        <v>82</v>
      </c>
      <c r="AV229" s="13" t="s">
        <v>82</v>
      </c>
      <c r="AW229" s="13" t="s">
        <v>29</v>
      </c>
      <c r="AX229" s="13" t="s">
        <v>80</v>
      </c>
      <c r="AY229" s="161" t="s">
        <v>126</v>
      </c>
    </row>
    <row r="230" spans="1:65" s="2" customFormat="1" ht="33" customHeight="1">
      <c r="A230" s="32"/>
      <c r="B230" s="144"/>
      <c r="C230" s="145" t="s">
        <v>343</v>
      </c>
      <c r="D230" s="145" t="s">
        <v>129</v>
      </c>
      <c r="E230" s="146" t="s">
        <v>344</v>
      </c>
      <c r="F230" s="147" t="s">
        <v>345</v>
      </c>
      <c r="G230" s="148" t="s">
        <v>138</v>
      </c>
      <c r="H230" s="149">
        <v>4</v>
      </c>
      <c r="I230" s="150"/>
      <c r="J230" s="151">
        <f>ROUND(I230*H230,2)</f>
        <v>0</v>
      </c>
      <c r="K230" s="152"/>
      <c r="L230" s="33"/>
      <c r="M230" s="153" t="s">
        <v>1</v>
      </c>
      <c r="N230" s="154" t="s">
        <v>37</v>
      </c>
      <c r="O230" s="58"/>
      <c r="P230" s="155">
        <f>O230*H230</f>
        <v>0</v>
      </c>
      <c r="Q230" s="155">
        <v>3.0000000000000001E-5</v>
      </c>
      <c r="R230" s="155">
        <f>Q230*H230</f>
        <v>1.2E-4</v>
      </c>
      <c r="S230" s="155">
        <v>0</v>
      </c>
      <c r="T230" s="156">
        <f>S230*H230</f>
        <v>0</v>
      </c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R230" s="157" t="s">
        <v>133</v>
      </c>
      <c r="AT230" s="157" t="s">
        <v>129</v>
      </c>
      <c r="AU230" s="157" t="s">
        <v>82</v>
      </c>
      <c r="AY230" s="17" t="s">
        <v>126</v>
      </c>
      <c r="BE230" s="158">
        <f>IF(N230="základní",J230,0)</f>
        <v>0</v>
      </c>
      <c r="BF230" s="158">
        <f>IF(N230="snížená",J230,0)</f>
        <v>0</v>
      </c>
      <c r="BG230" s="158">
        <f>IF(N230="zákl. přenesená",J230,0)</f>
        <v>0</v>
      </c>
      <c r="BH230" s="158">
        <f>IF(N230="sníž. přenesená",J230,0)</f>
        <v>0</v>
      </c>
      <c r="BI230" s="158">
        <f>IF(N230="nulová",J230,0)</f>
        <v>0</v>
      </c>
      <c r="BJ230" s="17" t="s">
        <v>80</v>
      </c>
      <c r="BK230" s="158">
        <f>ROUND(I230*H230,2)</f>
        <v>0</v>
      </c>
      <c r="BL230" s="17" t="s">
        <v>133</v>
      </c>
      <c r="BM230" s="157" t="s">
        <v>346</v>
      </c>
    </row>
    <row r="231" spans="1:65" s="13" customFormat="1" ht="11.25">
      <c r="B231" s="159"/>
      <c r="D231" s="160" t="s">
        <v>135</v>
      </c>
      <c r="E231" s="161" t="s">
        <v>1</v>
      </c>
      <c r="F231" s="162" t="s">
        <v>147</v>
      </c>
      <c r="H231" s="163">
        <v>4</v>
      </c>
      <c r="I231" s="164"/>
      <c r="L231" s="159"/>
      <c r="M231" s="165"/>
      <c r="N231" s="166"/>
      <c r="O231" s="166"/>
      <c r="P231" s="166"/>
      <c r="Q231" s="166"/>
      <c r="R231" s="166"/>
      <c r="S231" s="166"/>
      <c r="T231" s="167"/>
      <c r="AT231" s="161" t="s">
        <v>135</v>
      </c>
      <c r="AU231" s="161" t="s">
        <v>82</v>
      </c>
      <c r="AV231" s="13" t="s">
        <v>82</v>
      </c>
      <c r="AW231" s="13" t="s">
        <v>29</v>
      </c>
      <c r="AX231" s="13" t="s">
        <v>80</v>
      </c>
      <c r="AY231" s="161" t="s">
        <v>126</v>
      </c>
    </row>
    <row r="232" spans="1:65" s="2" customFormat="1" ht="33" customHeight="1">
      <c r="A232" s="32"/>
      <c r="B232" s="144"/>
      <c r="C232" s="145" t="s">
        <v>347</v>
      </c>
      <c r="D232" s="145" t="s">
        <v>129</v>
      </c>
      <c r="E232" s="146" t="s">
        <v>348</v>
      </c>
      <c r="F232" s="147" t="s">
        <v>349</v>
      </c>
      <c r="G232" s="148" t="s">
        <v>138</v>
      </c>
      <c r="H232" s="149">
        <v>12</v>
      </c>
      <c r="I232" s="150"/>
      <c r="J232" s="151">
        <f>ROUND(I232*H232,2)</f>
        <v>0</v>
      </c>
      <c r="K232" s="152"/>
      <c r="L232" s="33"/>
      <c r="M232" s="153" t="s">
        <v>1</v>
      </c>
      <c r="N232" s="154" t="s">
        <v>37</v>
      </c>
      <c r="O232" s="58"/>
      <c r="P232" s="155">
        <f>O232*H232</f>
        <v>0</v>
      </c>
      <c r="Q232" s="155">
        <v>5.0000000000000002E-5</v>
      </c>
      <c r="R232" s="155">
        <f>Q232*H232</f>
        <v>6.0000000000000006E-4</v>
      </c>
      <c r="S232" s="155">
        <v>0</v>
      </c>
      <c r="T232" s="156">
        <f>S232*H232</f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57" t="s">
        <v>133</v>
      </c>
      <c r="AT232" s="157" t="s">
        <v>129</v>
      </c>
      <c r="AU232" s="157" t="s">
        <v>82</v>
      </c>
      <c r="AY232" s="17" t="s">
        <v>126</v>
      </c>
      <c r="BE232" s="158">
        <f>IF(N232="základní",J232,0)</f>
        <v>0</v>
      </c>
      <c r="BF232" s="158">
        <f>IF(N232="snížená",J232,0)</f>
        <v>0</v>
      </c>
      <c r="BG232" s="158">
        <f>IF(N232="zákl. přenesená",J232,0)</f>
        <v>0</v>
      </c>
      <c r="BH232" s="158">
        <f>IF(N232="sníž. přenesená",J232,0)</f>
        <v>0</v>
      </c>
      <c r="BI232" s="158">
        <f>IF(N232="nulová",J232,0)</f>
        <v>0</v>
      </c>
      <c r="BJ232" s="17" t="s">
        <v>80</v>
      </c>
      <c r="BK232" s="158">
        <f>ROUND(I232*H232,2)</f>
        <v>0</v>
      </c>
      <c r="BL232" s="17" t="s">
        <v>133</v>
      </c>
      <c r="BM232" s="157" t="s">
        <v>350</v>
      </c>
    </row>
    <row r="233" spans="1:65" s="13" customFormat="1" ht="11.25">
      <c r="B233" s="159"/>
      <c r="D233" s="160" t="s">
        <v>135</v>
      </c>
      <c r="E233" s="161" t="s">
        <v>1</v>
      </c>
      <c r="F233" s="162" t="s">
        <v>181</v>
      </c>
      <c r="H233" s="163">
        <v>12</v>
      </c>
      <c r="I233" s="164"/>
      <c r="L233" s="159"/>
      <c r="M233" s="165"/>
      <c r="N233" s="166"/>
      <c r="O233" s="166"/>
      <c r="P233" s="166"/>
      <c r="Q233" s="166"/>
      <c r="R233" s="166"/>
      <c r="S233" s="166"/>
      <c r="T233" s="167"/>
      <c r="AT233" s="161" t="s">
        <v>135</v>
      </c>
      <c r="AU233" s="161" t="s">
        <v>82</v>
      </c>
      <c r="AV233" s="13" t="s">
        <v>82</v>
      </c>
      <c r="AW233" s="13" t="s">
        <v>29</v>
      </c>
      <c r="AX233" s="13" t="s">
        <v>80</v>
      </c>
      <c r="AY233" s="161" t="s">
        <v>126</v>
      </c>
    </row>
    <row r="234" spans="1:65" s="2" customFormat="1" ht="33" customHeight="1">
      <c r="A234" s="32"/>
      <c r="B234" s="144"/>
      <c r="C234" s="145" t="s">
        <v>351</v>
      </c>
      <c r="D234" s="145" t="s">
        <v>129</v>
      </c>
      <c r="E234" s="146" t="s">
        <v>352</v>
      </c>
      <c r="F234" s="147" t="s">
        <v>353</v>
      </c>
      <c r="G234" s="148" t="s">
        <v>138</v>
      </c>
      <c r="H234" s="149">
        <v>14</v>
      </c>
      <c r="I234" s="150"/>
      <c r="J234" s="151">
        <f>ROUND(I234*H234,2)</f>
        <v>0</v>
      </c>
      <c r="K234" s="152"/>
      <c r="L234" s="33"/>
      <c r="M234" s="153" t="s">
        <v>1</v>
      </c>
      <c r="N234" s="154" t="s">
        <v>37</v>
      </c>
      <c r="O234" s="58"/>
      <c r="P234" s="155">
        <f>O234*H234</f>
        <v>0</v>
      </c>
      <c r="Q234" s="155">
        <v>6.0000000000000002E-5</v>
      </c>
      <c r="R234" s="155">
        <f>Q234*H234</f>
        <v>8.4000000000000003E-4</v>
      </c>
      <c r="S234" s="155">
        <v>0</v>
      </c>
      <c r="T234" s="156">
        <f>S234*H234</f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57" t="s">
        <v>133</v>
      </c>
      <c r="AT234" s="157" t="s">
        <v>129</v>
      </c>
      <c r="AU234" s="157" t="s">
        <v>82</v>
      </c>
      <c r="AY234" s="17" t="s">
        <v>126</v>
      </c>
      <c r="BE234" s="158">
        <f>IF(N234="základní",J234,0)</f>
        <v>0</v>
      </c>
      <c r="BF234" s="158">
        <f>IF(N234="snížená",J234,0)</f>
        <v>0</v>
      </c>
      <c r="BG234" s="158">
        <f>IF(N234="zákl. přenesená",J234,0)</f>
        <v>0</v>
      </c>
      <c r="BH234" s="158">
        <f>IF(N234="sníž. přenesená",J234,0)</f>
        <v>0</v>
      </c>
      <c r="BI234" s="158">
        <f>IF(N234="nulová",J234,0)</f>
        <v>0</v>
      </c>
      <c r="BJ234" s="17" t="s">
        <v>80</v>
      </c>
      <c r="BK234" s="158">
        <f>ROUND(I234*H234,2)</f>
        <v>0</v>
      </c>
      <c r="BL234" s="17" t="s">
        <v>133</v>
      </c>
      <c r="BM234" s="157" t="s">
        <v>354</v>
      </c>
    </row>
    <row r="235" spans="1:65" s="13" customFormat="1" ht="11.25">
      <c r="B235" s="159"/>
      <c r="D235" s="160" t="s">
        <v>135</v>
      </c>
      <c r="E235" s="161" t="s">
        <v>1</v>
      </c>
      <c r="F235" s="162" t="s">
        <v>189</v>
      </c>
      <c r="H235" s="163">
        <v>14</v>
      </c>
      <c r="I235" s="164"/>
      <c r="L235" s="159"/>
      <c r="M235" s="165"/>
      <c r="N235" s="166"/>
      <c r="O235" s="166"/>
      <c r="P235" s="166"/>
      <c r="Q235" s="166"/>
      <c r="R235" s="166"/>
      <c r="S235" s="166"/>
      <c r="T235" s="167"/>
      <c r="AT235" s="161" t="s">
        <v>135</v>
      </c>
      <c r="AU235" s="161" t="s">
        <v>82</v>
      </c>
      <c r="AV235" s="13" t="s">
        <v>82</v>
      </c>
      <c r="AW235" s="13" t="s">
        <v>29</v>
      </c>
      <c r="AX235" s="13" t="s">
        <v>80</v>
      </c>
      <c r="AY235" s="161" t="s">
        <v>126</v>
      </c>
    </row>
    <row r="236" spans="1:65" s="2" customFormat="1" ht="33" customHeight="1">
      <c r="A236" s="32"/>
      <c r="B236" s="144"/>
      <c r="C236" s="145" t="s">
        <v>355</v>
      </c>
      <c r="D236" s="145" t="s">
        <v>129</v>
      </c>
      <c r="E236" s="146" t="s">
        <v>356</v>
      </c>
      <c r="F236" s="147" t="s">
        <v>357</v>
      </c>
      <c r="G236" s="148" t="s">
        <v>138</v>
      </c>
      <c r="H236" s="149">
        <v>8</v>
      </c>
      <c r="I236" s="150"/>
      <c r="J236" s="151">
        <f>ROUND(I236*H236,2)</f>
        <v>0</v>
      </c>
      <c r="K236" s="152"/>
      <c r="L236" s="33"/>
      <c r="M236" s="153" t="s">
        <v>1</v>
      </c>
      <c r="N236" s="154" t="s">
        <v>37</v>
      </c>
      <c r="O236" s="58"/>
      <c r="P236" s="155">
        <f>O236*H236</f>
        <v>0</v>
      </c>
      <c r="Q236" s="155">
        <v>1.3999999999999999E-4</v>
      </c>
      <c r="R236" s="155">
        <f>Q236*H236</f>
        <v>1.1199999999999999E-3</v>
      </c>
      <c r="S236" s="155">
        <v>0</v>
      </c>
      <c r="T236" s="156">
        <f>S236*H236</f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57" t="s">
        <v>133</v>
      </c>
      <c r="AT236" s="157" t="s">
        <v>129</v>
      </c>
      <c r="AU236" s="157" t="s">
        <v>82</v>
      </c>
      <c r="AY236" s="17" t="s">
        <v>126</v>
      </c>
      <c r="BE236" s="158">
        <f>IF(N236="základní",J236,0)</f>
        <v>0</v>
      </c>
      <c r="BF236" s="158">
        <f>IF(N236="snížená",J236,0)</f>
        <v>0</v>
      </c>
      <c r="BG236" s="158">
        <f>IF(N236="zákl. přenesená",J236,0)</f>
        <v>0</v>
      </c>
      <c r="BH236" s="158">
        <f>IF(N236="sníž. přenesená",J236,0)</f>
        <v>0</v>
      </c>
      <c r="BI236" s="158">
        <f>IF(N236="nulová",J236,0)</f>
        <v>0</v>
      </c>
      <c r="BJ236" s="17" t="s">
        <v>80</v>
      </c>
      <c r="BK236" s="158">
        <f>ROUND(I236*H236,2)</f>
        <v>0</v>
      </c>
      <c r="BL236" s="17" t="s">
        <v>133</v>
      </c>
      <c r="BM236" s="157" t="s">
        <v>358</v>
      </c>
    </row>
    <row r="237" spans="1:65" s="13" customFormat="1" ht="11.25">
      <c r="B237" s="159"/>
      <c r="D237" s="160" t="s">
        <v>135</v>
      </c>
      <c r="E237" s="161" t="s">
        <v>1</v>
      </c>
      <c r="F237" s="162" t="s">
        <v>165</v>
      </c>
      <c r="H237" s="163">
        <v>8</v>
      </c>
      <c r="I237" s="164"/>
      <c r="L237" s="159"/>
      <c r="M237" s="165"/>
      <c r="N237" s="166"/>
      <c r="O237" s="166"/>
      <c r="P237" s="166"/>
      <c r="Q237" s="166"/>
      <c r="R237" s="166"/>
      <c r="S237" s="166"/>
      <c r="T237" s="167"/>
      <c r="AT237" s="161" t="s">
        <v>135</v>
      </c>
      <c r="AU237" s="161" t="s">
        <v>82</v>
      </c>
      <c r="AV237" s="13" t="s">
        <v>82</v>
      </c>
      <c r="AW237" s="13" t="s">
        <v>29</v>
      </c>
      <c r="AX237" s="13" t="s">
        <v>80</v>
      </c>
      <c r="AY237" s="161" t="s">
        <v>126</v>
      </c>
    </row>
    <row r="238" spans="1:65" s="2" customFormat="1" ht="16.5" customHeight="1">
      <c r="A238" s="32"/>
      <c r="B238" s="144"/>
      <c r="C238" s="145" t="s">
        <v>359</v>
      </c>
      <c r="D238" s="145" t="s">
        <v>129</v>
      </c>
      <c r="E238" s="146" t="s">
        <v>360</v>
      </c>
      <c r="F238" s="147" t="s">
        <v>361</v>
      </c>
      <c r="G238" s="148" t="s">
        <v>138</v>
      </c>
      <c r="H238" s="149">
        <v>30</v>
      </c>
      <c r="I238" s="150"/>
      <c r="J238" s="151">
        <f>ROUND(I238*H238,2)</f>
        <v>0</v>
      </c>
      <c r="K238" s="152"/>
      <c r="L238" s="33"/>
      <c r="M238" s="153" t="s">
        <v>1</v>
      </c>
      <c r="N238" s="154" t="s">
        <v>37</v>
      </c>
      <c r="O238" s="58"/>
      <c r="P238" s="155">
        <f>O238*H238</f>
        <v>0</v>
      </c>
      <c r="Q238" s="155">
        <v>0</v>
      </c>
      <c r="R238" s="155">
        <f>Q238*H238</f>
        <v>0</v>
      </c>
      <c r="S238" s="155">
        <v>0</v>
      </c>
      <c r="T238" s="156">
        <f>S238*H238</f>
        <v>0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R238" s="157" t="s">
        <v>133</v>
      </c>
      <c r="AT238" s="157" t="s">
        <v>129</v>
      </c>
      <c r="AU238" s="157" t="s">
        <v>82</v>
      </c>
      <c r="AY238" s="17" t="s">
        <v>126</v>
      </c>
      <c r="BE238" s="158">
        <f>IF(N238="základní",J238,0)</f>
        <v>0</v>
      </c>
      <c r="BF238" s="158">
        <f>IF(N238="snížená",J238,0)</f>
        <v>0</v>
      </c>
      <c r="BG238" s="158">
        <f>IF(N238="zákl. přenesená",J238,0)</f>
        <v>0</v>
      </c>
      <c r="BH238" s="158">
        <f>IF(N238="sníž. přenesená",J238,0)</f>
        <v>0</v>
      </c>
      <c r="BI238" s="158">
        <f>IF(N238="nulová",J238,0)</f>
        <v>0</v>
      </c>
      <c r="BJ238" s="17" t="s">
        <v>80</v>
      </c>
      <c r="BK238" s="158">
        <f>ROUND(I238*H238,2)</f>
        <v>0</v>
      </c>
      <c r="BL238" s="17" t="s">
        <v>133</v>
      </c>
      <c r="BM238" s="157" t="s">
        <v>362</v>
      </c>
    </row>
    <row r="239" spans="1:65" s="13" customFormat="1" ht="11.25">
      <c r="B239" s="159"/>
      <c r="D239" s="160" t="s">
        <v>135</v>
      </c>
      <c r="E239" s="161" t="s">
        <v>1</v>
      </c>
      <c r="F239" s="162" t="s">
        <v>363</v>
      </c>
      <c r="H239" s="163">
        <v>30</v>
      </c>
      <c r="I239" s="164"/>
      <c r="L239" s="159"/>
      <c r="M239" s="165"/>
      <c r="N239" s="166"/>
      <c r="O239" s="166"/>
      <c r="P239" s="166"/>
      <c r="Q239" s="166"/>
      <c r="R239" s="166"/>
      <c r="S239" s="166"/>
      <c r="T239" s="167"/>
      <c r="AT239" s="161" t="s">
        <v>135</v>
      </c>
      <c r="AU239" s="161" t="s">
        <v>82</v>
      </c>
      <c r="AV239" s="13" t="s">
        <v>82</v>
      </c>
      <c r="AW239" s="13" t="s">
        <v>29</v>
      </c>
      <c r="AX239" s="13" t="s">
        <v>80</v>
      </c>
      <c r="AY239" s="161" t="s">
        <v>126</v>
      </c>
    </row>
    <row r="240" spans="1:65" s="2" customFormat="1" ht="24.2" customHeight="1">
      <c r="A240" s="32"/>
      <c r="B240" s="144"/>
      <c r="C240" s="145" t="s">
        <v>364</v>
      </c>
      <c r="D240" s="145" t="s">
        <v>129</v>
      </c>
      <c r="E240" s="146" t="s">
        <v>365</v>
      </c>
      <c r="F240" s="147" t="s">
        <v>366</v>
      </c>
      <c r="G240" s="148" t="s">
        <v>138</v>
      </c>
      <c r="H240" s="149">
        <v>8</v>
      </c>
      <c r="I240" s="150"/>
      <c r="J240" s="151">
        <f>ROUND(I240*H240,2)</f>
        <v>0</v>
      </c>
      <c r="K240" s="152"/>
      <c r="L240" s="33"/>
      <c r="M240" s="153" t="s">
        <v>1</v>
      </c>
      <c r="N240" s="154" t="s">
        <v>37</v>
      </c>
      <c r="O240" s="58"/>
      <c r="P240" s="155">
        <f>O240*H240</f>
        <v>0</v>
      </c>
      <c r="Q240" s="155">
        <v>0</v>
      </c>
      <c r="R240" s="155">
        <f>Q240*H240</f>
        <v>0</v>
      </c>
      <c r="S240" s="155">
        <v>0</v>
      </c>
      <c r="T240" s="156">
        <f>S240*H240</f>
        <v>0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157" t="s">
        <v>133</v>
      </c>
      <c r="AT240" s="157" t="s">
        <v>129</v>
      </c>
      <c r="AU240" s="157" t="s">
        <v>82</v>
      </c>
      <c r="AY240" s="17" t="s">
        <v>126</v>
      </c>
      <c r="BE240" s="158">
        <f>IF(N240="základní",J240,0)</f>
        <v>0</v>
      </c>
      <c r="BF240" s="158">
        <f>IF(N240="snížená",J240,0)</f>
        <v>0</v>
      </c>
      <c r="BG240" s="158">
        <f>IF(N240="zákl. přenesená",J240,0)</f>
        <v>0</v>
      </c>
      <c r="BH240" s="158">
        <f>IF(N240="sníž. přenesená",J240,0)</f>
        <v>0</v>
      </c>
      <c r="BI240" s="158">
        <f>IF(N240="nulová",J240,0)</f>
        <v>0</v>
      </c>
      <c r="BJ240" s="17" t="s">
        <v>80</v>
      </c>
      <c r="BK240" s="158">
        <f>ROUND(I240*H240,2)</f>
        <v>0</v>
      </c>
      <c r="BL240" s="17" t="s">
        <v>133</v>
      </c>
      <c r="BM240" s="157" t="s">
        <v>367</v>
      </c>
    </row>
    <row r="241" spans="1:65" s="13" customFormat="1" ht="11.25">
      <c r="B241" s="159"/>
      <c r="D241" s="160" t="s">
        <v>135</v>
      </c>
      <c r="E241" s="161" t="s">
        <v>1</v>
      </c>
      <c r="F241" s="162" t="s">
        <v>165</v>
      </c>
      <c r="H241" s="163">
        <v>8</v>
      </c>
      <c r="I241" s="164"/>
      <c r="L241" s="159"/>
      <c r="M241" s="165"/>
      <c r="N241" s="166"/>
      <c r="O241" s="166"/>
      <c r="P241" s="166"/>
      <c r="Q241" s="166"/>
      <c r="R241" s="166"/>
      <c r="S241" s="166"/>
      <c r="T241" s="167"/>
      <c r="AT241" s="161" t="s">
        <v>135</v>
      </c>
      <c r="AU241" s="161" t="s">
        <v>82</v>
      </c>
      <c r="AV241" s="13" t="s">
        <v>82</v>
      </c>
      <c r="AW241" s="13" t="s">
        <v>29</v>
      </c>
      <c r="AX241" s="13" t="s">
        <v>80</v>
      </c>
      <c r="AY241" s="161" t="s">
        <v>126</v>
      </c>
    </row>
    <row r="242" spans="1:65" s="2" customFormat="1" ht="16.5" customHeight="1">
      <c r="A242" s="32"/>
      <c r="B242" s="144"/>
      <c r="C242" s="145" t="s">
        <v>368</v>
      </c>
      <c r="D242" s="145" t="s">
        <v>129</v>
      </c>
      <c r="E242" s="146" t="s">
        <v>369</v>
      </c>
      <c r="F242" s="147" t="s">
        <v>370</v>
      </c>
      <c r="G242" s="148" t="s">
        <v>132</v>
      </c>
      <c r="H242" s="149">
        <v>2</v>
      </c>
      <c r="I242" s="150"/>
      <c r="J242" s="151">
        <f>ROUND(I242*H242,2)</f>
        <v>0</v>
      </c>
      <c r="K242" s="152"/>
      <c r="L242" s="33"/>
      <c r="M242" s="153" t="s">
        <v>1</v>
      </c>
      <c r="N242" s="154" t="s">
        <v>37</v>
      </c>
      <c r="O242" s="58"/>
      <c r="P242" s="155">
        <f>O242*H242</f>
        <v>0</v>
      </c>
      <c r="Q242" s="155">
        <v>4.6999999999999999E-4</v>
      </c>
      <c r="R242" s="155">
        <f>Q242*H242</f>
        <v>9.3999999999999997E-4</v>
      </c>
      <c r="S242" s="155">
        <v>0</v>
      </c>
      <c r="T242" s="156">
        <f>S242*H242</f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57" t="s">
        <v>133</v>
      </c>
      <c r="AT242" s="157" t="s">
        <v>129</v>
      </c>
      <c r="AU242" s="157" t="s">
        <v>82</v>
      </c>
      <c r="AY242" s="17" t="s">
        <v>126</v>
      </c>
      <c r="BE242" s="158">
        <f>IF(N242="základní",J242,0)</f>
        <v>0</v>
      </c>
      <c r="BF242" s="158">
        <f>IF(N242="snížená",J242,0)</f>
        <v>0</v>
      </c>
      <c r="BG242" s="158">
        <f>IF(N242="zákl. přenesená",J242,0)</f>
        <v>0</v>
      </c>
      <c r="BH242" s="158">
        <f>IF(N242="sníž. přenesená",J242,0)</f>
        <v>0</v>
      </c>
      <c r="BI242" s="158">
        <f>IF(N242="nulová",J242,0)</f>
        <v>0</v>
      </c>
      <c r="BJ242" s="17" t="s">
        <v>80</v>
      </c>
      <c r="BK242" s="158">
        <f>ROUND(I242*H242,2)</f>
        <v>0</v>
      </c>
      <c r="BL242" s="17" t="s">
        <v>133</v>
      </c>
      <c r="BM242" s="157" t="s">
        <v>371</v>
      </c>
    </row>
    <row r="243" spans="1:65" s="13" customFormat="1" ht="11.25">
      <c r="B243" s="159"/>
      <c r="D243" s="160" t="s">
        <v>135</v>
      </c>
      <c r="E243" s="161" t="s">
        <v>1</v>
      </c>
      <c r="F243" s="162" t="s">
        <v>82</v>
      </c>
      <c r="H243" s="163">
        <v>2</v>
      </c>
      <c r="I243" s="164"/>
      <c r="L243" s="159"/>
      <c r="M243" s="165"/>
      <c r="N243" s="166"/>
      <c r="O243" s="166"/>
      <c r="P243" s="166"/>
      <c r="Q243" s="166"/>
      <c r="R243" s="166"/>
      <c r="S243" s="166"/>
      <c r="T243" s="167"/>
      <c r="AT243" s="161" t="s">
        <v>135</v>
      </c>
      <c r="AU243" s="161" t="s">
        <v>82</v>
      </c>
      <c r="AV243" s="13" t="s">
        <v>82</v>
      </c>
      <c r="AW243" s="13" t="s">
        <v>29</v>
      </c>
      <c r="AX243" s="13" t="s">
        <v>80</v>
      </c>
      <c r="AY243" s="161" t="s">
        <v>126</v>
      </c>
    </row>
    <row r="244" spans="1:65" s="2" customFormat="1" ht="16.5" customHeight="1">
      <c r="A244" s="32"/>
      <c r="B244" s="144"/>
      <c r="C244" s="168" t="s">
        <v>372</v>
      </c>
      <c r="D244" s="168" t="s">
        <v>153</v>
      </c>
      <c r="E244" s="169" t="s">
        <v>373</v>
      </c>
      <c r="F244" s="170" t="s">
        <v>374</v>
      </c>
      <c r="G244" s="171" t="s">
        <v>132</v>
      </c>
      <c r="H244" s="172">
        <v>2</v>
      </c>
      <c r="I244" s="173"/>
      <c r="J244" s="174">
        <f>ROUND(I244*H244,2)</f>
        <v>0</v>
      </c>
      <c r="K244" s="175"/>
      <c r="L244" s="176"/>
      <c r="M244" s="177" t="s">
        <v>1</v>
      </c>
      <c r="N244" s="178" t="s">
        <v>37</v>
      </c>
      <c r="O244" s="58"/>
      <c r="P244" s="155">
        <f>O244*H244</f>
        <v>0</v>
      </c>
      <c r="Q244" s="155">
        <v>4.6999999999999999E-4</v>
      </c>
      <c r="R244" s="155">
        <f>Q244*H244</f>
        <v>9.3999999999999997E-4</v>
      </c>
      <c r="S244" s="155">
        <v>0</v>
      </c>
      <c r="T244" s="156">
        <f>S244*H244</f>
        <v>0</v>
      </c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R244" s="157" t="s">
        <v>156</v>
      </c>
      <c r="AT244" s="157" t="s">
        <v>153</v>
      </c>
      <c r="AU244" s="157" t="s">
        <v>82</v>
      </c>
      <c r="AY244" s="17" t="s">
        <v>126</v>
      </c>
      <c r="BE244" s="158">
        <f>IF(N244="základní",J244,0)</f>
        <v>0</v>
      </c>
      <c r="BF244" s="158">
        <f>IF(N244="snížená",J244,0)</f>
        <v>0</v>
      </c>
      <c r="BG244" s="158">
        <f>IF(N244="zákl. přenesená",J244,0)</f>
        <v>0</v>
      </c>
      <c r="BH244" s="158">
        <f>IF(N244="sníž. přenesená",J244,0)</f>
        <v>0</v>
      </c>
      <c r="BI244" s="158">
        <f>IF(N244="nulová",J244,0)</f>
        <v>0</v>
      </c>
      <c r="BJ244" s="17" t="s">
        <v>80</v>
      </c>
      <c r="BK244" s="158">
        <f>ROUND(I244*H244,2)</f>
        <v>0</v>
      </c>
      <c r="BL244" s="17" t="s">
        <v>133</v>
      </c>
      <c r="BM244" s="157" t="s">
        <v>375</v>
      </c>
    </row>
    <row r="245" spans="1:65" s="13" customFormat="1" ht="11.25">
      <c r="B245" s="159"/>
      <c r="D245" s="160" t="s">
        <v>135</v>
      </c>
      <c r="E245" s="161" t="s">
        <v>1</v>
      </c>
      <c r="F245" s="162" t="s">
        <v>82</v>
      </c>
      <c r="H245" s="163">
        <v>2</v>
      </c>
      <c r="I245" s="164"/>
      <c r="L245" s="159"/>
      <c r="M245" s="165"/>
      <c r="N245" s="166"/>
      <c r="O245" s="166"/>
      <c r="P245" s="166"/>
      <c r="Q245" s="166"/>
      <c r="R245" s="166"/>
      <c r="S245" s="166"/>
      <c r="T245" s="167"/>
      <c r="AT245" s="161" t="s">
        <v>135</v>
      </c>
      <c r="AU245" s="161" t="s">
        <v>82</v>
      </c>
      <c r="AV245" s="13" t="s">
        <v>82</v>
      </c>
      <c r="AW245" s="13" t="s">
        <v>29</v>
      </c>
      <c r="AX245" s="13" t="s">
        <v>80</v>
      </c>
      <c r="AY245" s="161" t="s">
        <v>126</v>
      </c>
    </row>
    <row r="246" spans="1:65" s="2" customFormat="1" ht="16.5" customHeight="1">
      <c r="A246" s="32"/>
      <c r="B246" s="144"/>
      <c r="C246" s="145" t="s">
        <v>376</v>
      </c>
      <c r="D246" s="145" t="s">
        <v>129</v>
      </c>
      <c r="E246" s="146" t="s">
        <v>377</v>
      </c>
      <c r="F246" s="147" t="s">
        <v>378</v>
      </c>
      <c r="G246" s="148" t="s">
        <v>132</v>
      </c>
      <c r="H246" s="149">
        <v>2</v>
      </c>
      <c r="I246" s="150"/>
      <c r="J246" s="151">
        <f>ROUND(I246*H246,2)</f>
        <v>0</v>
      </c>
      <c r="K246" s="152"/>
      <c r="L246" s="33"/>
      <c r="M246" s="153" t="s">
        <v>1</v>
      </c>
      <c r="N246" s="154" t="s">
        <v>37</v>
      </c>
      <c r="O246" s="58"/>
      <c r="P246" s="155">
        <f>O246*H246</f>
        <v>0</v>
      </c>
      <c r="Q246" s="155">
        <v>4.6999999999999999E-4</v>
      </c>
      <c r="R246" s="155">
        <f>Q246*H246</f>
        <v>9.3999999999999997E-4</v>
      </c>
      <c r="S246" s="155">
        <v>0</v>
      </c>
      <c r="T246" s="156">
        <f>S246*H246</f>
        <v>0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157" t="s">
        <v>133</v>
      </c>
      <c r="AT246" s="157" t="s">
        <v>129</v>
      </c>
      <c r="AU246" s="157" t="s">
        <v>82</v>
      </c>
      <c r="AY246" s="17" t="s">
        <v>126</v>
      </c>
      <c r="BE246" s="158">
        <f>IF(N246="základní",J246,0)</f>
        <v>0</v>
      </c>
      <c r="BF246" s="158">
        <f>IF(N246="snížená",J246,0)</f>
        <v>0</v>
      </c>
      <c r="BG246" s="158">
        <f>IF(N246="zákl. přenesená",J246,0)</f>
        <v>0</v>
      </c>
      <c r="BH246" s="158">
        <f>IF(N246="sníž. přenesená",J246,0)</f>
        <v>0</v>
      </c>
      <c r="BI246" s="158">
        <f>IF(N246="nulová",J246,0)</f>
        <v>0</v>
      </c>
      <c r="BJ246" s="17" t="s">
        <v>80</v>
      </c>
      <c r="BK246" s="158">
        <f>ROUND(I246*H246,2)</f>
        <v>0</v>
      </c>
      <c r="BL246" s="17" t="s">
        <v>133</v>
      </c>
      <c r="BM246" s="157" t="s">
        <v>379</v>
      </c>
    </row>
    <row r="247" spans="1:65" s="13" customFormat="1" ht="11.25">
      <c r="B247" s="159"/>
      <c r="D247" s="160" t="s">
        <v>135</v>
      </c>
      <c r="E247" s="161" t="s">
        <v>1</v>
      </c>
      <c r="F247" s="162" t="s">
        <v>82</v>
      </c>
      <c r="H247" s="163">
        <v>2</v>
      </c>
      <c r="I247" s="164"/>
      <c r="L247" s="159"/>
      <c r="M247" s="165"/>
      <c r="N247" s="166"/>
      <c r="O247" s="166"/>
      <c r="P247" s="166"/>
      <c r="Q247" s="166"/>
      <c r="R247" s="166"/>
      <c r="S247" s="166"/>
      <c r="T247" s="167"/>
      <c r="AT247" s="161" t="s">
        <v>135</v>
      </c>
      <c r="AU247" s="161" t="s">
        <v>82</v>
      </c>
      <c r="AV247" s="13" t="s">
        <v>82</v>
      </c>
      <c r="AW247" s="13" t="s">
        <v>29</v>
      </c>
      <c r="AX247" s="13" t="s">
        <v>80</v>
      </c>
      <c r="AY247" s="161" t="s">
        <v>126</v>
      </c>
    </row>
    <row r="248" spans="1:65" s="2" customFormat="1" ht="16.5" customHeight="1">
      <c r="A248" s="32"/>
      <c r="B248" s="144"/>
      <c r="C248" s="168" t="s">
        <v>380</v>
      </c>
      <c r="D248" s="168" t="s">
        <v>153</v>
      </c>
      <c r="E248" s="169" t="s">
        <v>381</v>
      </c>
      <c r="F248" s="170" t="s">
        <v>382</v>
      </c>
      <c r="G248" s="171" t="s">
        <v>132</v>
      </c>
      <c r="H248" s="172">
        <v>2</v>
      </c>
      <c r="I248" s="173"/>
      <c r="J248" s="174">
        <f>ROUND(I248*H248,2)</f>
        <v>0</v>
      </c>
      <c r="K248" s="175"/>
      <c r="L248" s="176"/>
      <c r="M248" s="177" t="s">
        <v>1</v>
      </c>
      <c r="N248" s="178" t="s">
        <v>37</v>
      </c>
      <c r="O248" s="58"/>
      <c r="P248" s="155">
        <f>O248*H248</f>
        <v>0</v>
      </c>
      <c r="Q248" s="155">
        <v>4.6999999999999999E-4</v>
      </c>
      <c r="R248" s="155">
        <f>Q248*H248</f>
        <v>9.3999999999999997E-4</v>
      </c>
      <c r="S248" s="155">
        <v>0</v>
      </c>
      <c r="T248" s="156">
        <f>S248*H248</f>
        <v>0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157" t="s">
        <v>156</v>
      </c>
      <c r="AT248" s="157" t="s">
        <v>153</v>
      </c>
      <c r="AU248" s="157" t="s">
        <v>82</v>
      </c>
      <c r="AY248" s="17" t="s">
        <v>126</v>
      </c>
      <c r="BE248" s="158">
        <f>IF(N248="základní",J248,0)</f>
        <v>0</v>
      </c>
      <c r="BF248" s="158">
        <f>IF(N248="snížená",J248,0)</f>
        <v>0</v>
      </c>
      <c r="BG248" s="158">
        <f>IF(N248="zákl. přenesená",J248,0)</f>
        <v>0</v>
      </c>
      <c r="BH248" s="158">
        <f>IF(N248="sníž. přenesená",J248,0)</f>
        <v>0</v>
      </c>
      <c r="BI248" s="158">
        <f>IF(N248="nulová",J248,0)</f>
        <v>0</v>
      </c>
      <c r="BJ248" s="17" t="s">
        <v>80</v>
      </c>
      <c r="BK248" s="158">
        <f>ROUND(I248*H248,2)</f>
        <v>0</v>
      </c>
      <c r="BL248" s="17" t="s">
        <v>133</v>
      </c>
      <c r="BM248" s="157" t="s">
        <v>383</v>
      </c>
    </row>
    <row r="249" spans="1:65" s="13" customFormat="1" ht="11.25">
      <c r="B249" s="159"/>
      <c r="D249" s="160" t="s">
        <v>135</v>
      </c>
      <c r="E249" s="161" t="s">
        <v>1</v>
      </c>
      <c r="F249" s="162" t="s">
        <v>82</v>
      </c>
      <c r="H249" s="163">
        <v>2</v>
      </c>
      <c r="I249" s="164"/>
      <c r="L249" s="159"/>
      <c r="M249" s="165"/>
      <c r="N249" s="166"/>
      <c r="O249" s="166"/>
      <c r="P249" s="166"/>
      <c r="Q249" s="166"/>
      <c r="R249" s="166"/>
      <c r="S249" s="166"/>
      <c r="T249" s="167"/>
      <c r="AT249" s="161" t="s">
        <v>135</v>
      </c>
      <c r="AU249" s="161" t="s">
        <v>82</v>
      </c>
      <c r="AV249" s="13" t="s">
        <v>82</v>
      </c>
      <c r="AW249" s="13" t="s">
        <v>29</v>
      </c>
      <c r="AX249" s="13" t="s">
        <v>80</v>
      </c>
      <c r="AY249" s="161" t="s">
        <v>126</v>
      </c>
    </row>
    <row r="250" spans="1:65" s="2" customFormat="1" ht="16.5" customHeight="1">
      <c r="A250" s="32"/>
      <c r="B250" s="144"/>
      <c r="C250" s="145" t="s">
        <v>384</v>
      </c>
      <c r="D250" s="145" t="s">
        <v>129</v>
      </c>
      <c r="E250" s="146" t="s">
        <v>385</v>
      </c>
      <c r="F250" s="147" t="s">
        <v>386</v>
      </c>
      <c r="G250" s="148" t="s">
        <v>132</v>
      </c>
      <c r="H250" s="149">
        <v>2</v>
      </c>
      <c r="I250" s="150"/>
      <c r="J250" s="151">
        <f>ROUND(I250*H250,2)</f>
        <v>0</v>
      </c>
      <c r="K250" s="152"/>
      <c r="L250" s="33"/>
      <c r="M250" s="153" t="s">
        <v>1</v>
      </c>
      <c r="N250" s="154" t="s">
        <v>37</v>
      </c>
      <c r="O250" s="58"/>
      <c r="P250" s="155">
        <f>O250*H250</f>
        <v>0</v>
      </c>
      <c r="Q250" s="155">
        <v>4.6999999999999999E-4</v>
      </c>
      <c r="R250" s="155">
        <f>Q250*H250</f>
        <v>9.3999999999999997E-4</v>
      </c>
      <c r="S250" s="155">
        <v>0</v>
      </c>
      <c r="T250" s="156">
        <f>S250*H250</f>
        <v>0</v>
      </c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R250" s="157" t="s">
        <v>133</v>
      </c>
      <c r="AT250" s="157" t="s">
        <v>129</v>
      </c>
      <c r="AU250" s="157" t="s">
        <v>82</v>
      </c>
      <c r="AY250" s="17" t="s">
        <v>126</v>
      </c>
      <c r="BE250" s="158">
        <f>IF(N250="základní",J250,0)</f>
        <v>0</v>
      </c>
      <c r="BF250" s="158">
        <f>IF(N250="snížená",J250,0)</f>
        <v>0</v>
      </c>
      <c r="BG250" s="158">
        <f>IF(N250="zákl. přenesená",J250,0)</f>
        <v>0</v>
      </c>
      <c r="BH250" s="158">
        <f>IF(N250="sníž. přenesená",J250,0)</f>
        <v>0</v>
      </c>
      <c r="BI250" s="158">
        <f>IF(N250="nulová",J250,0)</f>
        <v>0</v>
      </c>
      <c r="BJ250" s="17" t="s">
        <v>80</v>
      </c>
      <c r="BK250" s="158">
        <f>ROUND(I250*H250,2)</f>
        <v>0</v>
      </c>
      <c r="BL250" s="17" t="s">
        <v>133</v>
      </c>
      <c r="BM250" s="157" t="s">
        <v>387</v>
      </c>
    </row>
    <row r="251" spans="1:65" s="13" customFormat="1" ht="11.25">
      <c r="B251" s="159"/>
      <c r="D251" s="160" t="s">
        <v>135</v>
      </c>
      <c r="E251" s="161" t="s">
        <v>1</v>
      </c>
      <c r="F251" s="162" t="s">
        <v>82</v>
      </c>
      <c r="H251" s="163">
        <v>2</v>
      </c>
      <c r="I251" s="164"/>
      <c r="L251" s="159"/>
      <c r="M251" s="165"/>
      <c r="N251" s="166"/>
      <c r="O251" s="166"/>
      <c r="P251" s="166"/>
      <c r="Q251" s="166"/>
      <c r="R251" s="166"/>
      <c r="S251" s="166"/>
      <c r="T251" s="167"/>
      <c r="AT251" s="161" t="s">
        <v>135</v>
      </c>
      <c r="AU251" s="161" t="s">
        <v>82</v>
      </c>
      <c r="AV251" s="13" t="s">
        <v>82</v>
      </c>
      <c r="AW251" s="13" t="s">
        <v>29</v>
      </c>
      <c r="AX251" s="13" t="s">
        <v>80</v>
      </c>
      <c r="AY251" s="161" t="s">
        <v>126</v>
      </c>
    </row>
    <row r="252" spans="1:65" s="2" customFormat="1" ht="16.5" customHeight="1">
      <c r="A252" s="32"/>
      <c r="B252" s="144"/>
      <c r="C252" s="168" t="s">
        <v>388</v>
      </c>
      <c r="D252" s="168" t="s">
        <v>153</v>
      </c>
      <c r="E252" s="169" t="s">
        <v>389</v>
      </c>
      <c r="F252" s="170" t="s">
        <v>390</v>
      </c>
      <c r="G252" s="171" t="s">
        <v>132</v>
      </c>
      <c r="H252" s="172">
        <v>2</v>
      </c>
      <c r="I252" s="173"/>
      <c r="J252" s="174">
        <f>ROUND(I252*H252,2)</f>
        <v>0</v>
      </c>
      <c r="K252" s="175"/>
      <c r="L252" s="176"/>
      <c r="M252" s="177" t="s">
        <v>1</v>
      </c>
      <c r="N252" s="178" t="s">
        <v>37</v>
      </c>
      <c r="O252" s="58"/>
      <c r="P252" s="155">
        <f>O252*H252</f>
        <v>0</v>
      </c>
      <c r="Q252" s="155">
        <v>4.6999999999999999E-4</v>
      </c>
      <c r="R252" s="155">
        <f>Q252*H252</f>
        <v>9.3999999999999997E-4</v>
      </c>
      <c r="S252" s="155">
        <v>0</v>
      </c>
      <c r="T252" s="156">
        <f>S252*H252</f>
        <v>0</v>
      </c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R252" s="157" t="s">
        <v>156</v>
      </c>
      <c r="AT252" s="157" t="s">
        <v>153</v>
      </c>
      <c r="AU252" s="157" t="s">
        <v>82</v>
      </c>
      <c r="AY252" s="17" t="s">
        <v>126</v>
      </c>
      <c r="BE252" s="158">
        <f>IF(N252="základní",J252,0)</f>
        <v>0</v>
      </c>
      <c r="BF252" s="158">
        <f>IF(N252="snížená",J252,0)</f>
        <v>0</v>
      </c>
      <c r="BG252" s="158">
        <f>IF(N252="zákl. přenesená",J252,0)</f>
        <v>0</v>
      </c>
      <c r="BH252" s="158">
        <f>IF(N252="sníž. přenesená",J252,0)</f>
        <v>0</v>
      </c>
      <c r="BI252" s="158">
        <f>IF(N252="nulová",J252,0)</f>
        <v>0</v>
      </c>
      <c r="BJ252" s="17" t="s">
        <v>80</v>
      </c>
      <c r="BK252" s="158">
        <f>ROUND(I252*H252,2)</f>
        <v>0</v>
      </c>
      <c r="BL252" s="17" t="s">
        <v>133</v>
      </c>
      <c r="BM252" s="157" t="s">
        <v>391</v>
      </c>
    </row>
    <row r="253" spans="1:65" s="13" customFormat="1" ht="11.25">
      <c r="B253" s="159"/>
      <c r="D253" s="160" t="s">
        <v>135</v>
      </c>
      <c r="E253" s="161" t="s">
        <v>1</v>
      </c>
      <c r="F253" s="162" t="s">
        <v>82</v>
      </c>
      <c r="H253" s="163">
        <v>2</v>
      </c>
      <c r="I253" s="164"/>
      <c r="L253" s="159"/>
      <c r="M253" s="165"/>
      <c r="N253" s="166"/>
      <c r="O253" s="166"/>
      <c r="P253" s="166"/>
      <c r="Q253" s="166"/>
      <c r="R253" s="166"/>
      <c r="S253" s="166"/>
      <c r="T253" s="167"/>
      <c r="AT253" s="161" t="s">
        <v>135</v>
      </c>
      <c r="AU253" s="161" t="s">
        <v>82</v>
      </c>
      <c r="AV253" s="13" t="s">
        <v>82</v>
      </c>
      <c r="AW253" s="13" t="s">
        <v>29</v>
      </c>
      <c r="AX253" s="13" t="s">
        <v>80</v>
      </c>
      <c r="AY253" s="161" t="s">
        <v>126</v>
      </c>
    </row>
    <row r="254" spans="1:65" s="2" customFormat="1" ht="24.2" customHeight="1">
      <c r="A254" s="32"/>
      <c r="B254" s="144"/>
      <c r="C254" s="145" t="s">
        <v>392</v>
      </c>
      <c r="D254" s="145" t="s">
        <v>129</v>
      </c>
      <c r="E254" s="146" t="s">
        <v>393</v>
      </c>
      <c r="F254" s="147" t="s">
        <v>394</v>
      </c>
      <c r="G254" s="148" t="s">
        <v>144</v>
      </c>
      <c r="H254" s="149">
        <v>0.35099999999999998</v>
      </c>
      <c r="I254" s="150"/>
      <c r="J254" s="151">
        <f>ROUND(I254*H254,2)</f>
        <v>0</v>
      </c>
      <c r="K254" s="152"/>
      <c r="L254" s="33"/>
      <c r="M254" s="153" t="s">
        <v>1</v>
      </c>
      <c r="N254" s="154" t="s">
        <v>37</v>
      </c>
      <c r="O254" s="58"/>
      <c r="P254" s="155">
        <f>O254*H254</f>
        <v>0</v>
      </c>
      <c r="Q254" s="155">
        <v>0</v>
      </c>
      <c r="R254" s="155">
        <f>Q254*H254</f>
        <v>0</v>
      </c>
      <c r="S254" s="155">
        <v>0</v>
      </c>
      <c r="T254" s="156">
        <f>S254*H254</f>
        <v>0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57" t="s">
        <v>133</v>
      </c>
      <c r="AT254" s="157" t="s">
        <v>129</v>
      </c>
      <c r="AU254" s="157" t="s">
        <v>82</v>
      </c>
      <c r="AY254" s="17" t="s">
        <v>126</v>
      </c>
      <c r="BE254" s="158">
        <f>IF(N254="základní",J254,0)</f>
        <v>0</v>
      </c>
      <c r="BF254" s="158">
        <f>IF(N254="snížená",J254,0)</f>
        <v>0</v>
      </c>
      <c r="BG254" s="158">
        <f>IF(N254="zákl. přenesená",J254,0)</f>
        <v>0</v>
      </c>
      <c r="BH254" s="158">
        <f>IF(N254="sníž. přenesená",J254,0)</f>
        <v>0</v>
      </c>
      <c r="BI254" s="158">
        <f>IF(N254="nulová",J254,0)</f>
        <v>0</v>
      </c>
      <c r="BJ254" s="17" t="s">
        <v>80</v>
      </c>
      <c r="BK254" s="158">
        <f>ROUND(I254*H254,2)</f>
        <v>0</v>
      </c>
      <c r="BL254" s="17" t="s">
        <v>133</v>
      </c>
      <c r="BM254" s="157" t="s">
        <v>395</v>
      </c>
    </row>
    <row r="255" spans="1:65" s="12" customFormat="1" ht="22.9" customHeight="1">
      <c r="B255" s="131"/>
      <c r="D255" s="132" t="s">
        <v>71</v>
      </c>
      <c r="E255" s="142" t="s">
        <v>396</v>
      </c>
      <c r="F255" s="142" t="s">
        <v>397</v>
      </c>
      <c r="I255" s="134"/>
      <c r="J255" s="143">
        <f>BK255</f>
        <v>0</v>
      </c>
      <c r="L255" s="131"/>
      <c r="M255" s="136"/>
      <c r="N255" s="137"/>
      <c r="O255" s="137"/>
      <c r="P255" s="138">
        <f>SUM(P256:P318)</f>
        <v>0</v>
      </c>
      <c r="Q255" s="137"/>
      <c r="R255" s="138">
        <f>SUM(R256:R318)</f>
        <v>5.4590000000000007E-2</v>
      </c>
      <c r="S255" s="137"/>
      <c r="T255" s="139">
        <f>SUM(T256:T318)</f>
        <v>9.1139999999999999E-2</v>
      </c>
      <c r="AR255" s="132" t="s">
        <v>82</v>
      </c>
      <c r="AT255" s="140" t="s">
        <v>71</v>
      </c>
      <c r="AU255" s="140" t="s">
        <v>80</v>
      </c>
      <c r="AY255" s="132" t="s">
        <v>126</v>
      </c>
      <c r="BK255" s="141">
        <f>SUM(BK256:BK318)</f>
        <v>0</v>
      </c>
    </row>
    <row r="256" spans="1:65" s="2" customFormat="1" ht="21.75" customHeight="1">
      <c r="A256" s="32"/>
      <c r="B256" s="144"/>
      <c r="C256" s="145" t="s">
        <v>398</v>
      </c>
      <c r="D256" s="145" t="s">
        <v>129</v>
      </c>
      <c r="E256" s="146" t="s">
        <v>399</v>
      </c>
      <c r="F256" s="147" t="s">
        <v>400</v>
      </c>
      <c r="G256" s="148" t="s">
        <v>132</v>
      </c>
      <c r="H256" s="149">
        <v>6</v>
      </c>
      <c r="I256" s="150"/>
      <c r="J256" s="151">
        <f>ROUND(I256*H256,2)</f>
        <v>0</v>
      </c>
      <c r="K256" s="152"/>
      <c r="L256" s="33"/>
      <c r="M256" s="153" t="s">
        <v>1</v>
      </c>
      <c r="N256" s="154" t="s">
        <v>37</v>
      </c>
      <c r="O256" s="58"/>
      <c r="P256" s="155">
        <f>O256*H256</f>
        <v>0</v>
      </c>
      <c r="Q256" s="155">
        <v>4.0000000000000003E-5</v>
      </c>
      <c r="R256" s="155">
        <f>Q256*H256</f>
        <v>2.4000000000000003E-4</v>
      </c>
      <c r="S256" s="155">
        <v>4.4999999999999999E-4</v>
      </c>
      <c r="T256" s="156">
        <f>S256*H256</f>
        <v>2.7000000000000001E-3</v>
      </c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R256" s="157" t="s">
        <v>133</v>
      </c>
      <c r="AT256" s="157" t="s">
        <v>129</v>
      </c>
      <c r="AU256" s="157" t="s">
        <v>82</v>
      </c>
      <c r="AY256" s="17" t="s">
        <v>126</v>
      </c>
      <c r="BE256" s="158">
        <f>IF(N256="základní",J256,0)</f>
        <v>0</v>
      </c>
      <c r="BF256" s="158">
        <f>IF(N256="snížená",J256,0)</f>
        <v>0</v>
      </c>
      <c r="BG256" s="158">
        <f>IF(N256="zákl. přenesená",J256,0)</f>
        <v>0</v>
      </c>
      <c r="BH256" s="158">
        <f>IF(N256="sníž. přenesená",J256,0)</f>
        <v>0</v>
      </c>
      <c r="BI256" s="158">
        <f>IF(N256="nulová",J256,0)</f>
        <v>0</v>
      </c>
      <c r="BJ256" s="17" t="s">
        <v>80</v>
      </c>
      <c r="BK256" s="158">
        <f>ROUND(I256*H256,2)</f>
        <v>0</v>
      </c>
      <c r="BL256" s="17" t="s">
        <v>133</v>
      </c>
      <c r="BM256" s="157" t="s">
        <v>401</v>
      </c>
    </row>
    <row r="257" spans="1:65" s="13" customFormat="1" ht="11.25">
      <c r="B257" s="159"/>
      <c r="D257" s="160" t="s">
        <v>135</v>
      </c>
      <c r="E257" s="161" t="s">
        <v>1</v>
      </c>
      <c r="F257" s="162" t="s">
        <v>140</v>
      </c>
      <c r="H257" s="163">
        <v>6</v>
      </c>
      <c r="I257" s="164"/>
      <c r="L257" s="159"/>
      <c r="M257" s="165"/>
      <c r="N257" s="166"/>
      <c r="O257" s="166"/>
      <c r="P257" s="166"/>
      <c r="Q257" s="166"/>
      <c r="R257" s="166"/>
      <c r="S257" s="166"/>
      <c r="T257" s="167"/>
      <c r="AT257" s="161" t="s">
        <v>135</v>
      </c>
      <c r="AU257" s="161" t="s">
        <v>82</v>
      </c>
      <c r="AV257" s="13" t="s">
        <v>82</v>
      </c>
      <c r="AW257" s="13" t="s">
        <v>29</v>
      </c>
      <c r="AX257" s="13" t="s">
        <v>80</v>
      </c>
      <c r="AY257" s="161" t="s">
        <v>126</v>
      </c>
    </row>
    <row r="258" spans="1:65" s="2" customFormat="1" ht="21.75" customHeight="1">
      <c r="A258" s="32"/>
      <c r="B258" s="144"/>
      <c r="C258" s="145" t="s">
        <v>402</v>
      </c>
      <c r="D258" s="145" t="s">
        <v>129</v>
      </c>
      <c r="E258" s="146" t="s">
        <v>403</v>
      </c>
      <c r="F258" s="147" t="s">
        <v>404</v>
      </c>
      <c r="G258" s="148" t="s">
        <v>132</v>
      </c>
      <c r="H258" s="149">
        <v>22</v>
      </c>
      <c r="I258" s="150"/>
      <c r="J258" s="151">
        <f>ROUND(I258*H258,2)</f>
        <v>0</v>
      </c>
      <c r="K258" s="152"/>
      <c r="L258" s="33"/>
      <c r="M258" s="153" t="s">
        <v>1</v>
      </c>
      <c r="N258" s="154" t="s">
        <v>37</v>
      </c>
      <c r="O258" s="58"/>
      <c r="P258" s="155">
        <f>O258*H258</f>
        <v>0</v>
      </c>
      <c r="Q258" s="155">
        <v>2.1000000000000001E-4</v>
      </c>
      <c r="R258" s="155">
        <f>Q258*H258</f>
        <v>4.62E-3</v>
      </c>
      <c r="S258" s="155">
        <v>3.5000000000000001E-3</v>
      </c>
      <c r="T258" s="156">
        <f>S258*H258</f>
        <v>7.6999999999999999E-2</v>
      </c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R258" s="157" t="s">
        <v>133</v>
      </c>
      <c r="AT258" s="157" t="s">
        <v>129</v>
      </c>
      <c r="AU258" s="157" t="s">
        <v>82</v>
      </c>
      <c r="AY258" s="17" t="s">
        <v>126</v>
      </c>
      <c r="BE258" s="158">
        <f>IF(N258="základní",J258,0)</f>
        <v>0</v>
      </c>
      <c r="BF258" s="158">
        <f>IF(N258="snížená",J258,0)</f>
        <v>0</v>
      </c>
      <c r="BG258" s="158">
        <f>IF(N258="zákl. přenesená",J258,0)</f>
        <v>0</v>
      </c>
      <c r="BH258" s="158">
        <f>IF(N258="sníž. přenesená",J258,0)</f>
        <v>0</v>
      </c>
      <c r="BI258" s="158">
        <f>IF(N258="nulová",J258,0)</f>
        <v>0</v>
      </c>
      <c r="BJ258" s="17" t="s">
        <v>80</v>
      </c>
      <c r="BK258" s="158">
        <f>ROUND(I258*H258,2)</f>
        <v>0</v>
      </c>
      <c r="BL258" s="17" t="s">
        <v>133</v>
      </c>
      <c r="BM258" s="157" t="s">
        <v>405</v>
      </c>
    </row>
    <row r="259" spans="1:65" s="13" customFormat="1" ht="11.25">
      <c r="B259" s="159"/>
      <c r="D259" s="160" t="s">
        <v>135</v>
      </c>
      <c r="E259" s="161" t="s">
        <v>1</v>
      </c>
      <c r="F259" s="162" t="s">
        <v>221</v>
      </c>
      <c r="H259" s="163">
        <v>22</v>
      </c>
      <c r="I259" s="164"/>
      <c r="L259" s="159"/>
      <c r="M259" s="165"/>
      <c r="N259" s="166"/>
      <c r="O259" s="166"/>
      <c r="P259" s="166"/>
      <c r="Q259" s="166"/>
      <c r="R259" s="166"/>
      <c r="S259" s="166"/>
      <c r="T259" s="167"/>
      <c r="AT259" s="161" t="s">
        <v>135</v>
      </c>
      <c r="AU259" s="161" t="s">
        <v>82</v>
      </c>
      <c r="AV259" s="13" t="s">
        <v>82</v>
      </c>
      <c r="AW259" s="13" t="s">
        <v>29</v>
      </c>
      <c r="AX259" s="13" t="s">
        <v>80</v>
      </c>
      <c r="AY259" s="161" t="s">
        <v>126</v>
      </c>
    </row>
    <row r="260" spans="1:65" s="2" customFormat="1" ht="24.2" customHeight="1">
      <c r="A260" s="32"/>
      <c r="B260" s="144"/>
      <c r="C260" s="145" t="s">
        <v>406</v>
      </c>
      <c r="D260" s="145" t="s">
        <v>129</v>
      </c>
      <c r="E260" s="146" t="s">
        <v>407</v>
      </c>
      <c r="F260" s="147" t="s">
        <v>408</v>
      </c>
      <c r="G260" s="148" t="s">
        <v>132</v>
      </c>
      <c r="H260" s="149">
        <v>2</v>
      </c>
      <c r="I260" s="150"/>
      <c r="J260" s="151">
        <f>ROUND(I260*H260,2)</f>
        <v>0</v>
      </c>
      <c r="K260" s="152"/>
      <c r="L260" s="33"/>
      <c r="M260" s="153" t="s">
        <v>1</v>
      </c>
      <c r="N260" s="154" t="s">
        <v>37</v>
      </c>
      <c r="O260" s="58"/>
      <c r="P260" s="155">
        <f>O260*H260</f>
        <v>0</v>
      </c>
      <c r="Q260" s="155">
        <v>1.0000000000000001E-5</v>
      </c>
      <c r="R260" s="155">
        <f>Q260*H260</f>
        <v>2.0000000000000002E-5</v>
      </c>
      <c r="S260" s="155">
        <v>2.2100000000000002E-3</v>
      </c>
      <c r="T260" s="156">
        <f>S260*H260</f>
        <v>4.4200000000000003E-3</v>
      </c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R260" s="157" t="s">
        <v>133</v>
      </c>
      <c r="AT260" s="157" t="s">
        <v>129</v>
      </c>
      <c r="AU260" s="157" t="s">
        <v>82</v>
      </c>
      <c r="AY260" s="17" t="s">
        <v>126</v>
      </c>
      <c r="BE260" s="158">
        <f>IF(N260="základní",J260,0)</f>
        <v>0</v>
      </c>
      <c r="BF260" s="158">
        <f>IF(N260="snížená",J260,0)</f>
        <v>0</v>
      </c>
      <c r="BG260" s="158">
        <f>IF(N260="zákl. přenesená",J260,0)</f>
        <v>0</v>
      </c>
      <c r="BH260" s="158">
        <f>IF(N260="sníž. přenesená",J260,0)</f>
        <v>0</v>
      </c>
      <c r="BI260" s="158">
        <f>IF(N260="nulová",J260,0)</f>
        <v>0</v>
      </c>
      <c r="BJ260" s="17" t="s">
        <v>80</v>
      </c>
      <c r="BK260" s="158">
        <f>ROUND(I260*H260,2)</f>
        <v>0</v>
      </c>
      <c r="BL260" s="17" t="s">
        <v>133</v>
      </c>
      <c r="BM260" s="157" t="s">
        <v>409</v>
      </c>
    </row>
    <row r="261" spans="1:65" s="13" customFormat="1" ht="11.25">
      <c r="B261" s="159"/>
      <c r="D261" s="160" t="s">
        <v>135</v>
      </c>
      <c r="E261" s="161" t="s">
        <v>1</v>
      </c>
      <c r="F261" s="162" t="s">
        <v>82</v>
      </c>
      <c r="H261" s="163">
        <v>2</v>
      </c>
      <c r="I261" s="164"/>
      <c r="L261" s="159"/>
      <c r="M261" s="165"/>
      <c r="N261" s="166"/>
      <c r="O261" s="166"/>
      <c r="P261" s="166"/>
      <c r="Q261" s="166"/>
      <c r="R261" s="166"/>
      <c r="S261" s="166"/>
      <c r="T261" s="167"/>
      <c r="AT261" s="161" t="s">
        <v>135</v>
      </c>
      <c r="AU261" s="161" t="s">
        <v>82</v>
      </c>
      <c r="AV261" s="13" t="s">
        <v>82</v>
      </c>
      <c r="AW261" s="13" t="s">
        <v>29</v>
      </c>
      <c r="AX261" s="13" t="s">
        <v>80</v>
      </c>
      <c r="AY261" s="161" t="s">
        <v>126</v>
      </c>
    </row>
    <row r="262" spans="1:65" s="2" customFormat="1" ht="24.2" customHeight="1">
      <c r="A262" s="32"/>
      <c r="B262" s="144"/>
      <c r="C262" s="145" t="s">
        <v>410</v>
      </c>
      <c r="D262" s="145" t="s">
        <v>129</v>
      </c>
      <c r="E262" s="146" t="s">
        <v>411</v>
      </c>
      <c r="F262" s="147" t="s">
        <v>412</v>
      </c>
      <c r="G262" s="148" t="s">
        <v>132</v>
      </c>
      <c r="H262" s="149">
        <v>8</v>
      </c>
      <c r="I262" s="150"/>
      <c r="J262" s="151">
        <f>ROUND(I262*H262,2)</f>
        <v>0</v>
      </c>
      <c r="K262" s="152"/>
      <c r="L262" s="33"/>
      <c r="M262" s="153" t="s">
        <v>1</v>
      </c>
      <c r="N262" s="154" t="s">
        <v>37</v>
      </c>
      <c r="O262" s="58"/>
      <c r="P262" s="155">
        <f>O262*H262</f>
        <v>0</v>
      </c>
      <c r="Q262" s="155">
        <v>1.0000000000000001E-5</v>
      </c>
      <c r="R262" s="155">
        <f>Q262*H262</f>
        <v>8.0000000000000007E-5</v>
      </c>
      <c r="S262" s="155">
        <v>4.0000000000000002E-4</v>
      </c>
      <c r="T262" s="156">
        <f>S262*H262</f>
        <v>3.2000000000000002E-3</v>
      </c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R262" s="157" t="s">
        <v>133</v>
      </c>
      <c r="AT262" s="157" t="s">
        <v>129</v>
      </c>
      <c r="AU262" s="157" t="s">
        <v>82</v>
      </c>
      <c r="AY262" s="17" t="s">
        <v>126</v>
      </c>
      <c r="BE262" s="158">
        <f>IF(N262="základní",J262,0)</f>
        <v>0</v>
      </c>
      <c r="BF262" s="158">
        <f>IF(N262="snížená",J262,0)</f>
        <v>0</v>
      </c>
      <c r="BG262" s="158">
        <f>IF(N262="zákl. přenesená",J262,0)</f>
        <v>0</v>
      </c>
      <c r="BH262" s="158">
        <f>IF(N262="sníž. přenesená",J262,0)</f>
        <v>0</v>
      </c>
      <c r="BI262" s="158">
        <f>IF(N262="nulová",J262,0)</f>
        <v>0</v>
      </c>
      <c r="BJ262" s="17" t="s">
        <v>80</v>
      </c>
      <c r="BK262" s="158">
        <f>ROUND(I262*H262,2)</f>
        <v>0</v>
      </c>
      <c r="BL262" s="17" t="s">
        <v>133</v>
      </c>
      <c r="BM262" s="157" t="s">
        <v>413</v>
      </c>
    </row>
    <row r="263" spans="1:65" s="13" customFormat="1" ht="11.25">
      <c r="B263" s="159"/>
      <c r="D263" s="160" t="s">
        <v>135</v>
      </c>
      <c r="E263" s="161" t="s">
        <v>1</v>
      </c>
      <c r="F263" s="162" t="s">
        <v>165</v>
      </c>
      <c r="H263" s="163">
        <v>8</v>
      </c>
      <c r="I263" s="164"/>
      <c r="L263" s="159"/>
      <c r="M263" s="165"/>
      <c r="N263" s="166"/>
      <c r="O263" s="166"/>
      <c r="P263" s="166"/>
      <c r="Q263" s="166"/>
      <c r="R263" s="166"/>
      <c r="S263" s="166"/>
      <c r="T263" s="167"/>
      <c r="AT263" s="161" t="s">
        <v>135</v>
      </c>
      <c r="AU263" s="161" t="s">
        <v>82</v>
      </c>
      <c r="AV263" s="13" t="s">
        <v>82</v>
      </c>
      <c r="AW263" s="13" t="s">
        <v>29</v>
      </c>
      <c r="AX263" s="13" t="s">
        <v>80</v>
      </c>
      <c r="AY263" s="161" t="s">
        <v>126</v>
      </c>
    </row>
    <row r="264" spans="1:65" s="2" customFormat="1" ht="16.5" customHeight="1">
      <c r="A264" s="32"/>
      <c r="B264" s="144"/>
      <c r="C264" s="145" t="s">
        <v>414</v>
      </c>
      <c r="D264" s="145" t="s">
        <v>129</v>
      </c>
      <c r="E264" s="146" t="s">
        <v>415</v>
      </c>
      <c r="F264" s="147" t="s">
        <v>416</v>
      </c>
      <c r="G264" s="148" t="s">
        <v>132</v>
      </c>
      <c r="H264" s="149">
        <v>2</v>
      </c>
      <c r="I264" s="150"/>
      <c r="J264" s="151">
        <f>ROUND(I264*H264,2)</f>
        <v>0</v>
      </c>
      <c r="K264" s="152"/>
      <c r="L264" s="33"/>
      <c r="M264" s="153" t="s">
        <v>1</v>
      </c>
      <c r="N264" s="154" t="s">
        <v>37</v>
      </c>
      <c r="O264" s="58"/>
      <c r="P264" s="155">
        <f>O264*H264</f>
        <v>0</v>
      </c>
      <c r="Q264" s="155">
        <v>0</v>
      </c>
      <c r="R264" s="155">
        <f>Q264*H264</f>
        <v>0</v>
      </c>
      <c r="S264" s="155">
        <v>1.91E-3</v>
      </c>
      <c r="T264" s="156">
        <f>S264*H264</f>
        <v>3.82E-3</v>
      </c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R264" s="157" t="s">
        <v>133</v>
      </c>
      <c r="AT264" s="157" t="s">
        <v>129</v>
      </c>
      <c r="AU264" s="157" t="s">
        <v>82</v>
      </c>
      <c r="AY264" s="17" t="s">
        <v>126</v>
      </c>
      <c r="BE264" s="158">
        <f>IF(N264="základní",J264,0)</f>
        <v>0</v>
      </c>
      <c r="BF264" s="158">
        <f>IF(N264="snížená",J264,0)</f>
        <v>0</v>
      </c>
      <c r="BG264" s="158">
        <f>IF(N264="zákl. přenesená",J264,0)</f>
        <v>0</v>
      </c>
      <c r="BH264" s="158">
        <f>IF(N264="sníž. přenesená",J264,0)</f>
        <v>0</v>
      </c>
      <c r="BI264" s="158">
        <f>IF(N264="nulová",J264,0)</f>
        <v>0</v>
      </c>
      <c r="BJ264" s="17" t="s">
        <v>80</v>
      </c>
      <c r="BK264" s="158">
        <f>ROUND(I264*H264,2)</f>
        <v>0</v>
      </c>
      <c r="BL264" s="17" t="s">
        <v>133</v>
      </c>
      <c r="BM264" s="157" t="s">
        <v>417</v>
      </c>
    </row>
    <row r="265" spans="1:65" s="13" customFormat="1" ht="11.25">
      <c r="B265" s="159"/>
      <c r="D265" s="160" t="s">
        <v>135</v>
      </c>
      <c r="E265" s="161" t="s">
        <v>1</v>
      </c>
      <c r="F265" s="162" t="s">
        <v>82</v>
      </c>
      <c r="H265" s="163">
        <v>2</v>
      </c>
      <c r="I265" s="164"/>
      <c r="L265" s="159"/>
      <c r="M265" s="165"/>
      <c r="N265" s="166"/>
      <c r="O265" s="166"/>
      <c r="P265" s="166"/>
      <c r="Q265" s="166"/>
      <c r="R265" s="166"/>
      <c r="S265" s="166"/>
      <c r="T265" s="167"/>
      <c r="AT265" s="161" t="s">
        <v>135</v>
      </c>
      <c r="AU265" s="161" t="s">
        <v>82</v>
      </c>
      <c r="AV265" s="13" t="s">
        <v>82</v>
      </c>
      <c r="AW265" s="13" t="s">
        <v>29</v>
      </c>
      <c r="AX265" s="13" t="s">
        <v>80</v>
      </c>
      <c r="AY265" s="161" t="s">
        <v>126</v>
      </c>
    </row>
    <row r="266" spans="1:65" s="2" customFormat="1" ht="24.2" customHeight="1">
      <c r="A266" s="32"/>
      <c r="B266" s="144"/>
      <c r="C266" s="145" t="s">
        <v>418</v>
      </c>
      <c r="D266" s="145" t="s">
        <v>129</v>
      </c>
      <c r="E266" s="146" t="s">
        <v>419</v>
      </c>
      <c r="F266" s="147" t="s">
        <v>420</v>
      </c>
      <c r="G266" s="148" t="s">
        <v>144</v>
      </c>
      <c r="H266" s="149">
        <v>0.1</v>
      </c>
      <c r="I266" s="150"/>
      <c r="J266" s="151">
        <f>ROUND(I266*H266,2)</f>
        <v>0</v>
      </c>
      <c r="K266" s="152"/>
      <c r="L266" s="33"/>
      <c r="M266" s="153" t="s">
        <v>1</v>
      </c>
      <c r="N266" s="154" t="s">
        <v>37</v>
      </c>
      <c r="O266" s="58"/>
      <c r="P266" s="155">
        <f>O266*H266</f>
        <v>0</v>
      </c>
      <c r="Q266" s="155">
        <v>0</v>
      </c>
      <c r="R266" s="155">
        <f>Q266*H266</f>
        <v>0</v>
      </c>
      <c r="S266" s="155">
        <v>0</v>
      </c>
      <c r="T266" s="156">
        <f>S266*H266</f>
        <v>0</v>
      </c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R266" s="157" t="s">
        <v>133</v>
      </c>
      <c r="AT266" s="157" t="s">
        <v>129</v>
      </c>
      <c r="AU266" s="157" t="s">
        <v>82</v>
      </c>
      <c r="AY266" s="17" t="s">
        <v>126</v>
      </c>
      <c r="BE266" s="158">
        <f>IF(N266="základní",J266,0)</f>
        <v>0</v>
      </c>
      <c r="BF266" s="158">
        <f>IF(N266="snížená",J266,0)</f>
        <v>0</v>
      </c>
      <c r="BG266" s="158">
        <f>IF(N266="zákl. přenesená",J266,0)</f>
        <v>0</v>
      </c>
      <c r="BH266" s="158">
        <f>IF(N266="sníž. přenesená",J266,0)</f>
        <v>0</v>
      </c>
      <c r="BI266" s="158">
        <f>IF(N266="nulová",J266,0)</f>
        <v>0</v>
      </c>
      <c r="BJ266" s="17" t="s">
        <v>80</v>
      </c>
      <c r="BK266" s="158">
        <f>ROUND(I266*H266,2)</f>
        <v>0</v>
      </c>
      <c r="BL266" s="17" t="s">
        <v>133</v>
      </c>
      <c r="BM266" s="157" t="s">
        <v>421</v>
      </c>
    </row>
    <row r="267" spans="1:65" s="13" customFormat="1" ht="11.25">
      <c r="B267" s="159"/>
      <c r="D267" s="160" t="s">
        <v>135</v>
      </c>
      <c r="E267" s="161" t="s">
        <v>1</v>
      </c>
      <c r="F267" s="162" t="s">
        <v>422</v>
      </c>
      <c r="H267" s="163">
        <v>0.1</v>
      </c>
      <c r="I267" s="164"/>
      <c r="L267" s="159"/>
      <c r="M267" s="165"/>
      <c r="N267" s="166"/>
      <c r="O267" s="166"/>
      <c r="P267" s="166"/>
      <c r="Q267" s="166"/>
      <c r="R267" s="166"/>
      <c r="S267" s="166"/>
      <c r="T267" s="167"/>
      <c r="AT267" s="161" t="s">
        <v>135</v>
      </c>
      <c r="AU267" s="161" t="s">
        <v>82</v>
      </c>
      <c r="AV267" s="13" t="s">
        <v>82</v>
      </c>
      <c r="AW267" s="13" t="s">
        <v>29</v>
      </c>
      <c r="AX267" s="13" t="s">
        <v>80</v>
      </c>
      <c r="AY267" s="161" t="s">
        <v>126</v>
      </c>
    </row>
    <row r="268" spans="1:65" s="2" customFormat="1" ht="16.5" customHeight="1">
      <c r="A268" s="32"/>
      <c r="B268" s="144"/>
      <c r="C268" s="145" t="s">
        <v>423</v>
      </c>
      <c r="D268" s="145" t="s">
        <v>129</v>
      </c>
      <c r="E268" s="146" t="s">
        <v>424</v>
      </c>
      <c r="F268" s="147" t="s">
        <v>425</v>
      </c>
      <c r="G268" s="148" t="s">
        <v>132</v>
      </c>
      <c r="H268" s="149">
        <v>2</v>
      </c>
      <c r="I268" s="150"/>
      <c r="J268" s="151">
        <f>ROUND(I268*H268,2)</f>
        <v>0</v>
      </c>
      <c r="K268" s="152"/>
      <c r="L268" s="33"/>
      <c r="M268" s="153" t="s">
        <v>1</v>
      </c>
      <c r="N268" s="154" t="s">
        <v>37</v>
      </c>
      <c r="O268" s="58"/>
      <c r="P268" s="155">
        <f>O268*H268</f>
        <v>0</v>
      </c>
      <c r="Q268" s="155">
        <v>2.1000000000000001E-4</v>
      </c>
      <c r="R268" s="155">
        <f>Q268*H268</f>
        <v>4.2000000000000002E-4</v>
      </c>
      <c r="S268" s="155">
        <v>0</v>
      </c>
      <c r="T268" s="156">
        <f>S268*H268</f>
        <v>0</v>
      </c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R268" s="157" t="s">
        <v>133</v>
      </c>
      <c r="AT268" s="157" t="s">
        <v>129</v>
      </c>
      <c r="AU268" s="157" t="s">
        <v>82</v>
      </c>
      <c r="AY268" s="17" t="s">
        <v>126</v>
      </c>
      <c r="BE268" s="158">
        <f>IF(N268="základní",J268,0)</f>
        <v>0</v>
      </c>
      <c r="BF268" s="158">
        <f>IF(N268="snížená",J268,0)</f>
        <v>0</v>
      </c>
      <c r="BG268" s="158">
        <f>IF(N268="zákl. přenesená",J268,0)</f>
        <v>0</v>
      </c>
      <c r="BH268" s="158">
        <f>IF(N268="sníž. přenesená",J268,0)</f>
        <v>0</v>
      </c>
      <c r="BI268" s="158">
        <f>IF(N268="nulová",J268,0)</f>
        <v>0</v>
      </c>
      <c r="BJ268" s="17" t="s">
        <v>80</v>
      </c>
      <c r="BK268" s="158">
        <f>ROUND(I268*H268,2)</f>
        <v>0</v>
      </c>
      <c r="BL268" s="17" t="s">
        <v>133</v>
      </c>
      <c r="BM268" s="157" t="s">
        <v>426</v>
      </c>
    </row>
    <row r="269" spans="1:65" s="13" customFormat="1" ht="11.25">
      <c r="B269" s="159"/>
      <c r="D269" s="160" t="s">
        <v>135</v>
      </c>
      <c r="E269" s="161" t="s">
        <v>1</v>
      </c>
      <c r="F269" s="162" t="s">
        <v>82</v>
      </c>
      <c r="H269" s="163">
        <v>2</v>
      </c>
      <c r="I269" s="164"/>
      <c r="L269" s="159"/>
      <c r="M269" s="165"/>
      <c r="N269" s="166"/>
      <c r="O269" s="166"/>
      <c r="P269" s="166"/>
      <c r="Q269" s="166"/>
      <c r="R269" s="166"/>
      <c r="S269" s="166"/>
      <c r="T269" s="167"/>
      <c r="AT269" s="161" t="s">
        <v>135</v>
      </c>
      <c r="AU269" s="161" t="s">
        <v>82</v>
      </c>
      <c r="AV269" s="13" t="s">
        <v>82</v>
      </c>
      <c r="AW269" s="13" t="s">
        <v>29</v>
      </c>
      <c r="AX269" s="13" t="s">
        <v>80</v>
      </c>
      <c r="AY269" s="161" t="s">
        <v>126</v>
      </c>
    </row>
    <row r="270" spans="1:65" s="2" customFormat="1" ht="24.2" customHeight="1">
      <c r="A270" s="32"/>
      <c r="B270" s="144"/>
      <c r="C270" s="168" t="s">
        <v>427</v>
      </c>
      <c r="D270" s="168" t="s">
        <v>153</v>
      </c>
      <c r="E270" s="169" t="s">
        <v>428</v>
      </c>
      <c r="F270" s="170" t="s">
        <v>429</v>
      </c>
      <c r="G270" s="171" t="s">
        <v>132</v>
      </c>
      <c r="H270" s="172">
        <v>2</v>
      </c>
      <c r="I270" s="173"/>
      <c r="J270" s="174">
        <f>ROUND(I270*H270,2)</f>
        <v>0</v>
      </c>
      <c r="K270" s="175"/>
      <c r="L270" s="176"/>
      <c r="M270" s="177" t="s">
        <v>1</v>
      </c>
      <c r="N270" s="178" t="s">
        <v>37</v>
      </c>
      <c r="O270" s="58"/>
      <c r="P270" s="155">
        <f>O270*H270</f>
        <v>0</v>
      </c>
      <c r="Q270" s="155">
        <v>2.5000000000000001E-3</v>
      </c>
      <c r="R270" s="155">
        <f>Q270*H270</f>
        <v>5.0000000000000001E-3</v>
      </c>
      <c r="S270" s="155">
        <v>0</v>
      </c>
      <c r="T270" s="156">
        <f>S270*H270</f>
        <v>0</v>
      </c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R270" s="157" t="s">
        <v>156</v>
      </c>
      <c r="AT270" s="157" t="s">
        <v>153</v>
      </c>
      <c r="AU270" s="157" t="s">
        <v>82</v>
      </c>
      <c r="AY270" s="17" t="s">
        <v>126</v>
      </c>
      <c r="BE270" s="158">
        <f>IF(N270="základní",J270,0)</f>
        <v>0</v>
      </c>
      <c r="BF270" s="158">
        <f>IF(N270="snížená",J270,0)</f>
        <v>0</v>
      </c>
      <c r="BG270" s="158">
        <f>IF(N270="zákl. přenesená",J270,0)</f>
        <v>0</v>
      </c>
      <c r="BH270" s="158">
        <f>IF(N270="sníž. přenesená",J270,0)</f>
        <v>0</v>
      </c>
      <c r="BI270" s="158">
        <f>IF(N270="nulová",J270,0)</f>
        <v>0</v>
      </c>
      <c r="BJ270" s="17" t="s">
        <v>80</v>
      </c>
      <c r="BK270" s="158">
        <f>ROUND(I270*H270,2)</f>
        <v>0</v>
      </c>
      <c r="BL270" s="17" t="s">
        <v>133</v>
      </c>
      <c r="BM270" s="157" t="s">
        <v>430</v>
      </c>
    </row>
    <row r="271" spans="1:65" s="13" customFormat="1" ht="11.25">
      <c r="B271" s="159"/>
      <c r="D271" s="160" t="s">
        <v>135</v>
      </c>
      <c r="E271" s="161" t="s">
        <v>1</v>
      </c>
      <c r="F271" s="162" t="s">
        <v>82</v>
      </c>
      <c r="H271" s="163">
        <v>2</v>
      </c>
      <c r="I271" s="164"/>
      <c r="L271" s="159"/>
      <c r="M271" s="165"/>
      <c r="N271" s="166"/>
      <c r="O271" s="166"/>
      <c r="P271" s="166"/>
      <c r="Q271" s="166"/>
      <c r="R271" s="166"/>
      <c r="S271" s="166"/>
      <c r="T271" s="167"/>
      <c r="AT271" s="161" t="s">
        <v>135</v>
      </c>
      <c r="AU271" s="161" t="s">
        <v>82</v>
      </c>
      <c r="AV271" s="13" t="s">
        <v>82</v>
      </c>
      <c r="AW271" s="13" t="s">
        <v>29</v>
      </c>
      <c r="AX271" s="13" t="s">
        <v>80</v>
      </c>
      <c r="AY271" s="161" t="s">
        <v>126</v>
      </c>
    </row>
    <row r="272" spans="1:65" s="2" customFormat="1" ht="16.5" customHeight="1">
      <c r="A272" s="32"/>
      <c r="B272" s="144"/>
      <c r="C272" s="145" t="s">
        <v>431</v>
      </c>
      <c r="D272" s="145" t="s">
        <v>129</v>
      </c>
      <c r="E272" s="146" t="s">
        <v>432</v>
      </c>
      <c r="F272" s="147" t="s">
        <v>433</v>
      </c>
      <c r="G272" s="148" t="s">
        <v>132</v>
      </c>
      <c r="H272" s="149">
        <v>1</v>
      </c>
      <c r="I272" s="150"/>
      <c r="J272" s="151">
        <f>ROUND(I272*H272,2)</f>
        <v>0</v>
      </c>
      <c r="K272" s="152"/>
      <c r="L272" s="33"/>
      <c r="M272" s="153" t="s">
        <v>1</v>
      </c>
      <c r="N272" s="154" t="s">
        <v>37</v>
      </c>
      <c r="O272" s="58"/>
      <c r="P272" s="155">
        <f>O272*H272</f>
        <v>0</v>
      </c>
      <c r="Q272" s="155">
        <v>1.4999999999999999E-4</v>
      </c>
      <c r="R272" s="155">
        <f>Q272*H272</f>
        <v>1.4999999999999999E-4</v>
      </c>
      <c r="S272" s="155">
        <v>0</v>
      </c>
      <c r="T272" s="156">
        <f>S272*H272</f>
        <v>0</v>
      </c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R272" s="157" t="s">
        <v>133</v>
      </c>
      <c r="AT272" s="157" t="s">
        <v>129</v>
      </c>
      <c r="AU272" s="157" t="s">
        <v>82</v>
      </c>
      <c r="AY272" s="17" t="s">
        <v>126</v>
      </c>
      <c r="BE272" s="158">
        <f>IF(N272="základní",J272,0)</f>
        <v>0</v>
      </c>
      <c r="BF272" s="158">
        <f>IF(N272="snížená",J272,0)</f>
        <v>0</v>
      </c>
      <c r="BG272" s="158">
        <f>IF(N272="zákl. přenesená",J272,0)</f>
        <v>0</v>
      </c>
      <c r="BH272" s="158">
        <f>IF(N272="sníž. přenesená",J272,0)</f>
        <v>0</v>
      </c>
      <c r="BI272" s="158">
        <f>IF(N272="nulová",J272,0)</f>
        <v>0</v>
      </c>
      <c r="BJ272" s="17" t="s">
        <v>80</v>
      </c>
      <c r="BK272" s="158">
        <f>ROUND(I272*H272,2)</f>
        <v>0</v>
      </c>
      <c r="BL272" s="17" t="s">
        <v>133</v>
      </c>
      <c r="BM272" s="157" t="s">
        <v>434</v>
      </c>
    </row>
    <row r="273" spans="1:65" s="13" customFormat="1" ht="11.25">
      <c r="B273" s="159"/>
      <c r="D273" s="160" t="s">
        <v>135</v>
      </c>
      <c r="E273" s="161" t="s">
        <v>1</v>
      </c>
      <c r="F273" s="162" t="s">
        <v>80</v>
      </c>
      <c r="H273" s="163">
        <v>1</v>
      </c>
      <c r="I273" s="164"/>
      <c r="L273" s="159"/>
      <c r="M273" s="165"/>
      <c r="N273" s="166"/>
      <c r="O273" s="166"/>
      <c r="P273" s="166"/>
      <c r="Q273" s="166"/>
      <c r="R273" s="166"/>
      <c r="S273" s="166"/>
      <c r="T273" s="167"/>
      <c r="AT273" s="161" t="s">
        <v>135</v>
      </c>
      <c r="AU273" s="161" t="s">
        <v>82</v>
      </c>
      <c r="AV273" s="13" t="s">
        <v>82</v>
      </c>
      <c r="AW273" s="13" t="s">
        <v>29</v>
      </c>
      <c r="AX273" s="13" t="s">
        <v>80</v>
      </c>
      <c r="AY273" s="161" t="s">
        <v>126</v>
      </c>
    </row>
    <row r="274" spans="1:65" s="2" customFormat="1" ht="24.2" customHeight="1">
      <c r="A274" s="32"/>
      <c r="B274" s="144"/>
      <c r="C274" s="168" t="s">
        <v>435</v>
      </c>
      <c r="D274" s="168" t="s">
        <v>153</v>
      </c>
      <c r="E274" s="169" t="s">
        <v>436</v>
      </c>
      <c r="F274" s="170" t="s">
        <v>437</v>
      </c>
      <c r="G274" s="171" t="s">
        <v>132</v>
      </c>
      <c r="H274" s="172">
        <v>1</v>
      </c>
      <c r="I274" s="173"/>
      <c r="J274" s="174">
        <f>ROUND(I274*H274,2)</f>
        <v>0</v>
      </c>
      <c r="K274" s="175"/>
      <c r="L274" s="176"/>
      <c r="M274" s="177" t="s">
        <v>1</v>
      </c>
      <c r="N274" s="178" t="s">
        <v>37</v>
      </c>
      <c r="O274" s="58"/>
      <c r="P274" s="155">
        <f>O274*H274</f>
        <v>0</v>
      </c>
      <c r="Q274" s="155">
        <v>8.0000000000000004E-4</v>
      </c>
      <c r="R274" s="155">
        <f>Q274*H274</f>
        <v>8.0000000000000004E-4</v>
      </c>
      <c r="S274" s="155">
        <v>0</v>
      </c>
      <c r="T274" s="156">
        <f>S274*H274</f>
        <v>0</v>
      </c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R274" s="157" t="s">
        <v>156</v>
      </c>
      <c r="AT274" s="157" t="s">
        <v>153</v>
      </c>
      <c r="AU274" s="157" t="s">
        <v>82</v>
      </c>
      <c r="AY274" s="17" t="s">
        <v>126</v>
      </c>
      <c r="BE274" s="158">
        <f>IF(N274="základní",J274,0)</f>
        <v>0</v>
      </c>
      <c r="BF274" s="158">
        <f>IF(N274="snížená",J274,0)</f>
        <v>0</v>
      </c>
      <c r="BG274" s="158">
        <f>IF(N274="zákl. přenesená",J274,0)</f>
        <v>0</v>
      </c>
      <c r="BH274" s="158">
        <f>IF(N274="sníž. přenesená",J274,0)</f>
        <v>0</v>
      </c>
      <c r="BI274" s="158">
        <f>IF(N274="nulová",J274,0)</f>
        <v>0</v>
      </c>
      <c r="BJ274" s="17" t="s">
        <v>80</v>
      </c>
      <c r="BK274" s="158">
        <f>ROUND(I274*H274,2)</f>
        <v>0</v>
      </c>
      <c r="BL274" s="17" t="s">
        <v>133</v>
      </c>
      <c r="BM274" s="157" t="s">
        <v>438</v>
      </c>
    </row>
    <row r="275" spans="1:65" s="13" customFormat="1" ht="11.25">
      <c r="B275" s="159"/>
      <c r="D275" s="160" t="s">
        <v>135</v>
      </c>
      <c r="E275" s="161" t="s">
        <v>1</v>
      </c>
      <c r="F275" s="162" t="s">
        <v>80</v>
      </c>
      <c r="H275" s="163">
        <v>1</v>
      </c>
      <c r="I275" s="164"/>
      <c r="L275" s="159"/>
      <c r="M275" s="165"/>
      <c r="N275" s="166"/>
      <c r="O275" s="166"/>
      <c r="P275" s="166"/>
      <c r="Q275" s="166"/>
      <c r="R275" s="166"/>
      <c r="S275" s="166"/>
      <c r="T275" s="167"/>
      <c r="AT275" s="161" t="s">
        <v>135</v>
      </c>
      <c r="AU275" s="161" t="s">
        <v>82</v>
      </c>
      <c r="AV275" s="13" t="s">
        <v>82</v>
      </c>
      <c r="AW275" s="13" t="s">
        <v>29</v>
      </c>
      <c r="AX275" s="13" t="s">
        <v>80</v>
      </c>
      <c r="AY275" s="161" t="s">
        <v>126</v>
      </c>
    </row>
    <row r="276" spans="1:65" s="2" customFormat="1" ht="16.5" customHeight="1">
      <c r="A276" s="32"/>
      <c r="B276" s="144"/>
      <c r="C276" s="145" t="s">
        <v>439</v>
      </c>
      <c r="D276" s="145" t="s">
        <v>129</v>
      </c>
      <c r="E276" s="146" t="s">
        <v>440</v>
      </c>
      <c r="F276" s="147" t="s">
        <v>441</v>
      </c>
      <c r="G276" s="148" t="s">
        <v>132</v>
      </c>
      <c r="H276" s="149">
        <v>1</v>
      </c>
      <c r="I276" s="150"/>
      <c r="J276" s="151">
        <f>ROUND(I276*H276,2)</f>
        <v>0</v>
      </c>
      <c r="K276" s="152"/>
      <c r="L276" s="33"/>
      <c r="M276" s="153" t="s">
        <v>1</v>
      </c>
      <c r="N276" s="154" t="s">
        <v>37</v>
      </c>
      <c r="O276" s="58"/>
      <c r="P276" s="155">
        <f>O276*H276</f>
        <v>0</v>
      </c>
      <c r="Q276" s="155">
        <v>2.2000000000000001E-4</v>
      </c>
      <c r="R276" s="155">
        <f>Q276*H276</f>
        <v>2.2000000000000001E-4</v>
      </c>
      <c r="S276" s="155">
        <v>0</v>
      </c>
      <c r="T276" s="156">
        <f>S276*H276</f>
        <v>0</v>
      </c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R276" s="157" t="s">
        <v>133</v>
      </c>
      <c r="AT276" s="157" t="s">
        <v>129</v>
      </c>
      <c r="AU276" s="157" t="s">
        <v>82</v>
      </c>
      <c r="AY276" s="17" t="s">
        <v>126</v>
      </c>
      <c r="BE276" s="158">
        <f>IF(N276="základní",J276,0)</f>
        <v>0</v>
      </c>
      <c r="BF276" s="158">
        <f>IF(N276="snížená",J276,0)</f>
        <v>0</v>
      </c>
      <c r="BG276" s="158">
        <f>IF(N276="zákl. přenesená",J276,0)</f>
        <v>0</v>
      </c>
      <c r="BH276" s="158">
        <f>IF(N276="sníž. přenesená",J276,0)</f>
        <v>0</v>
      </c>
      <c r="BI276" s="158">
        <f>IF(N276="nulová",J276,0)</f>
        <v>0</v>
      </c>
      <c r="BJ276" s="17" t="s">
        <v>80</v>
      </c>
      <c r="BK276" s="158">
        <f>ROUND(I276*H276,2)</f>
        <v>0</v>
      </c>
      <c r="BL276" s="17" t="s">
        <v>133</v>
      </c>
      <c r="BM276" s="157" t="s">
        <v>442</v>
      </c>
    </row>
    <row r="277" spans="1:65" s="13" customFormat="1" ht="11.25">
      <c r="B277" s="159"/>
      <c r="D277" s="160" t="s">
        <v>135</v>
      </c>
      <c r="E277" s="161" t="s">
        <v>1</v>
      </c>
      <c r="F277" s="162" t="s">
        <v>80</v>
      </c>
      <c r="H277" s="163">
        <v>1</v>
      </c>
      <c r="I277" s="164"/>
      <c r="L277" s="159"/>
      <c r="M277" s="165"/>
      <c r="N277" s="166"/>
      <c r="O277" s="166"/>
      <c r="P277" s="166"/>
      <c r="Q277" s="166"/>
      <c r="R277" s="166"/>
      <c r="S277" s="166"/>
      <c r="T277" s="167"/>
      <c r="AT277" s="161" t="s">
        <v>135</v>
      </c>
      <c r="AU277" s="161" t="s">
        <v>82</v>
      </c>
      <c r="AV277" s="13" t="s">
        <v>82</v>
      </c>
      <c r="AW277" s="13" t="s">
        <v>29</v>
      </c>
      <c r="AX277" s="13" t="s">
        <v>80</v>
      </c>
      <c r="AY277" s="161" t="s">
        <v>126</v>
      </c>
    </row>
    <row r="278" spans="1:65" s="2" customFormat="1" ht="24.2" customHeight="1">
      <c r="A278" s="32"/>
      <c r="B278" s="144"/>
      <c r="C278" s="168" t="s">
        <v>443</v>
      </c>
      <c r="D278" s="168" t="s">
        <v>153</v>
      </c>
      <c r="E278" s="169" t="s">
        <v>444</v>
      </c>
      <c r="F278" s="170" t="s">
        <v>445</v>
      </c>
      <c r="G278" s="171" t="s">
        <v>132</v>
      </c>
      <c r="H278" s="172">
        <v>1</v>
      </c>
      <c r="I278" s="173"/>
      <c r="J278" s="174">
        <f>ROUND(I278*H278,2)</f>
        <v>0</v>
      </c>
      <c r="K278" s="175"/>
      <c r="L278" s="176"/>
      <c r="M278" s="177" t="s">
        <v>1</v>
      </c>
      <c r="N278" s="178" t="s">
        <v>37</v>
      </c>
      <c r="O278" s="58"/>
      <c r="P278" s="155">
        <f>O278*H278</f>
        <v>0</v>
      </c>
      <c r="Q278" s="155">
        <v>7.3999999999999999E-4</v>
      </c>
      <c r="R278" s="155">
        <f>Q278*H278</f>
        <v>7.3999999999999999E-4</v>
      </c>
      <c r="S278" s="155">
        <v>0</v>
      </c>
      <c r="T278" s="156">
        <f>S278*H278</f>
        <v>0</v>
      </c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R278" s="157" t="s">
        <v>156</v>
      </c>
      <c r="AT278" s="157" t="s">
        <v>153</v>
      </c>
      <c r="AU278" s="157" t="s">
        <v>82</v>
      </c>
      <c r="AY278" s="17" t="s">
        <v>126</v>
      </c>
      <c r="BE278" s="158">
        <f>IF(N278="základní",J278,0)</f>
        <v>0</v>
      </c>
      <c r="BF278" s="158">
        <f>IF(N278="snížená",J278,0)</f>
        <v>0</v>
      </c>
      <c r="BG278" s="158">
        <f>IF(N278="zákl. přenesená",J278,0)</f>
        <v>0</v>
      </c>
      <c r="BH278" s="158">
        <f>IF(N278="sníž. přenesená",J278,0)</f>
        <v>0</v>
      </c>
      <c r="BI278" s="158">
        <f>IF(N278="nulová",J278,0)</f>
        <v>0</v>
      </c>
      <c r="BJ278" s="17" t="s">
        <v>80</v>
      </c>
      <c r="BK278" s="158">
        <f>ROUND(I278*H278,2)</f>
        <v>0</v>
      </c>
      <c r="BL278" s="17" t="s">
        <v>133</v>
      </c>
      <c r="BM278" s="157" t="s">
        <v>446</v>
      </c>
    </row>
    <row r="279" spans="1:65" s="13" customFormat="1" ht="11.25">
      <c r="B279" s="159"/>
      <c r="D279" s="160" t="s">
        <v>135</v>
      </c>
      <c r="E279" s="161" t="s">
        <v>1</v>
      </c>
      <c r="F279" s="162" t="s">
        <v>80</v>
      </c>
      <c r="H279" s="163">
        <v>1</v>
      </c>
      <c r="I279" s="164"/>
      <c r="L279" s="159"/>
      <c r="M279" s="165"/>
      <c r="N279" s="166"/>
      <c r="O279" s="166"/>
      <c r="P279" s="166"/>
      <c r="Q279" s="166"/>
      <c r="R279" s="166"/>
      <c r="S279" s="166"/>
      <c r="T279" s="167"/>
      <c r="AT279" s="161" t="s">
        <v>135</v>
      </c>
      <c r="AU279" s="161" t="s">
        <v>82</v>
      </c>
      <c r="AV279" s="13" t="s">
        <v>82</v>
      </c>
      <c r="AW279" s="13" t="s">
        <v>29</v>
      </c>
      <c r="AX279" s="13" t="s">
        <v>80</v>
      </c>
      <c r="AY279" s="161" t="s">
        <v>126</v>
      </c>
    </row>
    <row r="280" spans="1:65" s="2" customFormat="1" ht="21.75" customHeight="1">
      <c r="A280" s="32"/>
      <c r="B280" s="144"/>
      <c r="C280" s="145" t="s">
        <v>447</v>
      </c>
      <c r="D280" s="145" t="s">
        <v>129</v>
      </c>
      <c r="E280" s="146" t="s">
        <v>448</v>
      </c>
      <c r="F280" s="147" t="s">
        <v>449</v>
      </c>
      <c r="G280" s="148" t="s">
        <v>132</v>
      </c>
      <c r="H280" s="149">
        <v>1</v>
      </c>
      <c r="I280" s="150"/>
      <c r="J280" s="151">
        <f>ROUND(I280*H280,2)</f>
        <v>0</v>
      </c>
      <c r="K280" s="152"/>
      <c r="L280" s="33"/>
      <c r="M280" s="153" t="s">
        <v>1</v>
      </c>
      <c r="N280" s="154" t="s">
        <v>37</v>
      </c>
      <c r="O280" s="58"/>
      <c r="P280" s="155">
        <f>O280*H280</f>
        <v>0</v>
      </c>
      <c r="Q280" s="155">
        <v>5.2999999999999998E-4</v>
      </c>
      <c r="R280" s="155">
        <f>Q280*H280</f>
        <v>5.2999999999999998E-4</v>
      </c>
      <c r="S280" s="155">
        <v>0</v>
      </c>
      <c r="T280" s="156">
        <f>S280*H280</f>
        <v>0</v>
      </c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R280" s="157" t="s">
        <v>133</v>
      </c>
      <c r="AT280" s="157" t="s">
        <v>129</v>
      </c>
      <c r="AU280" s="157" t="s">
        <v>82</v>
      </c>
      <c r="AY280" s="17" t="s">
        <v>126</v>
      </c>
      <c r="BE280" s="158">
        <f>IF(N280="základní",J280,0)</f>
        <v>0</v>
      </c>
      <c r="BF280" s="158">
        <f>IF(N280="snížená",J280,0)</f>
        <v>0</v>
      </c>
      <c r="BG280" s="158">
        <f>IF(N280="zákl. přenesená",J280,0)</f>
        <v>0</v>
      </c>
      <c r="BH280" s="158">
        <f>IF(N280="sníž. přenesená",J280,0)</f>
        <v>0</v>
      </c>
      <c r="BI280" s="158">
        <f>IF(N280="nulová",J280,0)</f>
        <v>0</v>
      </c>
      <c r="BJ280" s="17" t="s">
        <v>80</v>
      </c>
      <c r="BK280" s="158">
        <f>ROUND(I280*H280,2)</f>
        <v>0</v>
      </c>
      <c r="BL280" s="17" t="s">
        <v>133</v>
      </c>
      <c r="BM280" s="157" t="s">
        <v>450</v>
      </c>
    </row>
    <row r="281" spans="1:65" s="13" customFormat="1" ht="11.25">
      <c r="B281" s="159"/>
      <c r="D281" s="160" t="s">
        <v>135</v>
      </c>
      <c r="E281" s="161" t="s">
        <v>1</v>
      </c>
      <c r="F281" s="162" t="s">
        <v>80</v>
      </c>
      <c r="H281" s="163">
        <v>1</v>
      </c>
      <c r="I281" s="164"/>
      <c r="L281" s="159"/>
      <c r="M281" s="165"/>
      <c r="N281" s="166"/>
      <c r="O281" s="166"/>
      <c r="P281" s="166"/>
      <c r="Q281" s="166"/>
      <c r="R281" s="166"/>
      <c r="S281" s="166"/>
      <c r="T281" s="167"/>
      <c r="AT281" s="161" t="s">
        <v>135</v>
      </c>
      <c r="AU281" s="161" t="s">
        <v>82</v>
      </c>
      <c r="AV281" s="13" t="s">
        <v>82</v>
      </c>
      <c r="AW281" s="13" t="s">
        <v>29</v>
      </c>
      <c r="AX281" s="13" t="s">
        <v>80</v>
      </c>
      <c r="AY281" s="161" t="s">
        <v>126</v>
      </c>
    </row>
    <row r="282" spans="1:65" s="2" customFormat="1" ht="21.75" customHeight="1">
      <c r="A282" s="32"/>
      <c r="B282" s="144"/>
      <c r="C282" s="145" t="s">
        <v>451</v>
      </c>
      <c r="D282" s="145" t="s">
        <v>129</v>
      </c>
      <c r="E282" s="146" t="s">
        <v>452</v>
      </c>
      <c r="F282" s="147" t="s">
        <v>453</v>
      </c>
      <c r="G282" s="148" t="s">
        <v>132</v>
      </c>
      <c r="H282" s="149">
        <v>3</v>
      </c>
      <c r="I282" s="150"/>
      <c r="J282" s="151">
        <f>ROUND(I282*H282,2)</f>
        <v>0</v>
      </c>
      <c r="K282" s="152"/>
      <c r="L282" s="33"/>
      <c r="M282" s="153" t="s">
        <v>1</v>
      </c>
      <c r="N282" s="154" t="s">
        <v>37</v>
      </c>
      <c r="O282" s="58"/>
      <c r="P282" s="155">
        <f>O282*H282</f>
        <v>0</v>
      </c>
      <c r="Q282" s="155">
        <v>8.4000000000000003E-4</v>
      </c>
      <c r="R282" s="155">
        <f>Q282*H282</f>
        <v>2.5200000000000001E-3</v>
      </c>
      <c r="S282" s="155">
        <v>0</v>
      </c>
      <c r="T282" s="156">
        <f>S282*H282</f>
        <v>0</v>
      </c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R282" s="157" t="s">
        <v>133</v>
      </c>
      <c r="AT282" s="157" t="s">
        <v>129</v>
      </c>
      <c r="AU282" s="157" t="s">
        <v>82</v>
      </c>
      <c r="AY282" s="17" t="s">
        <v>126</v>
      </c>
      <c r="BE282" s="158">
        <f>IF(N282="základní",J282,0)</f>
        <v>0</v>
      </c>
      <c r="BF282" s="158">
        <f>IF(N282="snížená",J282,0)</f>
        <v>0</v>
      </c>
      <c r="BG282" s="158">
        <f>IF(N282="zákl. přenesená",J282,0)</f>
        <v>0</v>
      </c>
      <c r="BH282" s="158">
        <f>IF(N282="sníž. přenesená",J282,0)</f>
        <v>0</v>
      </c>
      <c r="BI282" s="158">
        <f>IF(N282="nulová",J282,0)</f>
        <v>0</v>
      </c>
      <c r="BJ282" s="17" t="s">
        <v>80</v>
      </c>
      <c r="BK282" s="158">
        <f>ROUND(I282*H282,2)</f>
        <v>0</v>
      </c>
      <c r="BL282" s="17" t="s">
        <v>133</v>
      </c>
      <c r="BM282" s="157" t="s">
        <v>454</v>
      </c>
    </row>
    <row r="283" spans="1:65" s="13" customFormat="1" ht="11.25">
      <c r="B283" s="159"/>
      <c r="D283" s="160" t="s">
        <v>135</v>
      </c>
      <c r="E283" s="161" t="s">
        <v>1</v>
      </c>
      <c r="F283" s="162" t="s">
        <v>141</v>
      </c>
      <c r="H283" s="163">
        <v>3</v>
      </c>
      <c r="I283" s="164"/>
      <c r="L283" s="159"/>
      <c r="M283" s="165"/>
      <c r="N283" s="166"/>
      <c r="O283" s="166"/>
      <c r="P283" s="166"/>
      <c r="Q283" s="166"/>
      <c r="R283" s="166"/>
      <c r="S283" s="166"/>
      <c r="T283" s="167"/>
      <c r="AT283" s="161" t="s">
        <v>135</v>
      </c>
      <c r="AU283" s="161" t="s">
        <v>82</v>
      </c>
      <c r="AV283" s="13" t="s">
        <v>82</v>
      </c>
      <c r="AW283" s="13" t="s">
        <v>29</v>
      </c>
      <c r="AX283" s="13" t="s">
        <v>80</v>
      </c>
      <c r="AY283" s="161" t="s">
        <v>126</v>
      </c>
    </row>
    <row r="284" spans="1:65" s="2" customFormat="1" ht="21.75" customHeight="1">
      <c r="A284" s="32"/>
      <c r="B284" s="144"/>
      <c r="C284" s="145" t="s">
        <v>455</v>
      </c>
      <c r="D284" s="145" t="s">
        <v>129</v>
      </c>
      <c r="E284" s="146" t="s">
        <v>456</v>
      </c>
      <c r="F284" s="147" t="s">
        <v>457</v>
      </c>
      <c r="G284" s="148" t="s">
        <v>132</v>
      </c>
      <c r="H284" s="149">
        <v>1</v>
      </c>
      <c r="I284" s="150"/>
      <c r="J284" s="151">
        <f>ROUND(I284*H284,2)</f>
        <v>0</v>
      </c>
      <c r="K284" s="152"/>
      <c r="L284" s="33"/>
      <c r="M284" s="153" t="s">
        <v>1</v>
      </c>
      <c r="N284" s="154" t="s">
        <v>37</v>
      </c>
      <c r="O284" s="58"/>
      <c r="P284" s="155">
        <f>O284*H284</f>
        <v>0</v>
      </c>
      <c r="Q284" s="155">
        <v>5.1999999999999995E-4</v>
      </c>
      <c r="R284" s="155">
        <f>Q284*H284</f>
        <v>5.1999999999999995E-4</v>
      </c>
      <c r="S284" s="155">
        <v>0</v>
      </c>
      <c r="T284" s="156">
        <f>S284*H284</f>
        <v>0</v>
      </c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R284" s="157" t="s">
        <v>133</v>
      </c>
      <c r="AT284" s="157" t="s">
        <v>129</v>
      </c>
      <c r="AU284" s="157" t="s">
        <v>82</v>
      </c>
      <c r="AY284" s="17" t="s">
        <v>126</v>
      </c>
      <c r="BE284" s="158">
        <f>IF(N284="základní",J284,0)</f>
        <v>0</v>
      </c>
      <c r="BF284" s="158">
        <f>IF(N284="snížená",J284,0)</f>
        <v>0</v>
      </c>
      <c r="BG284" s="158">
        <f>IF(N284="zákl. přenesená",J284,0)</f>
        <v>0</v>
      </c>
      <c r="BH284" s="158">
        <f>IF(N284="sníž. přenesená",J284,0)</f>
        <v>0</v>
      </c>
      <c r="BI284" s="158">
        <f>IF(N284="nulová",J284,0)</f>
        <v>0</v>
      </c>
      <c r="BJ284" s="17" t="s">
        <v>80</v>
      </c>
      <c r="BK284" s="158">
        <f>ROUND(I284*H284,2)</f>
        <v>0</v>
      </c>
      <c r="BL284" s="17" t="s">
        <v>133</v>
      </c>
      <c r="BM284" s="157" t="s">
        <v>458</v>
      </c>
    </row>
    <row r="285" spans="1:65" s="13" customFormat="1" ht="11.25">
      <c r="B285" s="159"/>
      <c r="D285" s="160" t="s">
        <v>135</v>
      </c>
      <c r="E285" s="161" t="s">
        <v>1</v>
      </c>
      <c r="F285" s="162" t="s">
        <v>80</v>
      </c>
      <c r="H285" s="163">
        <v>1</v>
      </c>
      <c r="I285" s="164"/>
      <c r="L285" s="159"/>
      <c r="M285" s="165"/>
      <c r="N285" s="166"/>
      <c r="O285" s="166"/>
      <c r="P285" s="166"/>
      <c r="Q285" s="166"/>
      <c r="R285" s="166"/>
      <c r="S285" s="166"/>
      <c r="T285" s="167"/>
      <c r="AT285" s="161" t="s">
        <v>135</v>
      </c>
      <c r="AU285" s="161" t="s">
        <v>82</v>
      </c>
      <c r="AV285" s="13" t="s">
        <v>82</v>
      </c>
      <c r="AW285" s="13" t="s">
        <v>29</v>
      </c>
      <c r="AX285" s="13" t="s">
        <v>80</v>
      </c>
      <c r="AY285" s="161" t="s">
        <v>126</v>
      </c>
    </row>
    <row r="286" spans="1:65" s="2" customFormat="1" ht="24.2" customHeight="1">
      <c r="A286" s="32"/>
      <c r="B286" s="144"/>
      <c r="C286" s="145" t="s">
        <v>459</v>
      </c>
      <c r="D286" s="145" t="s">
        <v>129</v>
      </c>
      <c r="E286" s="146" t="s">
        <v>460</v>
      </c>
      <c r="F286" s="147" t="s">
        <v>461</v>
      </c>
      <c r="G286" s="148" t="s">
        <v>132</v>
      </c>
      <c r="H286" s="149">
        <v>17</v>
      </c>
      <c r="I286" s="150"/>
      <c r="J286" s="151">
        <f>ROUND(I286*H286,2)</f>
        <v>0</v>
      </c>
      <c r="K286" s="152"/>
      <c r="L286" s="33"/>
      <c r="M286" s="153" t="s">
        <v>1</v>
      </c>
      <c r="N286" s="154" t="s">
        <v>37</v>
      </c>
      <c r="O286" s="58"/>
      <c r="P286" s="155">
        <f>O286*H286</f>
        <v>0</v>
      </c>
      <c r="Q286" s="155">
        <v>2.2000000000000001E-4</v>
      </c>
      <c r="R286" s="155">
        <f>Q286*H286</f>
        <v>3.7400000000000003E-3</v>
      </c>
      <c r="S286" s="155">
        <v>0</v>
      </c>
      <c r="T286" s="156">
        <f>S286*H286</f>
        <v>0</v>
      </c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R286" s="157" t="s">
        <v>133</v>
      </c>
      <c r="AT286" s="157" t="s">
        <v>129</v>
      </c>
      <c r="AU286" s="157" t="s">
        <v>82</v>
      </c>
      <c r="AY286" s="17" t="s">
        <v>126</v>
      </c>
      <c r="BE286" s="158">
        <f>IF(N286="základní",J286,0)</f>
        <v>0</v>
      </c>
      <c r="BF286" s="158">
        <f>IF(N286="snížená",J286,0)</f>
        <v>0</v>
      </c>
      <c r="BG286" s="158">
        <f>IF(N286="zákl. přenesená",J286,0)</f>
        <v>0</v>
      </c>
      <c r="BH286" s="158">
        <f>IF(N286="sníž. přenesená",J286,0)</f>
        <v>0</v>
      </c>
      <c r="BI286" s="158">
        <f>IF(N286="nulová",J286,0)</f>
        <v>0</v>
      </c>
      <c r="BJ286" s="17" t="s">
        <v>80</v>
      </c>
      <c r="BK286" s="158">
        <f>ROUND(I286*H286,2)</f>
        <v>0</v>
      </c>
      <c r="BL286" s="17" t="s">
        <v>133</v>
      </c>
      <c r="BM286" s="157" t="s">
        <v>462</v>
      </c>
    </row>
    <row r="287" spans="1:65" s="13" customFormat="1" ht="11.25">
      <c r="B287" s="159"/>
      <c r="D287" s="160" t="s">
        <v>135</v>
      </c>
      <c r="E287" s="161" t="s">
        <v>1</v>
      </c>
      <c r="F287" s="162" t="s">
        <v>199</v>
      </c>
      <c r="H287" s="163">
        <v>17</v>
      </c>
      <c r="I287" s="164"/>
      <c r="L287" s="159"/>
      <c r="M287" s="165"/>
      <c r="N287" s="166"/>
      <c r="O287" s="166"/>
      <c r="P287" s="166"/>
      <c r="Q287" s="166"/>
      <c r="R287" s="166"/>
      <c r="S287" s="166"/>
      <c r="T287" s="167"/>
      <c r="AT287" s="161" t="s">
        <v>135</v>
      </c>
      <c r="AU287" s="161" t="s">
        <v>82</v>
      </c>
      <c r="AV287" s="13" t="s">
        <v>82</v>
      </c>
      <c r="AW287" s="13" t="s">
        <v>29</v>
      </c>
      <c r="AX287" s="13" t="s">
        <v>80</v>
      </c>
      <c r="AY287" s="161" t="s">
        <v>126</v>
      </c>
    </row>
    <row r="288" spans="1:65" s="2" customFormat="1" ht="24.2" customHeight="1">
      <c r="A288" s="32"/>
      <c r="B288" s="144"/>
      <c r="C288" s="145" t="s">
        <v>463</v>
      </c>
      <c r="D288" s="145" t="s">
        <v>129</v>
      </c>
      <c r="E288" s="146" t="s">
        <v>464</v>
      </c>
      <c r="F288" s="147" t="s">
        <v>465</v>
      </c>
      <c r="G288" s="148" t="s">
        <v>132</v>
      </c>
      <c r="H288" s="149">
        <v>9</v>
      </c>
      <c r="I288" s="150"/>
      <c r="J288" s="151">
        <f>ROUND(I288*H288,2)</f>
        <v>0</v>
      </c>
      <c r="K288" s="152"/>
      <c r="L288" s="33"/>
      <c r="M288" s="153" t="s">
        <v>1</v>
      </c>
      <c r="N288" s="154" t="s">
        <v>37</v>
      </c>
      <c r="O288" s="58"/>
      <c r="P288" s="155">
        <f>O288*H288</f>
        <v>0</v>
      </c>
      <c r="Q288" s="155">
        <v>2.4000000000000001E-4</v>
      </c>
      <c r="R288" s="155">
        <f>Q288*H288</f>
        <v>2.16E-3</v>
      </c>
      <c r="S288" s="155">
        <v>0</v>
      </c>
      <c r="T288" s="156">
        <f>S288*H288</f>
        <v>0</v>
      </c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R288" s="157" t="s">
        <v>133</v>
      </c>
      <c r="AT288" s="157" t="s">
        <v>129</v>
      </c>
      <c r="AU288" s="157" t="s">
        <v>82</v>
      </c>
      <c r="AY288" s="17" t="s">
        <v>126</v>
      </c>
      <c r="BE288" s="158">
        <f>IF(N288="základní",J288,0)</f>
        <v>0</v>
      </c>
      <c r="BF288" s="158">
        <f>IF(N288="snížená",J288,0)</f>
        <v>0</v>
      </c>
      <c r="BG288" s="158">
        <f>IF(N288="zákl. přenesená",J288,0)</f>
        <v>0</v>
      </c>
      <c r="BH288" s="158">
        <f>IF(N288="sníž. přenesená",J288,0)</f>
        <v>0</v>
      </c>
      <c r="BI288" s="158">
        <f>IF(N288="nulová",J288,0)</f>
        <v>0</v>
      </c>
      <c r="BJ288" s="17" t="s">
        <v>80</v>
      </c>
      <c r="BK288" s="158">
        <f>ROUND(I288*H288,2)</f>
        <v>0</v>
      </c>
      <c r="BL288" s="17" t="s">
        <v>133</v>
      </c>
      <c r="BM288" s="157" t="s">
        <v>466</v>
      </c>
    </row>
    <row r="289" spans="1:65" s="13" customFormat="1" ht="11.25">
      <c r="B289" s="159"/>
      <c r="D289" s="160" t="s">
        <v>135</v>
      </c>
      <c r="E289" s="161" t="s">
        <v>1</v>
      </c>
      <c r="F289" s="162" t="s">
        <v>169</v>
      </c>
      <c r="H289" s="163">
        <v>9</v>
      </c>
      <c r="I289" s="164"/>
      <c r="L289" s="159"/>
      <c r="M289" s="165"/>
      <c r="N289" s="166"/>
      <c r="O289" s="166"/>
      <c r="P289" s="166"/>
      <c r="Q289" s="166"/>
      <c r="R289" s="166"/>
      <c r="S289" s="166"/>
      <c r="T289" s="167"/>
      <c r="AT289" s="161" t="s">
        <v>135</v>
      </c>
      <c r="AU289" s="161" t="s">
        <v>82</v>
      </c>
      <c r="AV289" s="13" t="s">
        <v>82</v>
      </c>
      <c r="AW289" s="13" t="s">
        <v>29</v>
      </c>
      <c r="AX289" s="13" t="s">
        <v>80</v>
      </c>
      <c r="AY289" s="161" t="s">
        <v>126</v>
      </c>
    </row>
    <row r="290" spans="1:65" s="2" customFormat="1" ht="21.75" customHeight="1">
      <c r="A290" s="32"/>
      <c r="B290" s="144"/>
      <c r="C290" s="145" t="s">
        <v>467</v>
      </c>
      <c r="D290" s="145" t="s">
        <v>129</v>
      </c>
      <c r="E290" s="146" t="s">
        <v>468</v>
      </c>
      <c r="F290" s="147" t="s">
        <v>469</v>
      </c>
      <c r="G290" s="148" t="s">
        <v>132</v>
      </c>
      <c r="H290" s="149">
        <v>2</v>
      </c>
      <c r="I290" s="150"/>
      <c r="J290" s="151">
        <f>ROUND(I290*H290,2)</f>
        <v>0</v>
      </c>
      <c r="K290" s="152"/>
      <c r="L290" s="33"/>
      <c r="M290" s="153" t="s">
        <v>1</v>
      </c>
      <c r="N290" s="154" t="s">
        <v>37</v>
      </c>
      <c r="O290" s="58"/>
      <c r="P290" s="155">
        <f>O290*H290</f>
        <v>0</v>
      </c>
      <c r="Q290" s="155">
        <v>3.0000000000000001E-5</v>
      </c>
      <c r="R290" s="155">
        <f>Q290*H290</f>
        <v>6.0000000000000002E-5</v>
      </c>
      <c r="S290" s="155">
        <v>0</v>
      </c>
      <c r="T290" s="156">
        <f>S290*H290</f>
        <v>0</v>
      </c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R290" s="157" t="s">
        <v>133</v>
      </c>
      <c r="AT290" s="157" t="s">
        <v>129</v>
      </c>
      <c r="AU290" s="157" t="s">
        <v>82</v>
      </c>
      <c r="AY290" s="17" t="s">
        <v>126</v>
      </c>
      <c r="BE290" s="158">
        <f>IF(N290="základní",J290,0)</f>
        <v>0</v>
      </c>
      <c r="BF290" s="158">
        <f>IF(N290="snížená",J290,0)</f>
        <v>0</v>
      </c>
      <c r="BG290" s="158">
        <f>IF(N290="zákl. přenesená",J290,0)</f>
        <v>0</v>
      </c>
      <c r="BH290" s="158">
        <f>IF(N290="sníž. přenesená",J290,0)</f>
        <v>0</v>
      </c>
      <c r="BI290" s="158">
        <f>IF(N290="nulová",J290,0)</f>
        <v>0</v>
      </c>
      <c r="BJ290" s="17" t="s">
        <v>80</v>
      </c>
      <c r="BK290" s="158">
        <f>ROUND(I290*H290,2)</f>
        <v>0</v>
      </c>
      <c r="BL290" s="17" t="s">
        <v>133</v>
      </c>
      <c r="BM290" s="157" t="s">
        <v>470</v>
      </c>
    </row>
    <row r="291" spans="1:65" s="13" customFormat="1" ht="11.25">
      <c r="B291" s="159"/>
      <c r="D291" s="160" t="s">
        <v>135</v>
      </c>
      <c r="E291" s="161" t="s">
        <v>1</v>
      </c>
      <c r="F291" s="162" t="s">
        <v>82</v>
      </c>
      <c r="H291" s="163">
        <v>2</v>
      </c>
      <c r="I291" s="164"/>
      <c r="L291" s="159"/>
      <c r="M291" s="165"/>
      <c r="N291" s="166"/>
      <c r="O291" s="166"/>
      <c r="P291" s="166"/>
      <c r="Q291" s="166"/>
      <c r="R291" s="166"/>
      <c r="S291" s="166"/>
      <c r="T291" s="167"/>
      <c r="AT291" s="161" t="s">
        <v>135</v>
      </c>
      <c r="AU291" s="161" t="s">
        <v>82</v>
      </c>
      <c r="AV291" s="13" t="s">
        <v>82</v>
      </c>
      <c r="AW291" s="13" t="s">
        <v>29</v>
      </c>
      <c r="AX291" s="13" t="s">
        <v>80</v>
      </c>
      <c r="AY291" s="161" t="s">
        <v>126</v>
      </c>
    </row>
    <row r="292" spans="1:65" s="2" customFormat="1" ht="16.5" customHeight="1">
      <c r="A292" s="32"/>
      <c r="B292" s="144"/>
      <c r="C292" s="168" t="s">
        <v>471</v>
      </c>
      <c r="D292" s="168" t="s">
        <v>153</v>
      </c>
      <c r="E292" s="169" t="s">
        <v>472</v>
      </c>
      <c r="F292" s="170" t="s">
        <v>473</v>
      </c>
      <c r="G292" s="171" t="s">
        <v>132</v>
      </c>
      <c r="H292" s="172">
        <v>2</v>
      </c>
      <c r="I292" s="173"/>
      <c r="J292" s="174">
        <f>ROUND(I292*H292,2)</f>
        <v>0</v>
      </c>
      <c r="K292" s="175"/>
      <c r="L292" s="176"/>
      <c r="M292" s="177" t="s">
        <v>1</v>
      </c>
      <c r="N292" s="178" t="s">
        <v>37</v>
      </c>
      <c r="O292" s="58"/>
      <c r="P292" s="155">
        <f>O292*H292</f>
        <v>0</v>
      </c>
      <c r="Q292" s="155">
        <v>1.4E-3</v>
      </c>
      <c r="R292" s="155">
        <f>Q292*H292</f>
        <v>2.8E-3</v>
      </c>
      <c r="S292" s="155">
        <v>0</v>
      </c>
      <c r="T292" s="156">
        <f>S292*H292</f>
        <v>0</v>
      </c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R292" s="157" t="s">
        <v>156</v>
      </c>
      <c r="AT292" s="157" t="s">
        <v>153</v>
      </c>
      <c r="AU292" s="157" t="s">
        <v>82</v>
      </c>
      <c r="AY292" s="17" t="s">
        <v>126</v>
      </c>
      <c r="BE292" s="158">
        <f>IF(N292="základní",J292,0)</f>
        <v>0</v>
      </c>
      <c r="BF292" s="158">
        <f>IF(N292="snížená",J292,0)</f>
        <v>0</v>
      </c>
      <c r="BG292" s="158">
        <f>IF(N292="zákl. přenesená",J292,0)</f>
        <v>0</v>
      </c>
      <c r="BH292" s="158">
        <f>IF(N292="sníž. přenesená",J292,0)</f>
        <v>0</v>
      </c>
      <c r="BI292" s="158">
        <f>IF(N292="nulová",J292,0)</f>
        <v>0</v>
      </c>
      <c r="BJ292" s="17" t="s">
        <v>80</v>
      </c>
      <c r="BK292" s="158">
        <f>ROUND(I292*H292,2)</f>
        <v>0</v>
      </c>
      <c r="BL292" s="17" t="s">
        <v>133</v>
      </c>
      <c r="BM292" s="157" t="s">
        <v>474</v>
      </c>
    </row>
    <row r="293" spans="1:65" s="13" customFormat="1" ht="11.25">
      <c r="B293" s="159"/>
      <c r="D293" s="160" t="s">
        <v>135</v>
      </c>
      <c r="E293" s="161" t="s">
        <v>1</v>
      </c>
      <c r="F293" s="162" t="s">
        <v>82</v>
      </c>
      <c r="H293" s="163">
        <v>2</v>
      </c>
      <c r="I293" s="164"/>
      <c r="L293" s="159"/>
      <c r="M293" s="165"/>
      <c r="N293" s="166"/>
      <c r="O293" s="166"/>
      <c r="P293" s="166"/>
      <c r="Q293" s="166"/>
      <c r="R293" s="166"/>
      <c r="S293" s="166"/>
      <c r="T293" s="167"/>
      <c r="AT293" s="161" t="s">
        <v>135</v>
      </c>
      <c r="AU293" s="161" t="s">
        <v>82</v>
      </c>
      <c r="AV293" s="13" t="s">
        <v>82</v>
      </c>
      <c r="AW293" s="13" t="s">
        <v>29</v>
      </c>
      <c r="AX293" s="13" t="s">
        <v>80</v>
      </c>
      <c r="AY293" s="161" t="s">
        <v>126</v>
      </c>
    </row>
    <row r="294" spans="1:65" s="2" customFormat="1" ht="21.75" customHeight="1">
      <c r="A294" s="32"/>
      <c r="B294" s="144"/>
      <c r="C294" s="145" t="s">
        <v>475</v>
      </c>
      <c r="D294" s="145" t="s">
        <v>129</v>
      </c>
      <c r="E294" s="146" t="s">
        <v>476</v>
      </c>
      <c r="F294" s="147" t="s">
        <v>477</v>
      </c>
      <c r="G294" s="148" t="s">
        <v>132</v>
      </c>
      <c r="H294" s="149">
        <v>1</v>
      </c>
      <c r="I294" s="150"/>
      <c r="J294" s="151">
        <f>ROUND(I294*H294,2)</f>
        <v>0</v>
      </c>
      <c r="K294" s="152"/>
      <c r="L294" s="33"/>
      <c r="M294" s="153" t="s">
        <v>1</v>
      </c>
      <c r="N294" s="154" t="s">
        <v>37</v>
      </c>
      <c r="O294" s="58"/>
      <c r="P294" s="155">
        <f>O294*H294</f>
        <v>0</v>
      </c>
      <c r="Q294" s="155">
        <v>5.6999999999999998E-4</v>
      </c>
      <c r="R294" s="155">
        <f>Q294*H294</f>
        <v>5.6999999999999998E-4</v>
      </c>
      <c r="S294" s="155">
        <v>0</v>
      </c>
      <c r="T294" s="156">
        <f>S294*H294</f>
        <v>0</v>
      </c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R294" s="157" t="s">
        <v>133</v>
      </c>
      <c r="AT294" s="157" t="s">
        <v>129</v>
      </c>
      <c r="AU294" s="157" t="s">
        <v>82</v>
      </c>
      <c r="AY294" s="17" t="s">
        <v>126</v>
      </c>
      <c r="BE294" s="158">
        <f>IF(N294="základní",J294,0)</f>
        <v>0</v>
      </c>
      <c r="BF294" s="158">
        <f>IF(N294="snížená",J294,0)</f>
        <v>0</v>
      </c>
      <c r="BG294" s="158">
        <f>IF(N294="zákl. přenesená",J294,0)</f>
        <v>0</v>
      </c>
      <c r="BH294" s="158">
        <f>IF(N294="sníž. přenesená",J294,0)</f>
        <v>0</v>
      </c>
      <c r="BI294" s="158">
        <f>IF(N294="nulová",J294,0)</f>
        <v>0</v>
      </c>
      <c r="BJ294" s="17" t="s">
        <v>80</v>
      </c>
      <c r="BK294" s="158">
        <f>ROUND(I294*H294,2)</f>
        <v>0</v>
      </c>
      <c r="BL294" s="17" t="s">
        <v>133</v>
      </c>
      <c r="BM294" s="157" t="s">
        <v>478</v>
      </c>
    </row>
    <row r="295" spans="1:65" s="13" customFormat="1" ht="11.25">
      <c r="B295" s="159"/>
      <c r="D295" s="160" t="s">
        <v>135</v>
      </c>
      <c r="E295" s="161" t="s">
        <v>1</v>
      </c>
      <c r="F295" s="162" t="s">
        <v>80</v>
      </c>
      <c r="H295" s="163">
        <v>1</v>
      </c>
      <c r="I295" s="164"/>
      <c r="L295" s="159"/>
      <c r="M295" s="165"/>
      <c r="N295" s="166"/>
      <c r="O295" s="166"/>
      <c r="P295" s="166"/>
      <c r="Q295" s="166"/>
      <c r="R295" s="166"/>
      <c r="S295" s="166"/>
      <c r="T295" s="167"/>
      <c r="AT295" s="161" t="s">
        <v>135</v>
      </c>
      <c r="AU295" s="161" t="s">
        <v>82</v>
      </c>
      <c r="AV295" s="13" t="s">
        <v>82</v>
      </c>
      <c r="AW295" s="13" t="s">
        <v>29</v>
      </c>
      <c r="AX295" s="13" t="s">
        <v>80</v>
      </c>
      <c r="AY295" s="161" t="s">
        <v>126</v>
      </c>
    </row>
    <row r="296" spans="1:65" s="2" customFormat="1" ht="24.2" customHeight="1">
      <c r="A296" s="32"/>
      <c r="B296" s="144"/>
      <c r="C296" s="145" t="s">
        <v>479</v>
      </c>
      <c r="D296" s="145" t="s">
        <v>129</v>
      </c>
      <c r="E296" s="146" t="s">
        <v>480</v>
      </c>
      <c r="F296" s="147" t="s">
        <v>481</v>
      </c>
      <c r="G296" s="148" t="s">
        <v>132</v>
      </c>
      <c r="H296" s="149">
        <v>1</v>
      </c>
      <c r="I296" s="150"/>
      <c r="J296" s="151">
        <f>ROUND(I296*H296,2)</f>
        <v>0</v>
      </c>
      <c r="K296" s="152"/>
      <c r="L296" s="33"/>
      <c r="M296" s="153" t="s">
        <v>1</v>
      </c>
      <c r="N296" s="154" t="s">
        <v>37</v>
      </c>
      <c r="O296" s="58"/>
      <c r="P296" s="155">
        <f>O296*H296</f>
        <v>0</v>
      </c>
      <c r="Q296" s="155">
        <v>1.24E-3</v>
      </c>
      <c r="R296" s="155">
        <f>Q296*H296</f>
        <v>1.24E-3</v>
      </c>
      <c r="S296" s="155">
        <v>0</v>
      </c>
      <c r="T296" s="156">
        <f>S296*H296</f>
        <v>0</v>
      </c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R296" s="157" t="s">
        <v>133</v>
      </c>
      <c r="AT296" s="157" t="s">
        <v>129</v>
      </c>
      <c r="AU296" s="157" t="s">
        <v>82</v>
      </c>
      <c r="AY296" s="17" t="s">
        <v>126</v>
      </c>
      <c r="BE296" s="158">
        <f>IF(N296="základní",J296,0)</f>
        <v>0</v>
      </c>
      <c r="BF296" s="158">
        <f>IF(N296="snížená",J296,0)</f>
        <v>0</v>
      </c>
      <c r="BG296" s="158">
        <f>IF(N296="zákl. přenesená",J296,0)</f>
        <v>0</v>
      </c>
      <c r="BH296" s="158">
        <f>IF(N296="sníž. přenesená",J296,0)</f>
        <v>0</v>
      </c>
      <c r="BI296" s="158">
        <f>IF(N296="nulová",J296,0)</f>
        <v>0</v>
      </c>
      <c r="BJ296" s="17" t="s">
        <v>80</v>
      </c>
      <c r="BK296" s="158">
        <f>ROUND(I296*H296,2)</f>
        <v>0</v>
      </c>
      <c r="BL296" s="17" t="s">
        <v>133</v>
      </c>
      <c r="BM296" s="157" t="s">
        <v>482</v>
      </c>
    </row>
    <row r="297" spans="1:65" s="13" customFormat="1" ht="11.25">
      <c r="B297" s="159"/>
      <c r="D297" s="160" t="s">
        <v>135</v>
      </c>
      <c r="E297" s="161" t="s">
        <v>1</v>
      </c>
      <c r="F297" s="162" t="s">
        <v>80</v>
      </c>
      <c r="H297" s="163">
        <v>1</v>
      </c>
      <c r="I297" s="164"/>
      <c r="L297" s="159"/>
      <c r="M297" s="165"/>
      <c r="N297" s="166"/>
      <c r="O297" s="166"/>
      <c r="P297" s="166"/>
      <c r="Q297" s="166"/>
      <c r="R297" s="166"/>
      <c r="S297" s="166"/>
      <c r="T297" s="167"/>
      <c r="AT297" s="161" t="s">
        <v>135</v>
      </c>
      <c r="AU297" s="161" t="s">
        <v>82</v>
      </c>
      <c r="AV297" s="13" t="s">
        <v>82</v>
      </c>
      <c r="AW297" s="13" t="s">
        <v>29</v>
      </c>
      <c r="AX297" s="13" t="s">
        <v>80</v>
      </c>
      <c r="AY297" s="161" t="s">
        <v>126</v>
      </c>
    </row>
    <row r="298" spans="1:65" s="2" customFormat="1" ht="24.2" customHeight="1">
      <c r="A298" s="32"/>
      <c r="B298" s="144"/>
      <c r="C298" s="145" t="s">
        <v>483</v>
      </c>
      <c r="D298" s="145" t="s">
        <v>129</v>
      </c>
      <c r="E298" s="146" t="s">
        <v>484</v>
      </c>
      <c r="F298" s="147" t="s">
        <v>485</v>
      </c>
      <c r="G298" s="148" t="s">
        <v>132</v>
      </c>
      <c r="H298" s="149">
        <v>1</v>
      </c>
      <c r="I298" s="150"/>
      <c r="J298" s="151">
        <f>ROUND(I298*H298,2)</f>
        <v>0</v>
      </c>
      <c r="K298" s="152"/>
      <c r="L298" s="33"/>
      <c r="M298" s="153" t="s">
        <v>1</v>
      </c>
      <c r="N298" s="154" t="s">
        <v>37</v>
      </c>
      <c r="O298" s="58"/>
      <c r="P298" s="155">
        <f>O298*H298</f>
        <v>0</v>
      </c>
      <c r="Q298" s="155">
        <v>1.14E-3</v>
      </c>
      <c r="R298" s="155">
        <f>Q298*H298</f>
        <v>1.14E-3</v>
      </c>
      <c r="S298" s="155">
        <v>0</v>
      </c>
      <c r="T298" s="156">
        <f>S298*H298</f>
        <v>0</v>
      </c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R298" s="157" t="s">
        <v>133</v>
      </c>
      <c r="AT298" s="157" t="s">
        <v>129</v>
      </c>
      <c r="AU298" s="157" t="s">
        <v>82</v>
      </c>
      <c r="AY298" s="17" t="s">
        <v>126</v>
      </c>
      <c r="BE298" s="158">
        <f>IF(N298="základní",J298,0)</f>
        <v>0</v>
      </c>
      <c r="BF298" s="158">
        <f>IF(N298="snížená",J298,0)</f>
        <v>0</v>
      </c>
      <c r="BG298" s="158">
        <f>IF(N298="zákl. přenesená",J298,0)</f>
        <v>0</v>
      </c>
      <c r="BH298" s="158">
        <f>IF(N298="sníž. přenesená",J298,0)</f>
        <v>0</v>
      </c>
      <c r="BI298" s="158">
        <f>IF(N298="nulová",J298,0)</f>
        <v>0</v>
      </c>
      <c r="BJ298" s="17" t="s">
        <v>80</v>
      </c>
      <c r="BK298" s="158">
        <f>ROUND(I298*H298,2)</f>
        <v>0</v>
      </c>
      <c r="BL298" s="17" t="s">
        <v>133</v>
      </c>
      <c r="BM298" s="157" t="s">
        <v>486</v>
      </c>
    </row>
    <row r="299" spans="1:65" s="13" customFormat="1" ht="11.25">
      <c r="B299" s="159"/>
      <c r="D299" s="160" t="s">
        <v>135</v>
      </c>
      <c r="E299" s="161" t="s">
        <v>1</v>
      </c>
      <c r="F299" s="162" t="s">
        <v>80</v>
      </c>
      <c r="H299" s="163">
        <v>1</v>
      </c>
      <c r="I299" s="164"/>
      <c r="L299" s="159"/>
      <c r="M299" s="165"/>
      <c r="N299" s="166"/>
      <c r="O299" s="166"/>
      <c r="P299" s="166"/>
      <c r="Q299" s="166"/>
      <c r="R299" s="166"/>
      <c r="S299" s="166"/>
      <c r="T299" s="167"/>
      <c r="AT299" s="161" t="s">
        <v>135</v>
      </c>
      <c r="AU299" s="161" t="s">
        <v>82</v>
      </c>
      <c r="AV299" s="13" t="s">
        <v>82</v>
      </c>
      <c r="AW299" s="13" t="s">
        <v>29</v>
      </c>
      <c r="AX299" s="13" t="s">
        <v>80</v>
      </c>
      <c r="AY299" s="161" t="s">
        <v>126</v>
      </c>
    </row>
    <row r="300" spans="1:65" s="2" customFormat="1" ht="21.75" customHeight="1">
      <c r="A300" s="32"/>
      <c r="B300" s="144"/>
      <c r="C300" s="145" t="s">
        <v>487</v>
      </c>
      <c r="D300" s="145" t="s">
        <v>129</v>
      </c>
      <c r="E300" s="146" t="s">
        <v>488</v>
      </c>
      <c r="F300" s="147" t="s">
        <v>489</v>
      </c>
      <c r="G300" s="148" t="s">
        <v>132</v>
      </c>
      <c r="H300" s="149">
        <v>10</v>
      </c>
      <c r="I300" s="150"/>
      <c r="J300" s="151">
        <f>ROUND(I300*H300,2)</f>
        <v>0</v>
      </c>
      <c r="K300" s="152"/>
      <c r="L300" s="33"/>
      <c r="M300" s="153" t="s">
        <v>1</v>
      </c>
      <c r="N300" s="154" t="s">
        <v>37</v>
      </c>
      <c r="O300" s="58"/>
      <c r="P300" s="155">
        <f>O300*H300</f>
        <v>0</v>
      </c>
      <c r="Q300" s="155">
        <v>2.1000000000000001E-4</v>
      </c>
      <c r="R300" s="155">
        <f>Q300*H300</f>
        <v>2.1000000000000003E-3</v>
      </c>
      <c r="S300" s="155">
        <v>0</v>
      </c>
      <c r="T300" s="156">
        <f>S300*H300</f>
        <v>0</v>
      </c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R300" s="157" t="s">
        <v>133</v>
      </c>
      <c r="AT300" s="157" t="s">
        <v>129</v>
      </c>
      <c r="AU300" s="157" t="s">
        <v>82</v>
      </c>
      <c r="AY300" s="17" t="s">
        <v>126</v>
      </c>
      <c r="BE300" s="158">
        <f>IF(N300="základní",J300,0)</f>
        <v>0</v>
      </c>
      <c r="BF300" s="158">
        <f>IF(N300="snížená",J300,0)</f>
        <v>0</v>
      </c>
      <c r="BG300" s="158">
        <f>IF(N300="zákl. přenesená",J300,0)</f>
        <v>0</v>
      </c>
      <c r="BH300" s="158">
        <f>IF(N300="sníž. přenesená",J300,0)</f>
        <v>0</v>
      </c>
      <c r="BI300" s="158">
        <f>IF(N300="nulová",J300,0)</f>
        <v>0</v>
      </c>
      <c r="BJ300" s="17" t="s">
        <v>80</v>
      </c>
      <c r="BK300" s="158">
        <f>ROUND(I300*H300,2)</f>
        <v>0</v>
      </c>
      <c r="BL300" s="17" t="s">
        <v>133</v>
      </c>
      <c r="BM300" s="157" t="s">
        <v>490</v>
      </c>
    </row>
    <row r="301" spans="1:65" s="13" customFormat="1" ht="11.25">
      <c r="B301" s="159"/>
      <c r="D301" s="160" t="s">
        <v>135</v>
      </c>
      <c r="E301" s="161" t="s">
        <v>1</v>
      </c>
      <c r="F301" s="162" t="s">
        <v>173</v>
      </c>
      <c r="H301" s="163">
        <v>10</v>
      </c>
      <c r="I301" s="164"/>
      <c r="L301" s="159"/>
      <c r="M301" s="165"/>
      <c r="N301" s="166"/>
      <c r="O301" s="166"/>
      <c r="P301" s="166"/>
      <c r="Q301" s="166"/>
      <c r="R301" s="166"/>
      <c r="S301" s="166"/>
      <c r="T301" s="167"/>
      <c r="AT301" s="161" t="s">
        <v>135</v>
      </c>
      <c r="AU301" s="161" t="s">
        <v>82</v>
      </c>
      <c r="AV301" s="13" t="s">
        <v>82</v>
      </c>
      <c r="AW301" s="13" t="s">
        <v>29</v>
      </c>
      <c r="AX301" s="13" t="s">
        <v>80</v>
      </c>
      <c r="AY301" s="161" t="s">
        <v>126</v>
      </c>
    </row>
    <row r="302" spans="1:65" s="2" customFormat="1" ht="21.75" customHeight="1">
      <c r="A302" s="32"/>
      <c r="B302" s="144"/>
      <c r="C302" s="145" t="s">
        <v>491</v>
      </c>
      <c r="D302" s="145" t="s">
        <v>129</v>
      </c>
      <c r="E302" s="146" t="s">
        <v>492</v>
      </c>
      <c r="F302" s="147" t="s">
        <v>493</v>
      </c>
      <c r="G302" s="148" t="s">
        <v>132</v>
      </c>
      <c r="H302" s="149">
        <v>4</v>
      </c>
      <c r="I302" s="150"/>
      <c r="J302" s="151">
        <f>ROUND(I302*H302,2)</f>
        <v>0</v>
      </c>
      <c r="K302" s="152"/>
      <c r="L302" s="33"/>
      <c r="M302" s="153" t="s">
        <v>1</v>
      </c>
      <c r="N302" s="154" t="s">
        <v>37</v>
      </c>
      <c r="O302" s="58"/>
      <c r="P302" s="155">
        <f>O302*H302</f>
        <v>0</v>
      </c>
      <c r="Q302" s="155">
        <v>5.0000000000000001E-4</v>
      </c>
      <c r="R302" s="155">
        <f>Q302*H302</f>
        <v>2E-3</v>
      </c>
      <c r="S302" s="155">
        <v>0</v>
      </c>
      <c r="T302" s="156">
        <f>S302*H302</f>
        <v>0</v>
      </c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R302" s="157" t="s">
        <v>133</v>
      </c>
      <c r="AT302" s="157" t="s">
        <v>129</v>
      </c>
      <c r="AU302" s="157" t="s">
        <v>82</v>
      </c>
      <c r="AY302" s="17" t="s">
        <v>126</v>
      </c>
      <c r="BE302" s="158">
        <f>IF(N302="základní",J302,0)</f>
        <v>0</v>
      </c>
      <c r="BF302" s="158">
        <f>IF(N302="snížená",J302,0)</f>
        <v>0</v>
      </c>
      <c r="BG302" s="158">
        <f>IF(N302="zákl. přenesená",J302,0)</f>
        <v>0</v>
      </c>
      <c r="BH302" s="158">
        <f>IF(N302="sníž. přenesená",J302,0)</f>
        <v>0</v>
      </c>
      <c r="BI302" s="158">
        <f>IF(N302="nulová",J302,0)</f>
        <v>0</v>
      </c>
      <c r="BJ302" s="17" t="s">
        <v>80</v>
      </c>
      <c r="BK302" s="158">
        <f>ROUND(I302*H302,2)</f>
        <v>0</v>
      </c>
      <c r="BL302" s="17" t="s">
        <v>133</v>
      </c>
      <c r="BM302" s="157" t="s">
        <v>494</v>
      </c>
    </row>
    <row r="303" spans="1:65" s="13" customFormat="1" ht="11.25">
      <c r="B303" s="159"/>
      <c r="D303" s="160" t="s">
        <v>135</v>
      </c>
      <c r="E303" s="161" t="s">
        <v>1</v>
      </c>
      <c r="F303" s="162" t="s">
        <v>147</v>
      </c>
      <c r="H303" s="163">
        <v>4</v>
      </c>
      <c r="I303" s="164"/>
      <c r="L303" s="159"/>
      <c r="M303" s="165"/>
      <c r="N303" s="166"/>
      <c r="O303" s="166"/>
      <c r="P303" s="166"/>
      <c r="Q303" s="166"/>
      <c r="R303" s="166"/>
      <c r="S303" s="166"/>
      <c r="T303" s="167"/>
      <c r="AT303" s="161" t="s">
        <v>135</v>
      </c>
      <c r="AU303" s="161" t="s">
        <v>82</v>
      </c>
      <c r="AV303" s="13" t="s">
        <v>82</v>
      </c>
      <c r="AW303" s="13" t="s">
        <v>29</v>
      </c>
      <c r="AX303" s="13" t="s">
        <v>80</v>
      </c>
      <c r="AY303" s="161" t="s">
        <v>126</v>
      </c>
    </row>
    <row r="304" spans="1:65" s="2" customFormat="1" ht="24.2" customHeight="1">
      <c r="A304" s="32"/>
      <c r="B304" s="144"/>
      <c r="C304" s="145" t="s">
        <v>495</v>
      </c>
      <c r="D304" s="145" t="s">
        <v>129</v>
      </c>
      <c r="E304" s="146" t="s">
        <v>496</v>
      </c>
      <c r="F304" s="147" t="s">
        <v>497</v>
      </c>
      <c r="G304" s="148" t="s">
        <v>132</v>
      </c>
      <c r="H304" s="149">
        <v>6</v>
      </c>
      <c r="I304" s="150"/>
      <c r="J304" s="151">
        <f>ROUND(I304*H304,2)</f>
        <v>0</v>
      </c>
      <c r="K304" s="152"/>
      <c r="L304" s="33"/>
      <c r="M304" s="153" t="s">
        <v>1</v>
      </c>
      <c r="N304" s="154" t="s">
        <v>37</v>
      </c>
      <c r="O304" s="58"/>
      <c r="P304" s="155">
        <f>O304*H304</f>
        <v>0</v>
      </c>
      <c r="Q304" s="155">
        <v>6.9999999999999999E-4</v>
      </c>
      <c r="R304" s="155">
        <f>Q304*H304</f>
        <v>4.1999999999999997E-3</v>
      </c>
      <c r="S304" s="155">
        <v>0</v>
      </c>
      <c r="T304" s="156">
        <f>S304*H304</f>
        <v>0</v>
      </c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R304" s="157" t="s">
        <v>133</v>
      </c>
      <c r="AT304" s="157" t="s">
        <v>129</v>
      </c>
      <c r="AU304" s="157" t="s">
        <v>82</v>
      </c>
      <c r="AY304" s="17" t="s">
        <v>126</v>
      </c>
      <c r="BE304" s="158">
        <f>IF(N304="základní",J304,0)</f>
        <v>0</v>
      </c>
      <c r="BF304" s="158">
        <f>IF(N304="snížená",J304,0)</f>
        <v>0</v>
      </c>
      <c r="BG304" s="158">
        <f>IF(N304="zákl. přenesená",J304,0)</f>
        <v>0</v>
      </c>
      <c r="BH304" s="158">
        <f>IF(N304="sníž. přenesená",J304,0)</f>
        <v>0</v>
      </c>
      <c r="BI304" s="158">
        <f>IF(N304="nulová",J304,0)</f>
        <v>0</v>
      </c>
      <c r="BJ304" s="17" t="s">
        <v>80</v>
      </c>
      <c r="BK304" s="158">
        <f>ROUND(I304*H304,2)</f>
        <v>0</v>
      </c>
      <c r="BL304" s="17" t="s">
        <v>133</v>
      </c>
      <c r="BM304" s="157" t="s">
        <v>498</v>
      </c>
    </row>
    <row r="305" spans="1:65" s="13" customFormat="1" ht="11.25">
      <c r="B305" s="159"/>
      <c r="D305" s="160" t="s">
        <v>135</v>
      </c>
      <c r="E305" s="161" t="s">
        <v>1</v>
      </c>
      <c r="F305" s="162" t="s">
        <v>140</v>
      </c>
      <c r="H305" s="163">
        <v>6</v>
      </c>
      <c r="I305" s="164"/>
      <c r="L305" s="159"/>
      <c r="M305" s="165"/>
      <c r="N305" s="166"/>
      <c r="O305" s="166"/>
      <c r="P305" s="166"/>
      <c r="Q305" s="166"/>
      <c r="R305" s="166"/>
      <c r="S305" s="166"/>
      <c r="T305" s="167"/>
      <c r="AT305" s="161" t="s">
        <v>135</v>
      </c>
      <c r="AU305" s="161" t="s">
        <v>82</v>
      </c>
      <c r="AV305" s="13" t="s">
        <v>82</v>
      </c>
      <c r="AW305" s="13" t="s">
        <v>29</v>
      </c>
      <c r="AX305" s="13" t="s">
        <v>80</v>
      </c>
      <c r="AY305" s="161" t="s">
        <v>126</v>
      </c>
    </row>
    <row r="306" spans="1:65" s="2" customFormat="1" ht="24.2" customHeight="1">
      <c r="A306" s="32"/>
      <c r="B306" s="144"/>
      <c r="C306" s="145" t="s">
        <v>499</v>
      </c>
      <c r="D306" s="145" t="s">
        <v>129</v>
      </c>
      <c r="E306" s="146" t="s">
        <v>500</v>
      </c>
      <c r="F306" s="147" t="s">
        <v>501</v>
      </c>
      <c r="G306" s="148" t="s">
        <v>132</v>
      </c>
      <c r="H306" s="149">
        <v>4</v>
      </c>
      <c r="I306" s="150"/>
      <c r="J306" s="151">
        <f>ROUND(I306*H306,2)</f>
        <v>0</v>
      </c>
      <c r="K306" s="152"/>
      <c r="L306" s="33"/>
      <c r="M306" s="153" t="s">
        <v>1</v>
      </c>
      <c r="N306" s="154" t="s">
        <v>37</v>
      </c>
      <c r="O306" s="58"/>
      <c r="P306" s="155">
        <f>O306*H306</f>
        <v>0</v>
      </c>
      <c r="Q306" s="155">
        <v>1.07E-3</v>
      </c>
      <c r="R306" s="155">
        <f>Q306*H306</f>
        <v>4.28E-3</v>
      </c>
      <c r="S306" s="155">
        <v>0</v>
      </c>
      <c r="T306" s="156">
        <f>S306*H306</f>
        <v>0</v>
      </c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R306" s="157" t="s">
        <v>133</v>
      </c>
      <c r="AT306" s="157" t="s">
        <v>129</v>
      </c>
      <c r="AU306" s="157" t="s">
        <v>82</v>
      </c>
      <c r="AY306" s="17" t="s">
        <v>126</v>
      </c>
      <c r="BE306" s="158">
        <f>IF(N306="základní",J306,0)</f>
        <v>0</v>
      </c>
      <c r="BF306" s="158">
        <f>IF(N306="snížená",J306,0)</f>
        <v>0</v>
      </c>
      <c r="BG306" s="158">
        <f>IF(N306="zákl. přenesená",J306,0)</f>
        <v>0</v>
      </c>
      <c r="BH306" s="158">
        <f>IF(N306="sníž. přenesená",J306,0)</f>
        <v>0</v>
      </c>
      <c r="BI306" s="158">
        <f>IF(N306="nulová",J306,0)</f>
        <v>0</v>
      </c>
      <c r="BJ306" s="17" t="s">
        <v>80</v>
      </c>
      <c r="BK306" s="158">
        <f>ROUND(I306*H306,2)</f>
        <v>0</v>
      </c>
      <c r="BL306" s="17" t="s">
        <v>133</v>
      </c>
      <c r="BM306" s="157" t="s">
        <v>502</v>
      </c>
    </row>
    <row r="307" spans="1:65" s="13" customFormat="1" ht="11.25">
      <c r="B307" s="159"/>
      <c r="D307" s="160" t="s">
        <v>135</v>
      </c>
      <c r="E307" s="161" t="s">
        <v>1</v>
      </c>
      <c r="F307" s="162" t="s">
        <v>147</v>
      </c>
      <c r="H307" s="163">
        <v>4</v>
      </c>
      <c r="I307" s="164"/>
      <c r="L307" s="159"/>
      <c r="M307" s="165"/>
      <c r="N307" s="166"/>
      <c r="O307" s="166"/>
      <c r="P307" s="166"/>
      <c r="Q307" s="166"/>
      <c r="R307" s="166"/>
      <c r="S307" s="166"/>
      <c r="T307" s="167"/>
      <c r="AT307" s="161" t="s">
        <v>135</v>
      </c>
      <c r="AU307" s="161" t="s">
        <v>82</v>
      </c>
      <c r="AV307" s="13" t="s">
        <v>82</v>
      </c>
      <c r="AW307" s="13" t="s">
        <v>29</v>
      </c>
      <c r="AX307" s="13" t="s">
        <v>80</v>
      </c>
      <c r="AY307" s="161" t="s">
        <v>126</v>
      </c>
    </row>
    <row r="308" spans="1:65" s="2" customFormat="1" ht="24.2" customHeight="1">
      <c r="A308" s="32"/>
      <c r="B308" s="144"/>
      <c r="C308" s="145" t="s">
        <v>503</v>
      </c>
      <c r="D308" s="145" t="s">
        <v>129</v>
      </c>
      <c r="E308" s="146" t="s">
        <v>504</v>
      </c>
      <c r="F308" s="147" t="s">
        <v>505</v>
      </c>
      <c r="G308" s="148" t="s">
        <v>132</v>
      </c>
      <c r="H308" s="149">
        <v>8</v>
      </c>
      <c r="I308" s="150"/>
      <c r="J308" s="151">
        <f>ROUND(I308*H308,2)</f>
        <v>0</v>
      </c>
      <c r="K308" s="152"/>
      <c r="L308" s="33"/>
      <c r="M308" s="153" t="s">
        <v>1</v>
      </c>
      <c r="N308" s="154" t="s">
        <v>37</v>
      </c>
      <c r="O308" s="58"/>
      <c r="P308" s="155">
        <f>O308*H308</f>
        <v>0</v>
      </c>
      <c r="Q308" s="155">
        <v>5.2999999999999998E-4</v>
      </c>
      <c r="R308" s="155">
        <f>Q308*H308</f>
        <v>4.2399999999999998E-3</v>
      </c>
      <c r="S308" s="155">
        <v>0</v>
      </c>
      <c r="T308" s="156">
        <f>S308*H308</f>
        <v>0</v>
      </c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R308" s="157" t="s">
        <v>133</v>
      </c>
      <c r="AT308" s="157" t="s">
        <v>129</v>
      </c>
      <c r="AU308" s="157" t="s">
        <v>82</v>
      </c>
      <c r="AY308" s="17" t="s">
        <v>126</v>
      </c>
      <c r="BE308" s="158">
        <f>IF(N308="základní",J308,0)</f>
        <v>0</v>
      </c>
      <c r="BF308" s="158">
        <f>IF(N308="snížená",J308,0)</f>
        <v>0</v>
      </c>
      <c r="BG308" s="158">
        <f>IF(N308="zákl. přenesená",J308,0)</f>
        <v>0</v>
      </c>
      <c r="BH308" s="158">
        <f>IF(N308="sníž. přenesená",J308,0)</f>
        <v>0</v>
      </c>
      <c r="BI308" s="158">
        <f>IF(N308="nulová",J308,0)</f>
        <v>0</v>
      </c>
      <c r="BJ308" s="17" t="s">
        <v>80</v>
      </c>
      <c r="BK308" s="158">
        <f>ROUND(I308*H308,2)</f>
        <v>0</v>
      </c>
      <c r="BL308" s="17" t="s">
        <v>133</v>
      </c>
      <c r="BM308" s="157" t="s">
        <v>506</v>
      </c>
    </row>
    <row r="309" spans="1:65" s="13" customFormat="1" ht="11.25">
      <c r="B309" s="159"/>
      <c r="D309" s="160" t="s">
        <v>135</v>
      </c>
      <c r="E309" s="161" t="s">
        <v>1</v>
      </c>
      <c r="F309" s="162" t="s">
        <v>165</v>
      </c>
      <c r="H309" s="163">
        <v>8</v>
      </c>
      <c r="I309" s="164"/>
      <c r="L309" s="159"/>
      <c r="M309" s="165"/>
      <c r="N309" s="166"/>
      <c r="O309" s="166"/>
      <c r="P309" s="166"/>
      <c r="Q309" s="166"/>
      <c r="R309" s="166"/>
      <c r="S309" s="166"/>
      <c r="T309" s="167"/>
      <c r="AT309" s="161" t="s">
        <v>135</v>
      </c>
      <c r="AU309" s="161" t="s">
        <v>82</v>
      </c>
      <c r="AV309" s="13" t="s">
        <v>82</v>
      </c>
      <c r="AW309" s="13" t="s">
        <v>29</v>
      </c>
      <c r="AX309" s="13" t="s">
        <v>80</v>
      </c>
      <c r="AY309" s="161" t="s">
        <v>126</v>
      </c>
    </row>
    <row r="310" spans="1:65" s="2" customFormat="1" ht="24.2" customHeight="1">
      <c r="A310" s="32"/>
      <c r="B310" s="144"/>
      <c r="C310" s="145" t="s">
        <v>507</v>
      </c>
      <c r="D310" s="145" t="s">
        <v>129</v>
      </c>
      <c r="E310" s="146" t="s">
        <v>508</v>
      </c>
      <c r="F310" s="147" t="s">
        <v>509</v>
      </c>
      <c r="G310" s="148" t="s">
        <v>132</v>
      </c>
      <c r="H310" s="149">
        <v>2</v>
      </c>
      <c r="I310" s="150"/>
      <c r="J310" s="151">
        <f>ROUND(I310*H310,2)</f>
        <v>0</v>
      </c>
      <c r="K310" s="152"/>
      <c r="L310" s="33"/>
      <c r="M310" s="153" t="s">
        <v>1</v>
      </c>
      <c r="N310" s="154" t="s">
        <v>37</v>
      </c>
      <c r="O310" s="58"/>
      <c r="P310" s="155">
        <f>O310*H310</f>
        <v>0</v>
      </c>
      <c r="Q310" s="155">
        <v>1.47E-3</v>
      </c>
      <c r="R310" s="155">
        <f>Q310*H310</f>
        <v>2.9399999999999999E-3</v>
      </c>
      <c r="S310" s="155">
        <v>0</v>
      </c>
      <c r="T310" s="156">
        <f>S310*H310</f>
        <v>0</v>
      </c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R310" s="157" t="s">
        <v>133</v>
      </c>
      <c r="AT310" s="157" t="s">
        <v>129</v>
      </c>
      <c r="AU310" s="157" t="s">
        <v>82</v>
      </c>
      <c r="AY310" s="17" t="s">
        <v>126</v>
      </c>
      <c r="BE310" s="158">
        <f>IF(N310="základní",J310,0)</f>
        <v>0</v>
      </c>
      <c r="BF310" s="158">
        <f>IF(N310="snížená",J310,0)</f>
        <v>0</v>
      </c>
      <c r="BG310" s="158">
        <f>IF(N310="zákl. přenesená",J310,0)</f>
        <v>0</v>
      </c>
      <c r="BH310" s="158">
        <f>IF(N310="sníž. přenesená",J310,0)</f>
        <v>0</v>
      </c>
      <c r="BI310" s="158">
        <f>IF(N310="nulová",J310,0)</f>
        <v>0</v>
      </c>
      <c r="BJ310" s="17" t="s">
        <v>80</v>
      </c>
      <c r="BK310" s="158">
        <f>ROUND(I310*H310,2)</f>
        <v>0</v>
      </c>
      <c r="BL310" s="17" t="s">
        <v>133</v>
      </c>
      <c r="BM310" s="157" t="s">
        <v>510</v>
      </c>
    </row>
    <row r="311" spans="1:65" s="13" customFormat="1" ht="11.25">
      <c r="B311" s="159"/>
      <c r="D311" s="160" t="s">
        <v>135</v>
      </c>
      <c r="E311" s="161" t="s">
        <v>1</v>
      </c>
      <c r="F311" s="162" t="s">
        <v>82</v>
      </c>
      <c r="H311" s="163">
        <v>2</v>
      </c>
      <c r="I311" s="164"/>
      <c r="L311" s="159"/>
      <c r="M311" s="165"/>
      <c r="N311" s="166"/>
      <c r="O311" s="166"/>
      <c r="P311" s="166"/>
      <c r="Q311" s="166"/>
      <c r="R311" s="166"/>
      <c r="S311" s="166"/>
      <c r="T311" s="167"/>
      <c r="AT311" s="161" t="s">
        <v>135</v>
      </c>
      <c r="AU311" s="161" t="s">
        <v>82</v>
      </c>
      <c r="AV311" s="13" t="s">
        <v>82</v>
      </c>
      <c r="AW311" s="13" t="s">
        <v>29</v>
      </c>
      <c r="AX311" s="13" t="s">
        <v>80</v>
      </c>
      <c r="AY311" s="161" t="s">
        <v>126</v>
      </c>
    </row>
    <row r="312" spans="1:65" s="2" customFormat="1" ht="24.2" customHeight="1">
      <c r="A312" s="32"/>
      <c r="B312" s="144"/>
      <c r="C312" s="145" t="s">
        <v>511</v>
      </c>
      <c r="D312" s="145" t="s">
        <v>129</v>
      </c>
      <c r="E312" s="146" t="s">
        <v>512</v>
      </c>
      <c r="F312" s="147" t="s">
        <v>513</v>
      </c>
      <c r="G312" s="148" t="s">
        <v>132</v>
      </c>
      <c r="H312" s="149">
        <v>2</v>
      </c>
      <c r="I312" s="150"/>
      <c r="J312" s="151">
        <f>ROUND(I312*H312,2)</f>
        <v>0</v>
      </c>
      <c r="K312" s="152"/>
      <c r="L312" s="33"/>
      <c r="M312" s="153" t="s">
        <v>1</v>
      </c>
      <c r="N312" s="154" t="s">
        <v>37</v>
      </c>
      <c r="O312" s="58"/>
      <c r="P312" s="155">
        <f>O312*H312</f>
        <v>0</v>
      </c>
      <c r="Q312" s="155">
        <v>7.5000000000000002E-4</v>
      </c>
      <c r="R312" s="155">
        <f>Q312*H312</f>
        <v>1.5E-3</v>
      </c>
      <c r="S312" s="155">
        <v>0</v>
      </c>
      <c r="T312" s="156">
        <f>S312*H312</f>
        <v>0</v>
      </c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R312" s="157" t="s">
        <v>133</v>
      </c>
      <c r="AT312" s="157" t="s">
        <v>129</v>
      </c>
      <c r="AU312" s="157" t="s">
        <v>82</v>
      </c>
      <c r="AY312" s="17" t="s">
        <v>126</v>
      </c>
      <c r="BE312" s="158">
        <f>IF(N312="základní",J312,0)</f>
        <v>0</v>
      </c>
      <c r="BF312" s="158">
        <f>IF(N312="snížená",J312,0)</f>
        <v>0</v>
      </c>
      <c r="BG312" s="158">
        <f>IF(N312="zákl. přenesená",J312,0)</f>
        <v>0</v>
      </c>
      <c r="BH312" s="158">
        <f>IF(N312="sníž. přenesená",J312,0)</f>
        <v>0</v>
      </c>
      <c r="BI312" s="158">
        <f>IF(N312="nulová",J312,0)</f>
        <v>0</v>
      </c>
      <c r="BJ312" s="17" t="s">
        <v>80</v>
      </c>
      <c r="BK312" s="158">
        <f>ROUND(I312*H312,2)</f>
        <v>0</v>
      </c>
      <c r="BL312" s="17" t="s">
        <v>133</v>
      </c>
      <c r="BM312" s="157" t="s">
        <v>514</v>
      </c>
    </row>
    <row r="313" spans="1:65" s="13" customFormat="1" ht="11.25">
      <c r="B313" s="159"/>
      <c r="D313" s="160" t="s">
        <v>135</v>
      </c>
      <c r="E313" s="161" t="s">
        <v>1</v>
      </c>
      <c r="F313" s="162" t="s">
        <v>82</v>
      </c>
      <c r="H313" s="163">
        <v>2</v>
      </c>
      <c r="I313" s="164"/>
      <c r="L313" s="159"/>
      <c r="M313" s="165"/>
      <c r="N313" s="166"/>
      <c r="O313" s="166"/>
      <c r="P313" s="166"/>
      <c r="Q313" s="166"/>
      <c r="R313" s="166"/>
      <c r="S313" s="166"/>
      <c r="T313" s="167"/>
      <c r="AT313" s="161" t="s">
        <v>135</v>
      </c>
      <c r="AU313" s="161" t="s">
        <v>82</v>
      </c>
      <c r="AV313" s="13" t="s">
        <v>82</v>
      </c>
      <c r="AW313" s="13" t="s">
        <v>29</v>
      </c>
      <c r="AX313" s="13" t="s">
        <v>80</v>
      </c>
      <c r="AY313" s="161" t="s">
        <v>126</v>
      </c>
    </row>
    <row r="314" spans="1:65" s="2" customFormat="1" ht="21.75" customHeight="1">
      <c r="A314" s="32"/>
      <c r="B314" s="144"/>
      <c r="C314" s="145" t="s">
        <v>515</v>
      </c>
      <c r="D314" s="145" t="s">
        <v>129</v>
      </c>
      <c r="E314" s="146" t="s">
        <v>516</v>
      </c>
      <c r="F314" s="147" t="s">
        <v>517</v>
      </c>
      <c r="G314" s="148" t="s">
        <v>132</v>
      </c>
      <c r="H314" s="149">
        <v>12</v>
      </c>
      <c r="I314" s="150"/>
      <c r="J314" s="151">
        <f>ROUND(I314*H314,2)</f>
        <v>0</v>
      </c>
      <c r="K314" s="152"/>
      <c r="L314" s="33"/>
      <c r="M314" s="153" t="s">
        <v>1</v>
      </c>
      <c r="N314" s="154" t="s">
        <v>37</v>
      </c>
      <c r="O314" s="58"/>
      <c r="P314" s="155">
        <f>O314*H314</f>
        <v>0</v>
      </c>
      <c r="Q314" s="155">
        <v>2.4000000000000001E-4</v>
      </c>
      <c r="R314" s="155">
        <f>Q314*H314</f>
        <v>2.8800000000000002E-3</v>
      </c>
      <c r="S314" s="155">
        <v>0</v>
      </c>
      <c r="T314" s="156">
        <f>S314*H314</f>
        <v>0</v>
      </c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R314" s="157" t="s">
        <v>133</v>
      </c>
      <c r="AT314" s="157" t="s">
        <v>129</v>
      </c>
      <c r="AU314" s="157" t="s">
        <v>82</v>
      </c>
      <c r="AY314" s="17" t="s">
        <v>126</v>
      </c>
      <c r="BE314" s="158">
        <f>IF(N314="základní",J314,0)</f>
        <v>0</v>
      </c>
      <c r="BF314" s="158">
        <f>IF(N314="snížená",J314,0)</f>
        <v>0</v>
      </c>
      <c r="BG314" s="158">
        <f>IF(N314="zákl. přenesená",J314,0)</f>
        <v>0</v>
      </c>
      <c r="BH314" s="158">
        <f>IF(N314="sníž. přenesená",J314,0)</f>
        <v>0</v>
      </c>
      <c r="BI314" s="158">
        <f>IF(N314="nulová",J314,0)</f>
        <v>0</v>
      </c>
      <c r="BJ314" s="17" t="s">
        <v>80</v>
      </c>
      <c r="BK314" s="158">
        <f>ROUND(I314*H314,2)</f>
        <v>0</v>
      </c>
      <c r="BL314" s="17" t="s">
        <v>133</v>
      </c>
      <c r="BM314" s="157" t="s">
        <v>518</v>
      </c>
    </row>
    <row r="315" spans="1:65" s="13" customFormat="1" ht="11.25">
      <c r="B315" s="159"/>
      <c r="D315" s="160" t="s">
        <v>135</v>
      </c>
      <c r="E315" s="161" t="s">
        <v>1</v>
      </c>
      <c r="F315" s="162" t="s">
        <v>181</v>
      </c>
      <c r="H315" s="163">
        <v>12</v>
      </c>
      <c r="I315" s="164"/>
      <c r="L315" s="159"/>
      <c r="M315" s="165"/>
      <c r="N315" s="166"/>
      <c r="O315" s="166"/>
      <c r="P315" s="166"/>
      <c r="Q315" s="166"/>
      <c r="R315" s="166"/>
      <c r="S315" s="166"/>
      <c r="T315" s="167"/>
      <c r="AT315" s="161" t="s">
        <v>135</v>
      </c>
      <c r="AU315" s="161" t="s">
        <v>82</v>
      </c>
      <c r="AV315" s="13" t="s">
        <v>82</v>
      </c>
      <c r="AW315" s="13" t="s">
        <v>29</v>
      </c>
      <c r="AX315" s="13" t="s">
        <v>80</v>
      </c>
      <c r="AY315" s="161" t="s">
        <v>126</v>
      </c>
    </row>
    <row r="316" spans="1:65" s="2" customFormat="1" ht="16.5" customHeight="1">
      <c r="A316" s="32"/>
      <c r="B316" s="144"/>
      <c r="C316" s="145" t="s">
        <v>519</v>
      </c>
      <c r="D316" s="145" t="s">
        <v>129</v>
      </c>
      <c r="E316" s="146" t="s">
        <v>520</v>
      </c>
      <c r="F316" s="147" t="s">
        <v>521</v>
      </c>
      <c r="G316" s="148" t="s">
        <v>132</v>
      </c>
      <c r="H316" s="149">
        <v>12</v>
      </c>
      <c r="I316" s="150"/>
      <c r="J316" s="151">
        <f>ROUND(I316*H316,2)</f>
        <v>0</v>
      </c>
      <c r="K316" s="152"/>
      <c r="L316" s="33"/>
      <c r="M316" s="153" t="s">
        <v>1</v>
      </c>
      <c r="N316" s="154" t="s">
        <v>37</v>
      </c>
      <c r="O316" s="58"/>
      <c r="P316" s="155">
        <f>O316*H316</f>
        <v>0</v>
      </c>
      <c r="Q316" s="155">
        <v>2.4000000000000001E-4</v>
      </c>
      <c r="R316" s="155">
        <f>Q316*H316</f>
        <v>2.8800000000000002E-3</v>
      </c>
      <c r="S316" s="155">
        <v>0</v>
      </c>
      <c r="T316" s="156">
        <f>S316*H316</f>
        <v>0</v>
      </c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R316" s="157" t="s">
        <v>133</v>
      </c>
      <c r="AT316" s="157" t="s">
        <v>129</v>
      </c>
      <c r="AU316" s="157" t="s">
        <v>82</v>
      </c>
      <c r="AY316" s="17" t="s">
        <v>126</v>
      </c>
      <c r="BE316" s="158">
        <f>IF(N316="základní",J316,0)</f>
        <v>0</v>
      </c>
      <c r="BF316" s="158">
        <f>IF(N316="snížená",J316,0)</f>
        <v>0</v>
      </c>
      <c r="BG316" s="158">
        <f>IF(N316="zákl. přenesená",J316,0)</f>
        <v>0</v>
      </c>
      <c r="BH316" s="158">
        <f>IF(N316="sníž. přenesená",J316,0)</f>
        <v>0</v>
      </c>
      <c r="BI316" s="158">
        <f>IF(N316="nulová",J316,0)</f>
        <v>0</v>
      </c>
      <c r="BJ316" s="17" t="s">
        <v>80</v>
      </c>
      <c r="BK316" s="158">
        <f>ROUND(I316*H316,2)</f>
        <v>0</v>
      </c>
      <c r="BL316" s="17" t="s">
        <v>133</v>
      </c>
      <c r="BM316" s="157" t="s">
        <v>522</v>
      </c>
    </row>
    <row r="317" spans="1:65" s="13" customFormat="1" ht="11.25">
      <c r="B317" s="159"/>
      <c r="D317" s="160" t="s">
        <v>135</v>
      </c>
      <c r="E317" s="161" t="s">
        <v>1</v>
      </c>
      <c r="F317" s="162" t="s">
        <v>181</v>
      </c>
      <c r="H317" s="163">
        <v>12</v>
      </c>
      <c r="I317" s="164"/>
      <c r="L317" s="159"/>
      <c r="M317" s="165"/>
      <c r="N317" s="166"/>
      <c r="O317" s="166"/>
      <c r="P317" s="166"/>
      <c r="Q317" s="166"/>
      <c r="R317" s="166"/>
      <c r="S317" s="166"/>
      <c r="T317" s="167"/>
      <c r="AT317" s="161" t="s">
        <v>135</v>
      </c>
      <c r="AU317" s="161" t="s">
        <v>82</v>
      </c>
      <c r="AV317" s="13" t="s">
        <v>82</v>
      </c>
      <c r="AW317" s="13" t="s">
        <v>29</v>
      </c>
      <c r="AX317" s="13" t="s">
        <v>80</v>
      </c>
      <c r="AY317" s="161" t="s">
        <v>126</v>
      </c>
    </row>
    <row r="318" spans="1:65" s="2" customFormat="1" ht="21.75" customHeight="1">
      <c r="A318" s="32"/>
      <c r="B318" s="144"/>
      <c r="C318" s="145" t="s">
        <v>523</v>
      </c>
      <c r="D318" s="145" t="s">
        <v>129</v>
      </c>
      <c r="E318" s="146" t="s">
        <v>524</v>
      </c>
      <c r="F318" s="147" t="s">
        <v>525</v>
      </c>
      <c r="G318" s="148" t="s">
        <v>144</v>
      </c>
      <c r="H318" s="149">
        <v>5.5E-2</v>
      </c>
      <c r="I318" s="150"/>
      <c r="J318" s="151">
        <f>ROUND(I318*H318,2)</f>
        <v>0</v>
      </c>
      <c r="K318" s="152"/>
      <c r="L318" s="33"/>
      <c r="M318" s="153" t="s">
        <v>1</v>
      </c>
      <c r="N318" s="154" t="s">
        <v>37</v>
      </c>
      <c r="O318" s="58"/>
      <c r="P318" s="155">
        <f>O318*H318</f>
        <v>0</v>
      </c>
      <c r="Q318" s="155">
        <v>0</v>
      </c>
      <c r="R318" s="155">
        <f>Q318*H318</f>
        <v>0</v>
      </c>
      <c r="S318" s="155">
        <v>0</v>
      </c>
      <c r="T318" s="156">
        <f>S318*H318</f>
        <v>0</v>
      </c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R318" s="157" t="s">
        <v>133</v>
      </c>
      <c r="AT318" s="157" t="s">
        <v>129</v>
      </c>
      <c r="AU318" s="157" t="s">
        <v>82</v>
      </c>
      <c r="AY318" s="17" t="s">
        <v>126</v>
      </c>
      <c r="BE318" s="158">
        <f>IF(N318="základní",J318,0)</f>
        <v>0</v>
      </c>
      <c r="BF318" s="158">
        <f>IF(N318="snížená",J318,0)</f>
        <v>0</v>
      </c>
      <c r="BG318" s="158">
        <f>IF(N318="zákl. přenesená",J318,0)</f>
        <v>0</v>
      </c>
      <c r="BH318" s="158">
        <f>IF(N318="sníž. přenesená",J318,0)</f>
        <v>0</v>
      </c>
      <c r="BI318" s="158">
        <f>IF(N318="nulová",J318,0)</f>
        <v>0</v>
      </c>
      <c r="BJ318" s="17" t="s">
        <v>80</v>
      </c>
      <c r="BK318" s="158">
        <f>ROUND(I318*H318,2)</f>
        <v>0</v>
      </c>
      <c r="BL318" s="17" t="s">
        <v>133</v>
      </c>
      <c r="BM318" s="157" t="s">
        <v>526</v>
      </c>
    </row>
    <row r="319" spans="1:65" s="12" customFormat="1" ht="22.9" customHeight="1">
      <c r="B319" s="131"/>
      <c r="D319" s="132" t="s">
        <v>71</v>
      </c>
      <c r="E319" s="142" t="s">
        <v>527</v>
      </c>
      <c r="F319" s="142" t="s">
        <v>528</v>
      </c>
      <c r="I319" s="134"/>
      <c r="J319" s="143">
        <f>BK319</f>
        <v>0</v>
      </c>
      <c r="L319" s="131"/>
      <c r="M319" s="136"/>
      <c r="N319" s="137"/>
      <c r="O319" s="137"/>
      <c r="P319" s="138">
        <f>SUM(P320:P321)</f>
        <v>0</v>
      </c>
      <c r="Q319" s="137"/>
      <c r="R319" s="138">
        <f>SUM(R320:R321)</f>
        <v>1.83E-3</v>
      </c>
      <c r="S319" s="137"/>
      <c r="T319" s="139">
        <f>SUM(T320:T321)</f>
        <v>0</v>
      </c>
      <c r="AR319" s="132" t="s">
        <v>82</v>
      </c>
      <c r="AT319" s="140" t="s">
        <v>71</v>
      </c>
      <c r="AU319" s="140" t="s">
        <v>80</v>
      </c>
      <c r="AY319" s="132" t="s">
        <v>126</v>
      </c>
      <c r="BK319" s="141">
        <f>SUM(BK320:BK321)</f>
        <v>0</v>
      </c>
    </row>
    <row r="320" spans="1:65" s="2" customFormat="1" ht="24.2" customHeight="1">
      <c r="A320" s="32"/>
      <c r="B320" s="144"/>
      <c r="C320" s="145" t="s">
        <v>529</v>
      </c>
      <c r="D320" s="145" t="s">
        <v>129</v>
      </c>
      <c r="E320" s="146" t="s">
        <v>530</v>
      </c>
      <c r="F320" s="147" t="s">
        <v>531</v>
      </c>
      <c r="G320" s="148" t="s">
        <v>138</v>
      </c>
      <c r="H320" s="149">
        <v>61</v>
      </c>
      <c r="I320" s="150"/>
      <c r="J320" s="151">
        <f>ROUND(I320*H320,2)</f>
        <v>0</v>
      </c>
      <c r="K320" s="152"/>
      <c r="L320" s="33"/>
      <c r="M320" s="153" t="s">
        <v>1</v>
      </c>
      <c r="N320" s="154" t="s">
        <v>37</v>
      </c>
      <c r="O320" s="58"/>
      <c r="P320" s="155">
        <f>O320*H320</f>
        <v>0</v>
      </c>
      <c r="Q320" s="155">
        <v>3.0000000000000001E-5</v>
      </c>
      <c r="R320" s="155">
        <f>Q320*H320</f>
        <v>1.83E-3</v>
      </c>
      <c r="S320" s="155">
        <v>0</v>
      </c>
      <c r="T320" s="156">
        <f>S320*H320</f>
        <v>0</v>
      </c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R320" s="157" t="s">
        <v>133</v>
      </c>
      <c r="AT320" s="157" t="s">
        <v>129</v>
      </c>
      <c r="AU320" s="157" t="s">
        <v>82</v>
      </c>
      <c r="AY320" s="17" t="s">
        <v>126</v>
      </c>
      <c r="BE320" s="158">
        <f>IF(N320="základní",J320,0)</f>
        <v>0</v>
      </c>
      <c r="BF320" s="158">
        <f>IF(N320="snížená",J320,0)</f>
        <v>0</v>
      </c>
      <c r="BG320" s="158">
        <f>IF(N320="zákl. přenesená",J320,0)</f>
        <v>0</v>
      </c>
      <c r="BH320" s="158">
        <f>IF(N320="sníž. přenesená",J320,0)</f>
        <v>0</v>
      </c>
      <c r="BI320" s="158">
        <f>IF(N320="nulová",J320,0)</f>
        <v>0</v>
      </c>
      <c r="BJ320" s="17" t="s">
        <v>80</v>
      </c>
      <c r="BK320" s="158">
        <f>ROUND(I320*H320,2)</f>
        <v>0</v>
      </c>
      <c r="BL320" s="17" t="s">
        <v>133</v>
      </c>
      <c r="BM320" s="157" t="s">
        <v>532</v>
      </c>
    </row>
    <row r="321" spans="1:65" s="13" customFormat="1" ht="11.25">
      <c r="B321" s="159"/>
      <c r="D321" s="160" t="s">
        <v>135</v>
      </c>
      <c r="E321" s="161" t="s">
        <v>1</v>
      </c>
      <c r="F321" s="162" t="s">
        <v>533</v>
      </c>
      <c r="H321" s="163">
        <v>61</v>
      </c>
      <c r="I321" s="164"/>
      <c r="L321" s="159"/>
      <c r="M321" s="165"/>
      <c r="N321" s="166"/>
      <c r="O321" s="166"/>
      <c r="P321" s="166"/>
      <c r="Q321" s="166"/>
      <c r="R321" s="166"/>
      <c r="S321" s="166"/>
      <c r="T321" s="167"/>
      <c r="AT321" s="161" t="s">
        <v>135</v>
      </c>
      <c r="AU321" s="161" t="s">
        <v>82</v>
      </c>
      <c r="AV321" s="13" t="s">
        <v>82</v>
      </c>
      <c r="AW321" s="13" t="s">
        <v>29</v>
      </c>
      <c r="AX321" s="13" t="s">
        <v>80</v>
      </c>
      <c r="AY321" s="161" t="s">
        <v>126</v>
      </c>
    </row>
    <row r="322" spans="1:65" s="12" customFormat="1" ht="22.9" customHeight="1">
      <c r="B322" s="131"/>
      <c r="D322" s="132" t="s">
        <v>71</v>
      </c>
      <c r="E322" s="142" t="s">
        <v>534</v>
      </c>
      <c r="F322" s="142" t="s">
        <v>535</v>
      </c>
      <c r="I322" s="134"/>
      <c r="J322" s="143">
        <f>BK322</f>
        <v>0</v>
      </c>
      <c r="L322" s="131"/>
      <c r="M322" s="136"/>
      <c r="N322" s="137"/>
      <c r="O322" s="137"/>
      <c r="P322" s="138">
        <f>SUM(P323:P342)</f>
        <v>0</v>
      </c>
      <c r="Q322" s="137"/>
      <c r="R322" s="138">
        <f>SUM(R323:R342)</f>
        <v>9.3759999999999996E-2</v>
      </c>
      <c r="S322" s="137"/>
      <c r="T322" s="139">
        <f>SUM(T323:T342)</f>
        <v>0</v>
      </c>
      <c r="AR322" s="132" t="s">
        <v>82</v>
      </c>
      <c r="AT322" s="140" t="s">
        <v>71</v>
      </c>
      <c r="AU322" s="140" t="s">
        <v>80</v>
      </c>
      <c r="AY322" s="132" t="s">
        <v>126</v>
      </c>
      <c r="BK322" s="141">
        <f>SUM(BK323:BK342)</f>
        <v>0</v>
      </c>
    </row>
    <row r="323" spans="1:65" s="2" customFormat="1" ht="16.5" customHeight="1">
      <c r="A323" s="32"/>
      <c r="B323" s="144"/>
      <c r="C323" s="145" t="s">
        <v>536</v>
      </c>
      <c r="D323" s="145" t="s">
        <v>129</v>
      </c>
      <c r="E323" s="146" t="s">
        <v>537</v>
      </c>
      <c r="F323" s="147" t="s">
        <v>538</v>
      </c>
      <c r="G323" s="148" t="s">
        <v>138</v>
      </c>
      <c r="H323" s="149">
        <v>62</v>
      </c>
      <c r="I323" s="150"/>
      <c r="J323" s="151">
        <f>ROUND(I323*H323,2)</f>
        <v>0</v>
      </c>
      <c r="K323" s="152"/>
      <c r="L323" s="33"/>
      <c r="M323" s="153" t="s">
        <v>1</v>
      </c>
      <c r="N323" s="154" t="s">
        <v>37</v>
      </c>
      <c r="O323" s="58"/>
      <c r="P323" s="155">
        <f>O323*H323</f>
        <v>0</v>
      </c>
      <c r="Q323" s="155">
        <v>0</v>
      </c>
      <c r="R323" s="155">
        <f>Q323*H323</f>
        <v>0</v>
      </c>
      <c r="S323" s="155">
        <v>0</v>
      </c>
      <c r="T323" s="156">
        <f>S323*H323</f>
        <v>0</v>
      </c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R323" s="157" t="s">
        <v>133</v>
      </c>
      <c r="AT323" s="157" t="s">
        <v>129</v>
      </c>
      <c r="AU323" s="157" t="s">
        <v>82</v>
      </c>
      <c r="AY323" s="17" t="s">
        <v>126</v>
      </c>
      <c r="BE323" s="158">
        <f>IF(N323="základní",J323,0)</f>
        <v>0</v>
      </c>
      <c r="BF323" s="158">
        <f>IF(N323="snížená",J323,0)</f>
        <v>0</v>
      </c>
      <c r="BG323" s="158">
        <f>IF(N323="zákl. přenesená",J323,0)</f>
        <v>0</v>
      </c>
      <c r="BH323" s="158">
        <f>IF(N323="sníž. přenesená",J323,0)</f>
        <v>0</v>
      </c>
      <c r="BI323" s="158">
        <f>IF(N323="nulová",J323,0)</f>
        <v>0</v>
      </c>
      <c r="BJ323" s="17" t="s">
        <v>80</v>
      </c>
      <c r="BK323" s="158">
        <f>ROUND(I323*H323,2)</f>
        <v>0</v>
      </c>
      <c r="BL323" s="17" t="s">
        <v>133</v>
      </c>
      <c r="BM323" s="157" t="s">
        <v>539</v>
      </c>
    </row>
    <row r="324" spans="1:65" s="13" customFormat="1" ht="11.25">
      <c r="B324" s="159"/>
      <c r="D324" s="160" t="s">
        <v>135</v>
      </c>
      <c r="E324" s="161" t="s">
        <v>1</v>
      </c>
      <c r="F324" s="162" t="s">
        <v>540</v>
      </c>
      <c r="H324" s="163">
        <v>62</v>
      </c>
      <c r="I324" s="164"/>
      <c r="L324" s="159"/>
      <c r="M324" s="165"/>
      <c r="N324" s="166"/>
      <c r="O324" s="166"/>
      <c r="P324" s="166"/>
      <c r="Q324" s="166"/>
      <c r="R324" s="166"/>
      <c r="S324" s="166"/>
      <c r="T324" s="167"/>
      <c r="AT324" s="161" t="s">
        <v>135</v>
      </c>
      <c r="AU324" s="161" t="s">
        <v>82</v>
      </c>
      <c r="AV324" s="13" t="s">
        <v>82</v>
      </c>
      <c r="AW324" s="13" t="s">
        <v>29</v>
      </c>
      <c r="AX324" s="13" t="s">
        <v>72</v>
      </c>
      <c r="AY324" s="161" t="s">
        <v>126</v>
      </c>
    </row>
    <row r="325" spans="1:65" s="14" customFormat="1" ht="11.25">
      <c r="B325" s="179"/>
      <c r="D325" s="160" t="s">
        <v>135</v>
      </c>
      <c r="E325" s="180" t="s">
        <v>1</v>
      </c>
      <c r="F325" s="181" t="s">
        <v>541</v>
      </c>
      <c r="H325" s="182">
        <v>62</v>
      </c>
      <c r="I325" s="183"/>
      <c r="L325" s="179"/>
      <c r="M325" s="184"/>
      <c r="N325" s="185"/>
      <c r="O325" s="185"/>
      <c r="P325" s="185"/>
      <c r="Q325" s="185"/>
      <c r="R325" s="185"/>
      <c r="S325" s="185"/>
      <c r="T325" s="186"/>
      <c r="AT325" s="180" t="s">
        <v>135</v>
      </c>
      <c r="AU325" s="180" t="s">
        <v>82</v>
      </c>
      <c r="AV325" s="14" t="s">
        <v>147</v>
      </c>
      <c r="AW325" s="14" t="s">
        <v>29</v>
      </c>
      <c r="AX325" s="14" t="s">
        <v>80</v>
      </c>
      <c r="AY325" s="180" t="s">
        <v>126</v>
      </c>
    </row>
    <row r="326" spans="1:65" s="2" customFormat="1" ht="33" customHeight="1">
      <c r="A326" s="32"/>
      <c r="B326" s="144"/>
      <c r="C326" s="145" t="s">
        <v>542</v>
      </c>
      <c r="D326" s="145" t="s">
        <v>129</v>
      </c>
      <c r="E326" s="146" t="s">
        <v>543</v>
      </c>
      <c r="F326" s="147" t="s">
        <v>544</v>
      </c>
      <c r="G326" s="148" t="s">
        <v>138</v>
      </c>
      <c r="H326" s="149">
        <v>75</v>
      </c>
      <c r="I326" s="150"/>
      <c r="J326" s="151">
        <f>ROUND(I326*H326,2)</f>
        <v>0</v>
      </c>
      <c r="K326" s="152"/>
      <c r="L326" s="33"/>
      <c r="M326" s="153" t="s">
        <v>1</v>
      </c>
      <c r="N326" s="154" t="s">
        <v>37</v>
      </c>
      <c r="O326" s="58"/>
      <c r="P326" s="155">
        <f>O326*H326</f>
        <v>0</v>
      </c>
      <c r="Q326" s="155">
        <v>1.9000000000000001E-4</v>
      </c>
      <c r="R326" s="155">
        <f>Q326*H326</f>
        <v>1.4250000000000001E-2</v>
      </c>
      <c r="S326" s="155">
        <v>0</v>
      </c>
      <c r="T326" s="156">
        <f>S326*H326</f>
        <v>0</v>
      </c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R326" s="157" t="s">
        <v>133</v>
      </c>
      <c r="AT326" s="157" t="s">
        <v>129</v>
      </c>
      <c r="AU326" s="157" t="s">
        <v>82</v>
      </c>
      <c r="AY326" s="17" t="s">
        <v>126</v>
      </c>
      <c r="BE326" s="158">
        <f>IF(N326="základní",J326,0)</f>
        <v>0</v>
      </c>
      <c r="BF326" s="158">
        <f>IF(N326="snížená",J326,0)</f>
        <v>0</v>
      </c>
      <c r="BG326" s="158">
        <f>IF(N326="zákl. přenesená",J326,0)</f>
        <v>0</v>
      </c>
      <c r="BH326" s="158">
        <f>IF(N326="sníž. přenesená",J326,0)</f>
        <v>0</v>
      </c>
      <c r="BI326" s="158">
        <f>IF(N326="nulová",J326,0)</f>
        <v>0</v>
      </c>
      <c r="BJ326" s="17" t="s">
        <v>80</v>
      </c>
      <c r="BK326" s="158">
        <f>ROUND(I326*H326,2)</f>
        <v>0</v>
      </c>
      <c r="BL326" s="17" t="s">
        <v>133</v>
      </c>
      <c r="BM326" s="157" t="s">
        <v>545</v>
      </c>
    </row>
    <row r="327" spans="1:65" s="13" customFormat="1" ht="11.25">
      <c r="B327" s="159"/>
      <c r="D327" s="160" t="s">
        <v>135</v>
      </c>
      <c r="E327" s="161" t="s">
        <v>1</v>
      </c>
      <c r="F327" s="162" t="s">
        <v>546</v>
      </c>
      <c r="H327" s="163">
        <v>75</v>
      </c>
      <c r="I327" s="164"/>
      <c r="L327" s="159"/>
      <c r="M327" s="165"/>
      <c r="N327" s="166"/>
      <c r="O327" s="166"/>
      <c r="P327" s="166"/>
      <c r="Q327" s="166"/>
      <c r="R327" s="166"/>
      <c r="S327" s="166"/>
      <c r="T327" s="167"/>
      <c r="AT327" s="161" t="s">
        <v>135</v>
      </c>
      <c r="AU327" s="161" t="s">
        <v>82</v>
      </c>
      <c r="AV327" s="13" t="s">
        <v>82</v>
      </c>
      <c r="AW327" s="13" t="s">
        <v>29</v>
      </c>
      <c r="AX327" s="13" t="s">
        <v>80</v>
      </c>
      <c r="AY327" s="161" t="s">
        <v>126</v>
      </c>
    </row>
    <row r="328" spans="1:65" s="2" customFormat="1" ht="24.2" customHeight="1">
      <c r="A328" s="32"/>
      <c r="B328" s="144"/>
      <c r="C328" s="168" t="s">
        <v>547</v>
      </c>
      <c r="D328" s="168" t="s">
        <v>153</v>
      </c>
      <c r="E328" s="169" t="s">
        <v>548</v>
      </c>
      <c r="F328" s="170" t="s">
        <v>549</v>
      </c>
      <c r="G328" s="171" t="s">
        <v>138</v>
      </c>
      <c r="H328" s="172">
        <v>8</v>
      </c>
      <c r="I328" s="173"/>
      <c r="J328" s="174">
        <f>ROUND(I328*H328,2)</f>
        <v>0</v>
      </c>
      <c r="K328" s="175"/>
      <c r="L328" s="176"/>
      <c r="M328" s="177" t="s">
        <v>1</v>
      </c>
      <c r="N328" s="178" t="s">
        <v>37</v>
      </c>
      <c r="O328" s="58"/>
      <c r="P328" s="155">
        <f>O328*H328</f>
        <v>0</v>
      </c>
      <c r="Q328" s="155">
        <v>2.7E-4</v>
      </c>
      <c r="R328" s="155">
        <f>Q328*H328</f>
        <v>2.16E-3</v>
      </c>
      <c r="S328" s="155">
        <v>0</v>
      </c>
      <c r="T328" s="156">
        <f>S328*H328</f>
        <v>0</v>
      </c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R328" s="157" t="s">
        <v>156</v>
      </c>
      <c r="AT328" s="157" t="s">
        <v>153</v>
      </c>
      <c r="AU328" s="157" t="s">
        <v>82</v>
      </c>
      <c r="AY328" s="17" t="s">
        <v>126</v>
      </c>
      <c r="BE328" s="158">
        <f>IF(N328="základní",J328,0)</f>
        <v>0</v>
      </c>
      <c r="BF328" s="158">
        <f>IF(N328="snížená",J328,0)</f>
        <v>0</v>
      </c>
      <c r="BG328" s="158">
        <f>IF(N328="zákl. přenesená",J328,0)</f>
        <v>0</v>
      </c>
      <c r="BH328" s="158">
        <f>IF(N328="sníž. přenesená",J328,0)</f>
        <v>0</v>
      </c>
      <c r="BI328" s="158">
        <f>IF(N328="nulová",J328,0)</f>
        <v>0</v>
      </c>
      <c r="BJ328" s="17" t="s">
        <v>80</v>
      </c>
      <c r="BK328" s="158">
        <f>ROUND(I328*H328,2)</f>
        <v>0</v>
      </c>
      <c r="BL328" s="17" t="s">
        <v>133</v>
      </c>
      <c r="BM328" s="157" t="s">
        <v>550</v>
      </c>
    </row>
    <row r="329" spans="1:65" s="13" customFormat="1" ht="11.25">
      <c r="B329" s="159"/>
      <c r="D329" s="160" t="s">
        <v>135</v>
      </c>
      <c r="E329" s="161" t="s">
        <v>1</v>
      </c>
      <c r="F329" s="162" t="s">
        <v>551</v>
      </c>
      <c r="H329" s="163">
        <v>8</v>
      </c>
      <c r="I329" s="164"/>
      <c r="L329" s="159"/>
      <c r="M329" s="165"/>
      <c r="N329" s="166"/>
      <c r="O329" s="166"/>
      <c r="P329" s="166"/>
      <c r="Q329" s="166"/>
      <c r="R329" s="166"/>
      <c r="S329" s="166"/>
      <c r="T329" s="167"/>
      <c r="AT329" s="161" t="s">
        <v>135</v>
      </c>
      <c r="AU329" s="161" t="s">
        <v>82</v>
      </c>
      <c r="AV329" s="13" t="s">
        <v>82</v>
      </c>
      <c r="AW329" s="13" t="s">
        <v>29</v>
      </c>
      <c r="AX329" s="13" t="s">
        <v>80</v>
      </c>
      <c r="AY329" s="161" t="s">
        <v>126</v>
      </c>
    </row>
    <row r="330" spans="1:65" s="2" customFormat="1" ht="24.2" customHeight="1">
      <c r="A330" s="32"/>
      <c r="B330" s="144"/>
      <c r="C330" s="168" t="s">
        <v>552</v>
      </c>
      <c r="D330" s="168" t="s">
        <v>153</v>
      </c>
      <c r="E330" s="169" t="s">
        <v>553</v>
      </c>
      <c r="F330" s="170" t="s">
        <v>554</v>
      </c>
      <c r="G330" s="171" t="s">
        <v>138</v>
      </c>
      <c r="H330" s="172">
        <v>12</v>
      </c>
      <c r="I330" s="173"/>
      <c r="J330" s="174">
        <f>ROUND(I330*H330,2)</f>
        <v>0</v>
      </c>
      <c r="K330" s="175"/>
      <c r="L330" s="176"/>
      <c r="M330" s="177" t="s">
        <v>1</v>
      </c>
      <c r="N330" s="178" t="s">
        <v>37</v>
      </c>
      <c r="O330" s="58"/>
      <c r="P330" s="155">
        <f>O330*H330</f>
        <v>0</v>
      </c>
      <c r="Q330" s="155">
        <v>2.9E-4</v>
      </c>
      <c r="R330" s="155">
        <f>Q330*H330</f>
        <v>3.48E-3</v>
      </c>
      <c r="S330" s="155">
        <v>0</v>
      </c>
      <c r="T330" s="156">
        <f>S330*H330</f>
        <v>0</v>
      </c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R330" s="157" t="s">
        <v>156</v>
      </c>
      <c r="AT330" s="157" t="s">
        <v>153</v>
      </c>
      <c r="AU330" s="157" t="s">
        <v>82</v>
      </c>
      <c r="AY330" s="17" t="s">
        <v>126</v>
      </c>
      <c r="BE330" s="158">
        <f>IF(N330="základní",J330,0)</f>
        <v>0</v>
      </c>
      <c r="BF330" s="158">
        <f>IF(N330="snížená",J330,0)</f>
        <v>0</v>
      </c>
      <c r="BG330" s="158">
        <f>IF(N330="zákl. přenesená",J330,0)</f>
        <v>0</v>
      </c>
      <c r="BH330" s="158">
        <f>IF(N330="sníž. přenesená",J330,0)</f>
        <v>0</v>
      </c>
      <c r="BI330" s="158">
        <f>IF(N330="nulová",J330,0)</f>
        <v>0</v>
      </c>
      <c r="BJ330" s="17" t="s">
        <v>80</v>
      </c>
      <c r="BK330" s="158">
        <f>ROUND(I330*H330,2)</f>
        <v>0</v>
      </c>
      <c r="BL330" s="17" t="s">
        <v>133</v>
      </c>
      <c r="BM330" s="157" t="s">
        <v>555</v>
      </c>
    </row>
    <row r="331" spans="1:65" s="13" customFormat="1" ht="11.25">
      <c r="B331" s="159"/>
      <c r="D331" s="160" t="s">
        <v>135</v>
      </c>
      <c r="E331" s="161" t="s">
        <v>1</v>
      </c>
      <c r="F331" s="162" t="s">
        <v>181</v>
      </c>
      <c r="H331" s="163">
        <v>12</v>
      </c>
      <c r="I331" s="164"/>
      <c r="L331" s="159"/>
      <c r="M331" s="165"/>
      <c r="N331" s="166"/>
      <c r="O331" s="166"/>
      <c r="P331" s="166"/>
      <c r="Q331" s="166"/>
      <c r="R331" s="166"/>
      <c r="S331" s="166"/>
      <c r="T331" s="167"/>
      <c r="AT331" s="161" t="s">
        <v>135</v>
      </c>
      <c r="AU331" s="161" t="s">
        <v>82</v>
      </c>
      <c r="AV331" s="13" t="s">
        <v>82</v>
      </c>
      <c r="AW331" s="13" t="s">
        <v>29</v>
      </c>
      <c r="AX331" s="13" t="s">
        <v>80</v>
      </c>
      <c r="AY331" s="161" t="s">
        <v>126</v>
      </c>
    </row>
    <row r="332" spans="1:65" s="2" customFormat="1" ht="24.2" customHeight="1">
      <c r="A332" s="32"/>
      <c r="B332" s="144"/>
      <c r="C332" s="168" t="s">
        <v>556</v>
      </c>
      <c r="D332" s="168" t="s">
        <v>153</v>
      </c>
      <c r="E332" s="169" t="s">
        <v>557</v>
      </c>
      <c r="F332" s="170" t="s">
        <v>558</v>
      </c>
      <c r="G332" s="171" t="s">
        <v>138</v>
      </c>
      <c r="H332" s="172">
        <v>23</v>
      </c>
      <c r="I332" s="173"/>
      <c r="J332" s="174">
        <f>ROUND(I332*H332,2)</f>
        <v>0</v>
      </c>
      <c r="K332" s="175"/>
      <c r="L332" s="176"/>
      <c r="M332" s="177" t="s">
        <v>1</v>
      </c>
      <c r="N332" s="178" t="s">
        <v>37</v>
      </c>
      <c r="O332" s="58"/>
      <c r="P332" s="155">
        <f>O332*H332</f>
        <v>0</v>
      </c>
      <c r="Q332" s="155">
        <v>6.4999999999999997E-4</v>
      </c>
      <c r="R332" s="155">
        <f>Q332*H332</f>
        <v>1.495E-2</v>
      </c>
      <c r="S332" s="155">
        <v>0</v>
      </c>
      <c r="T332" s="156">
        <f>S332*H332</f>
        <v>0</v>
      </c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R332" s="157" t="s">
        <v>156</v>
      </c>
      <c r="AT332" s="157" t="s">
        <v>153</v>
      </c>
      <c r="AU332" s="157" t="s">
        <v>82</v>
      </c>
      <c r="AY332" s="17" t="s">
        <v>126</v>
      </c>
      <c r="BE332" s="158">
        <f>IF(N332="základní",J332,0)</f>
        <v>0</v>
      </c>
      <c r="BF332" s="158">
        <f>IF(N332="snížená",J332,0)</f>
        <v>0</v>
      </c>
      <c r="BG332" s="158">
        <f>IF(N332="zákl. přenesená",J332,0)</f>
        <v>0</v>
      </c>
      <c r="BH332" s="158">
        <f>IF(N332="sníž. přenesená",J332,0)</f>
        <v>0</v>
      </c>
      <c r="BI332" s="158">
        <f>IF(N332="nulová",J332,0)</f>
        <v>0</v>
      </c>
      <c r="BJ332" s="17" t="s">
        <v>80</v>
      </c>
      <c r="BK332" s="158">
        <f>ROUND(I332*H332,2)</f>
        <v>0</v>
      </c>
      <c r="BL332" s="17" t="s">
        <v>133</v>
      </c>
      <c r="BM332" s="157" t="s">
        <v>559</v>
      </c>
    </row>
    <row r="333" spans="1:65" s="13" customFormat="1" ht="11.25">
      <c r="B333" s="159"/>
      <c r="D333" s="160" t="s">
        <v>135</v>
      </c>
      <c r="E333" s="161" t="s">
        <v>1</v>
      </c>
      <c r="F333" s="162" t="s">
        <v>560</v>
      </c>
      <c r="H333" s="163">
        <v>23</v>
      </c>
      <c r="I333" s="164"/>
      <c r="L333" s="159"/>
      <c r="M333" s="165"/>
      <c r="N333" s="166"/>
      <c r="O333" s="166"/>
      <c r="P333" s="166"/>
      <c r="Q333" s="166"/>
      <c r="R333" s="166"/>
      <c r="S333" s="166"/>
      <c r="T333" s="167"/>
      <c r="AT333" s="161" t="s">
        <v>135</v>
      </c>
      <c r="AU333" s="161" t="s">
        <v>82</v>
      </c>
      <c r="AV333" s="13" t="s">
        <v>82</v>
      </c>
      <c r="AW333" s="13" t="s">
        <v>29</v>
      </c>
      <c r="AX333" s="13" t="s">
        <v>80</v>
      </c>
      <c r="AY333" s="161" t="s">
        <v>126</v>
      </c>
    </row>
    <row r="334" spans="1:65" s="2" customFormat="1" ht="24.2" customHeight="1">
      <c r="A334" s="32"/>
      <c r="B334" s="144"/>
      <c r="C334" s="168" t="s">
        <v>561</v>
      </c>
      <c r="D334" s="168" t="s">
        <v>153</v>
      </c>
      <c r="E334" s="169" t="s">
        <v>562</v>
      </c>
      <c r="F334" s="170" t="s">
        <v>563</v>
      </c>
      <c r="G334" s="171" t="s">
        <v>138</v>
      </c>
      <c r="H334" s="172">
        <v>26</v>
      </c>
      <c r="I334" s="173"/>
      <c r="J334" s="174">
        <f>ROUND(I334*H334,2)</f>
        <v>0</v>
      </c>
      <c r="K334" s="175"/>
      <c r="L334" s="176"/>
      <c r="M334" s="177" t="s">
        <v>1</v>
      </c>
      <c r="N334" s="178" t="s">
        <v>37</v>
      </c>
      <c r="O334" s="58"/>
      <c r="P334" s="155">
        <f>O334*H334</f>
        <v>0</v>
      </c>
      <c r="Q334" s="155">
        <v>7.2000000000000005E-4</v>
      </c>
      <c r="R334" s="155">
        <f>Q334*H334</f>
        <v>1.8720000000000001E-2</v>
      </c>
      <c r="S334" s="155">
        <v>0</v>
      </c>
      <c r="T334" s="156">
        <f>S334*H334</f>
        <v>0</v>
      </c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R334" s="157" t="s">
        <v>156</v>
      </c>
      <c r="AT334" s="157" t="s">
        <v>153</v>
      </c>
      <c r="AU334" s="157" t="s">
        <v>82</v>
      </c>
      <c r="AY334" s="17" t="s">
        <v>126</v>
      </c>
      <c r="BE334" s="158">
        <f>IF(N334="základní",J334,0)</f>
        <v>0</v>
      </c>
      <c r="BF334" s="158">
        <f>IF(N334="snížená",J334,0)</f>
        <v>0</v>
      </c>
      <c r="BG334" s="158">
        <f>IF(N334="zákl. přenesená",J334,0)</f>
        <v>0</v>
      </c>
      <c r="BH334" s="158">
        <f>IF(N334="sníž. přenesená",J334,0)</f>
        <v>0</v>
      </c>
      <c r="BI334" s="158">
        <f>IF(N334="nulová",J334,0)</f>
        <v>0</v>
      </c>
      <c r="BJ334" s="17" t="s">
        <v>80</v>
      </c>
      <c r="BK334" s="158">
        <f>ROUND(I334*H334,2)</f>
        <v>0</v>
      </c>
      <c r="BL334" s="17" t="s">
        <v>133</v>
      </c>
      <c r="BM334" s="157" t="s">
        <v>564</v>
      </c>
    </row>
    <row r="335" spans="1:65" s="13" customFormat="1" ht="11.25">
      <c r="B335" s="159"/>
      <c r="D335" s="160" t="s">
        <v>135</v>
      </c>
      <c r="E335" s="161" t="s">
        <v>1</v>
      </c>
      <c r="F335" s="162" t="s">
        <v>565</v>
      </c>
      <c r="H335" s="163">
        <v>26</v>
      </c>
      <c r="I335" s="164"/>
      <c r="L335" s="159"/>
      <c r="M335" s="165"/>
      <c r="N335" s="166"/>
      <c r="O335" s="166"/>
      <c r="P335" s="166"/>
      <c r="Q335" s="166"/>
      <c r="R335" s="166"/>
      <c r="S335" s="166"/>
      <c r="T335" s="167"/>
      <c r="AT335" s="161" t="s">
        <v>135</v>
      </c>
      <c r="AU335" s="161" t="s">
        <v>82</v>
      </c>
      <c r="AV335" s="13" t="s">
        <v>82</v>
      </c>
      <c r="AW335" s="13" t="s">
        <v>29</v>
      </c>
      <c r="AX335" s="13" t="s">
        <v>80</v>
      </c>
      <c r="AY335" s="161" t="s">
        <v>126</v>
      </c>
    </row>
    <row r="336" spans="1:65" s="2" customFormat="1" ht="24.2" customHeight="1">
      <c r="A336" s="32"/>
      <c r="B336" s="144"/>
      <c r="C336" s="168" t="s">
        <v>566</v>
      </c>
      <c r="D336" s="168" t="s">
        <v>153</v>
      </c>
      <c r="E336" s="169" t="s">
        <v>567</v>
      </c>
      <c r="F336" s="170" t="s">
        <v>568</v>
      </c>
      <c r="G336" s="171" t="s">
        <v>138</v>
      </c>
      <c r="H336" s="172">
        <v>6</v>
      </c>
      <c r="I336" s="173"/>
      <c r="J336" s="174">
        <f>ROUND(I336*H336,2)</f>
        <v>0</v>
      </c>
      <c r="K336" s="175"/>
      <c r="L336" s="176"/>
      <c r="M336" s="177" t="s">
        <v>1</v>
      </c>
      <c r="N336" s="178" t="s">
        <v>37</v>
      </c>
      <c r="O336" s="58"/>
      <c r="P336" s="155">
        <f>O336*H336</f>
        <v>0</v>
      </c>
      <c r="Q336" s="155">
        <v>7.7999999999999999E-4</v>
      </c>
      <c r="R336" s="155">
        <f>Q336*H336</f>
        <v>4.6800000000000001E-3</v>
      </c>
      <c r="S336" s="155">
        <v>0</v>
      </c>
      <c r="T336" s="156">
        <f>S336*H336</f>
        <v>0</v>
      </c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R336" s="157" t="s">
        <v>156</v>
      </c>
      <c r="AT336" s="157" t="s">
        <v>153</v>
      </c>
      <c r="AU336" s="157" t="s">
        <v>82</v>
      </c>
      <c r="AY336" s="17" t="s">
        <v>126</v>
      </c>
      <c r="BE336" s="158">
        <f>IF(N336="základní",J336,0)</f>
        <v>0</v>
      </c>
      <c r="BF336" s="158">
        <f>IF(N336="snížená",J336,0)</f>
        <v>0</v>
      </c>
      <c r="BG336" s="158">
        <f>IF(N336="zákl. přenesená",J336,0)</f>
        <v>0</v>
      </c>
      <c r="BH336" s="158">
        <f>IF(N336="sníž. přenesená",J336,0)</f>
        <v>0</v>
      </c>
      <c r="BI336" s="158">
        <f>IF(N336="nulová",J336,0)</f>
        <v>0</v>
      </c>
      <c r="BJ336" s="17" t="s">
        <v>80</v>
      </c>
      <c r="BK336" s="158">
        <f>ROUND(I336*H336,2)</f>
        <v>0</v>
      </c>
      <c r="BL336" s="17" t="s">
        <v>133</v>
      </c>
      <c r="BM336" s="157" t="s">
        <v>569</v>
      </c>
    </row>
    <row r="337" spans="1:65" s="13" customFormat="1" ht="11.25">
      <c r="B337" s="159"/>
      <c r="D337" s="160" t="s">
        <v>135</v>
      </c>
      <c r="E337" s="161" t="s">
        <v>1</v>
      </c>
      <c r="F337" s="162" t="s">
        <v>140</v>
      </c>
      <c r="H337" s="163">
        <v>6</v>
      </c>
      <c r="I337" s="164"/>
      <c r="L337" s="159"/>
      <c r="M337" s="165"/>
      <c r="N337" s="166"/>
      <c r="O337" s="166"/>
      <c r="P337" s="166"/>
      <c r="Q337" s="166"/>
      <c r="R337" s="166"/>
      <c r="S337" s="166"/>
      <c r="T337" s="167"/>
      <c r="AT337" s="161" t="s">
        <v>135</v>
      </c>
      <c r="AU337" s="161" t="s">
        <v>82</v>
      </c>
      <c r="AV337" s="13" t="s">
        <v>82</v>
      </c>
      <c r="AW337" s="13" t="s">
        <v>29</v>
      </c>
      <c r="AX337" s="13" t="s">
        <v>80</v>
      </c>
      <c r="AY337" s="161" t="s">
        <v>126</v>
      </c>
    </row>
    <row r="338" spans="1:65" s="2" customFormat="1" ht="37.9" customHeight="1">
      <c r="A338" s="32"/>
      <c r="B338" s="144"/>
      <c r="C338" s="145" t="s">
        <v>570</v>
      </c>
      <c r="D338" s="145" t="s">
        <v>129</v>
      </c>
      <c r="E338" s="146" t="s">
        <v>571</v>
      </c>
      <c r="F338" s="147" t="s">
        <v>572</v>
      </c>
      <c r="G338" s="148" t="s">
        <v>138</v>
      </c>
      <c r="H338" s="149">
        <v>24</v>
      </c>
      <c r="I338" s="150"/>
      <c r="J338" s="151">
        <f>ROUND(I338*H338,2)</f>
        <v>0</v>
      </c>
      <c r="K338" s="152"/>
      <c r="L338" s="33"/>
      <c r="M338" s="153" t="s">
        <v>1</v>
      </c>
      <c r="N338" s="154" t="s">
        <v>37</v>
      </c>
      <c r="O338" s="58"/>
      <c r="P338" s="155">
        <f>O338*H338</f>
        <v>0</v>
      </c>
      <c r="Q338" s="155">
        <v>2.7E-4</v>
      </c>
      <c r="R338" s="155">
        <f>Q338*H338</f>
        <v>6.4799999999999996E-3</v>
      </c>
      <c r="S338" s="155">
        <v>0</v>
      </c>
      <c r="T338" s="156">
        <f>S338*H338</f>
        <v>0</v>
      </c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R338" s="157" t="s">
        <v>133</v>
      </c>
      <c r="AT338" s="157" t="s">
        <v>129</v>
      </c>
      <c r="AU338" s="157" t="s">
        <v>82</v>
      </c>
      <c r="AY338" s="17" t="s">
        <v>126</v>
      </c>
      <c r="BE338" s="158">
        <f>IF(N338="základní",J338,0)</f>
        <v>0</v>
      </c>
      <c r="BF338" s="158">
        <f>IF(N338="snížená",J338,0)</f>
        <v>0</v>
      </c>
      <c r="BG338" s="158">
        <f>IF(N338="zákl. přenesená",J338,0)</f>
        <v>0</v>
      </c>
      <c r="BH338" s="158">
        <f>IF(N338="sníž. přenesená",J338,0)</f>
        <v>0</v>
      </c>
      <c r="BI338" s="158">
        <f>IF(N338="nulová",J338,0)</f>
        <v>0</v>
      </c>
      <c r="BJ338" s="17" t="s">
        <v>80</v>
      </c>
      <c r="BK338" s="158">
        <f>ROUND(I338*H338,2)</f>
        <v>0</v>
      </c>
      <c r="BL338" s="17" t="s">
        <v>133</v>
      </c>
      <c r="BM338" s="157" t="s">
        <v>573</v>
      </c>
    </row>
    <row r="339" spans="1:65" s="13" customFormat="1" ht="11.25">
      <c r="B339" s="159"/>
      <c r="D339" s="160" t="s">
        <v>135</v>
      </c>
      <c r="E339" s="161" t="s">
        <v>1</v>
      </c>
      <c r="F339" s="162" t="s">
        <v>230</v>
      </c>
      <c r="H339" s="163">
        <v>24</v>
      </c>
      <c r="I339" s="164"/>
      <c r="L339" s="159"/>
      <c r="M339" s="165"/>
      <c r="N339" s="166"/>
      <c r="O339" s="166"/>
      <c r="P339" s="166"/>
      <c r="Q339" s="166"/>
      <c r="R339" s="166"/>
      <c r="S339" s="166"/>
      <c r="T339" s="167"/>
      <c r="AT339" s="161" t="s">
        <v>135</v>
      </c>
      <c r="AU339" s="161" t="s">
        <v>82</v>
      </c>
      <c r="AV339" s="13" t="s">
        <v>82</v>
      </c>
      <c r="AW339" s="13" t="s">
        <v>29</v>
      </c>
      <c r="AX339" s="13" t="s">
        <v>80</v>
      </c>
      <c r="AY339" s="161" t="s">
        <v>126</v>
      </c>
    </row>
    <row r="340" spans="1:65" s="2" customFormat="1" ht="24.2" customHeight="1">
      <c r="A340" s="32"/>
      <c r="B340" s="144"/>
      <c r="C340" s="168" t="s">
        <v>574</v>
      </c>
      <c r="D340" s="168" t="s">
        <v>153</v>
      </c>
      <c r="E340" s="169" t="s">
        <v>575</v>
      </c>
      <c r="F340" s="170" t="s">
        <v>576</v>
      </c>
      <c r="G340" s="171" t="s">
        <v>138</v>
      </c>
      <c r="H340" s="172">
        <v>24</v>
      </c>
      <c r="I340" s="173"/>
      <c r="J340" s="174">
        <f>ROUND(I340*H340,2)</f>
        <v>0</v>
      </c>
      <c r="K340" s="175"/>
      <c r="L340" s="176"/>
      <c r="M340" s="177" t="s">
        <v>1</v>
      </c>
      <c r="N340" s="178" t="s">
        <v>37</v>
      </c>
      <c r="O340" s="58"/>
      <c r="P340" s="155">
        <f>O340*H340</f>
        <v>0</v>
      </c>
      <c r="Q340" s="155">
        <v>1.2099999999999999E-3</v>
      </c>
      <c r="R340" s="155">
        <f>Q340*H340</f>
        <v>2.9039999999999996E-2</v>
      </c>
      <c r="S340" s="155">
        <v>0</v>
      </c>
      <c r="T340" s="156">
        <f>S340*H340</f>
        <v>0</v>
      </c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R340" s="157" t="s">
        <v>156</v>
      </c>
      <c r="AT340" s="157" t="s">
        <v>153</v>
      </c>
      <c r="AU340" s="157" t="s">
        <v>82</v>
      </c>
      <c r="AY340" s="17" t="s">
        <v>126</v>
      </c>
      <c r="BE340" s="158">
        <f>IF(N340="základní",J340,0)</f>
        <v>0</v>
      </c>
      <c r="BF340" s="158">
        <f>IF(N340="snížená",J340,0)</f>
        <v>0</v>
      </c>
      <c r="BG340" s="158">
        <f>IF(N340="zákl. přenesená",J340,0)</f>
        <v>0</v>
      </c>
      <c r="BH340" s="158">
        <f>IF(N340="sníž. přenesená",J340,0)</f>
        <v>0</v>
      </c>
      <c r="BI340" s="158">
        <f>IF(N340="nulová",J340,0)</f>
        <v>0</v>
      </c>
      <c r="BJ340" s="17" t="s">
        <v>80</v>
      </c>
      <c r="BK340" s="158">
        <f>ROUND(I340*H340,2)</f>
        <v>0</v>
      </c>
      <c r="BL340" s="17" t="s">
        <v>133</v>
      </c>
      <c r="BM340" s="157" t="s">
        <v>577</v>
      </c>
    </row>
    <row r="341" spans="1:65" s="13" customFormat="1" ht="11.25">
      <c r="B341" s="159"/>
      <c r="D341" s="160" t="s">
        <v>135</v>
      </c>
      <c r="E341" s="161" t="s">
        <v>1</v>
      </c>
      <c r="F341" s="162" t="s">
        <v>230</v>
      </c>
      <c r="H341" s="163">
        <v>24</v>
      </c>
      <c r="I341" s="164"/>
      <c r="L341" s="159"/>
      <c r="M341" s="165"/>
      <c r="N341" s="166"/>
      <c r="O341" s="166"/>
      <c r="P341" s="166"/>
      <c r="Q341" s="166"/>
      <c r="R341" s="166"/>
      <c r="S341" s="166"/>
      <c r="T341" s="167"/>
      <c r="AT341" s="161" t="s">
        <v>135</v>
      </c>
      <c r="AU341" s="161" t="s">
        <v>82</v>
      </c>
      <c r="AV341" s="13" t="s">
        <v>82</v>
      </c>
      <c r="AW341" s="13" t="s">
        <v>29</v>
      </c>
      <c r="AX341" s="13" t="s">
        <v>80</v>
      </c>
      <c r="AY341" s="161" t="s">
        <v>126</v>
      </c>
    </row>
    <row r="342" spans="1:65" s="2" customFormat="1" ht="24.2" customHeight="1">
      <c r="A342" s="32"/>
      <c r="B342" s="144"/>
      <c r="C342" s="145" t="s">
        <v>578</v>
      </c>
      <c r="D342" s="145" t="s">
        <v>129</v>
      </c>
      <c r="E342" s="146" t="s">
        <v>579</v>
      </c>
      <c r="F342" s="147" t="s">
        <v>580</v>
      </c>
      <c r="G342" s="148" t="s">
        <v>144</v>
      </c>
      <c r="H342" s="149">
        <v>9.4E-2</v>
      </c>
      <c r="I342" s="150"/>
      <c r="J342" s="151">
        <f>ROUND(I342*H342,2)</f>
        <v>0</v>
      </c>
      <c r="K342" s="152"/>
      <c r="L342" s="33"/>
      <c r="M342" s="153" t="s">
        <v>1</v>
      </c>
      <c r="N342" s="154" t="s">
        <v>37</v>
      </c>
      <c r="O342" s="58"/>
      <c r="P342" s="155">
        <f>O342*H342</f>
        <v>0</v>
      </c>
      <c r="Q342" s="155">
        <v>0</v>
      </c>
      <c r="R342" s="155">
        <f>Q342*H342</f>
        <v>0</v>
      </c>
      <c r="S342" s="155">
        <v>0</v>
      </c>
      <c r="T342" s="156">
        <f>S342*H342</f>
        <v>0</v>
      </c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R342" s="157" t="s">
        <v>133</v>
      </c>
      <c r="AT342" s="157" t="s">
        <v>129</v>
      </c>
      <c r="AU342" s="157" t="s">
        <v>82</v>
      </c>
      <c r="AY342" s="17" t="s">
        <v>126</v>
      </c>
      <c r="BE342" s="158">
        <f>IF(N342="základní",J342,0)</f>
        <v>0</v>
      </c>
      <c r="BF342" s="158">
        <f>IF(N342="snížená",J342,0)</f>
        <v>0</v>
      </c>
      <c r="BG342" s="158">
        <f>IF(N342="zákl. přenesená",J342,0)</f>
        <v>0</v>
      </c>
      <c r="BH342" s="158">
        <f>IF(N342="sníž. přenesená",J342,0)</f>
        <v>0</v>
      </c>
      <c r="BI342" s="158">
        <f>IF(N342="nulová",J342,0)</f>
        <v>0</v>
      </c>
      <c r="BJ342" s="17" t="s">
        <v>80</v>
      </c>
      <c r="BK342" s="158">
        <f>ROUND(I342*H342,2)</f>
        <v>0</v>
      </c>
      <c r="BL342" s="17" t="s">
        <v>133</v>
      </c>
      <c r="BM342" s="157" t="s">
        <v>581</v>
      </c>
    </row>
    <row r="343" spans="1:65" s="12" customFormat="1" ht="22.9" customHeight="1">
      <c r="B343" s="131"/>
      <c r="D343" s="132" t="s">
        <v>71</v>
      </c>
      <c r="E343" s="142" t="s">
        <v>582</v>
      </c>
      <c r="F343" s="142" t="s">
        <v>583</v>
      </c>
      <c r="I343" s="134"/>
      <c r="J343" s="143">
        <f>BK343</f>
        <v>0</v>
      </c>
      <c r="L343" s="131"/>
      <c r="M343" s="136"/>
      <c r="N343" s="137"/>
      <c r="O343" s="137"/>
      <c r="P343" s="138">
        <f>SUM(P344:P351)</f>
        <v>0</v>
      </c>
      <c r="Q343" s="137"/>
      <c r="R343" s="138">
        <f>SUM(R344:R351)</f>
        <v>0.04</v>
      </c>
      <c r="S343" s="137"/>
      <c r="T343" s="139">
        <f>SUM(T344:T351)</f>
        <v>0</v>
      </c>
      <c r="AR343" s="132" t="s">
        <v>80</v>
      </c>
      <c r="AT343" s="140" t="s">
        <v>71</v>
      </c>
      <c r="AU343" s="140" t="s">
        <v>80</v>
      </c>
      <c r="AY343" s="132" t="s">
        <v>126</v>
      </c>
      <c r="BK343" s="141">
        <f>SUM(BK344:BK351)</f>
        <v>0</v>
      </c>
    </row>
    <row r="344" spans="1:65" s="2" customFormat="1" ht="21.75" customHeight="1">
      <c r="A344" s="32"/>
      <c r="B344" s="144"/>
      <c r="C344" s="145" t="s">
        <v>584</v>
      </c>
      <c r="D344" s="145" t="s">
        <v>129</v>
      </c>
      <c r="E344" s="146" t="s">
        <v>585</v>
      </c>
      <c r="F344" s="147" t="s">
        <v>586</v>
      </c>
      <c r="G344" s="148" t="s">
        <v>587</v>
      </c>
      <c r="H344" s="149">
        <v>40</v>
      </c>
      <c r="I344" s="150"/>
      <c r="J344" s="151">
        <f>ROUND(I344*H344,2)</f>
        <v>0</v>
      </c>
      <c r="K344" s="152"/>
      <c r="L344" s="33"/>
      <c r="M344" s="153" t="s">
        <v>1</v>
      </c>
      <c r="N344" s="154" t="s">
        <v>37</v>
      </c>
      <c r="O344" s="58"/>
      <c r="P344" s="155">
        <f>O344*H344</f>
        <v>0</v>
      </c>
      <c r="Q344" s="155">
        <v>0</v>
      </c>
      <c r="R344" s="155">
        <f>Q344*H344</f>
        <v>0</v>
      </c>
      <c r="S344" s="155">
        <v>0</v>
      </c>
      <c r="T344" s="156">
        <f>S344*H344</f>
        <v>0</v>
      </c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R344" s="157" t="s">
        <v>147</v>
      </c>
      <c r="AT344" s="157" t="s">
        <v>129</v>
      </c>
      <c r="AU344" s="157" t="s">
        <v>82</v>
      </c>
      <c r="AY344" s="17" t="s">
        <v>126</v>
      </c>
      <c r="BE344" s="158">
        <f>IF(N344="základní",J344,0)</f>
        <v>0</v>
      </c>
      <c r="BF344" s="158">
        <f>IF(N344="snížená",J344,0)</f>
        <v>0</v>
      </c>
      <c r="BG344" s="158">
        <f>IF(N344="zákl. přenesená",J344,0)</f>
        <v>0</v>
      </c>
      <c r="BH344" s="158">
        <f>IF(N344="sníž. přenesená",J344,0)</f>
        <v>0</v>
      </c>
      <c r="BI344" s="158">
        <f>IF(N344="nulová",J344,0)</f>
        <v>0</v>
      </c>
      <c r="BJ344" s="17" t="s">
        <v>80</v>
      </c>
      <c r="BK344" s="158">
        <f>ROUND(I344*H344,2)</f>
        <v>0</v>
      </c>
      <c r="BL344" s="17" t="s">
        <v>147</v>
      </c>
      <c r="BM344" s="157" t="s">
        <v>588</v>
      </c>
    </row>
    <row r="345" spans="1:65" s="13" customFormat="1" ht="11.25">
      <c r="B345" s="159"/>
      <c r="D345" s="160" t="s">
        <v>135</v>
      </c>
      <c r="E345" s="161" t="s">
        <v>1</v>
      </c>
      <c r="F345" s="162" t="s">
        <v>298</v>
      </c>
      <c r="H345" s="163">
        <v>40</v>
      </c>
      <c r="I345" s="164"/>
      <c r="L345" s="159"/>
      <c r="M345" s="165"/>
      <c r="N345" s="166"/>
      <c r="O345" s="166"/>
      <c r="P345" s="166"/>
      <c r="Q345" s="166"/>
      <c r="R345" s="166"/>
      <c r="S345" s="166"/>
      <c r="T345" s="167"/>
      <c r="AT345" s="161" t="s">
        <v>135</v>
      </c>
      <c r="AU345" s="161" t="s">
        <v>82</v>
      </c>
      <c r="AV345" s="13" t="s">
        <v>82</v>
      </c>
      <c r="AW345" s="13" t="s">
        <v>29</v>
      </c>
      <c r="AX345" s="13" t="s">
        <v>80</v>
      </c>
      <c r="AY345" s="161" t="s">
        <v>126</v>
      </c>
    </row>
    <row r="346" spans="1:65" s="2" customFormat="1" ht="24.2" customHeight="1">
      <c r="A346" s="32"/>
      <c r="B346" s="144"/>
      <c r="C346" s="168" t="s">
        <v>589</v>
      </c>
      <c r="D346" s="168" t="s">
        <v>153</v>
      </c>
      <c r="E346" s="169" t="s">
        <v>590</v>
      </c>
      <c r="F346" s="170" t="s">
        <v>591</v>
      </c>
      <c r="G346" s="171" t="s">
        <v>132</v>
      </c>
      <c r="H346" s="172">
        <v>14</v>
      </c>
      <c r="I346" s="173"/>
      <c r="J346" s="174">
        <f>ROUND(I346*H346,2)</f>
        <v>0</v>
      </c>
      <c r="K346" s="175"/>
      <c r="L346" s="176"/>
      <c r="M346" s="177" t="s">
        <v>1</v>
      </c>
      <c r="N346" s="178" t="s">
        <v>37</v>
      </c>
      <c r="O346" s="58"/>
      <c r="P346" s="155">
        <f>O346*H346</f>
        <v>0</v>
      </c>
      <c r="Q346" s="155">
        <v>1E-3</v>
      </c>
      <c r="R346" s="155">
        <f>Q346*H346</f>
        <v>1.4E-2</v>
      </c>
      <c r="S346" s="155">
        <v>0</v>
      </c>
      <c r="T346" s="156">
        <f>S346*H346</f>
        <v>0</v>
      </c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R346" s="157" t="s">
        <v>165</v>
      </c>
      <c r="AT346" s="157" t="s">
        <v>153</v>
      </c>
      <c r="AU346" s="157" t="s">
        <v>82</v>
      </c>
      <c r="AY346" s="17" t="s">
        <v>126</v>
      </c>
      <c r="BE346" s="158">
        <f>IF(N346="základní",J346,0)</f>
        <v>0</v>
      </c>
      <c r="BF346" s="158">
        <f>IF(N346="snížená",J346,0)</f>
        <v>0</v>
      </c>
      <c r="BG346" s="158">
        <f>IF(N346="zákl. přenesená",J346,0)</f>
        <v>0</v>
      </c>
      <c r="BH346" s="158">
        <f>IF(N346="sníž. přenesená",J346,0)</f>
        <v>0</v>
      </c>
      <c r="BI346" s="158">
        <f>IF(N346="nulová",J346,0)</f>
        <v>0</v>
      </c>
      <c r="BJ346" s="17" t="s">
        <v>80</v>
      </c>
      <c r="BK346" s="158">
        <f>ROUND(I346*H346,2)</f>
        <v>0</v>
      </c>
      <c r="BL346" s="17" t="s">
        <v>147</v>
      </c>
      <c r="BM346" s="157" t="s">
        <v>592</v>
      </c>
    </row>
    <row r="347" spans="1:65" s="13" customFormat="1" ht="11.25">
      <c r="B347" s="159"/>
      <c r="D347" s="160" t="s">
        <v>135</v>
      </c>
      <c r="E347" s="161" t="s">
        <v>1</v>
      </c>
      <c r="F347" s="162" t="s">
        <v>189</v>
      </c>
      <c r="H347" s="163">
        <v>14</v>
      </c>
      <c r="I347" s="164"/>
      <c r="L347" s="159"/>
      <c r="M347" s="165"/>
      <c r="N347" s="166"/>
      <c r="O347" s="166"/>
      <c r="P347" s="166"/>
      <c r="Q347" s="166"/>
      <c r="R347" s="166"/>
      <c r="S347" s="166"/>
      <c r="T347" s="167"/>
      <c r="AT347" s="161" t="s">
        <v>135</v>
      </c>
      <c r="AU347" s="161" t="s">
        <v>82</v>
      </c>
      <c r="AV347" s="13" t="s">
        <v>82</v>
      </c>
      <c r="AW347" s="13" t="s">
        <v>29</v>
      </c>
      <c r="AX347" s="13" t="s">
        <v>80</v>
      </c>
      <c r="AY347" s="161" t="s">
        <v>126</v>
      </c>
    </row>
    <row r="348" spans="1:65" s="2" customFormat="1" ht="24.2" customHeight="1">
      <c r="A348" s="32"/>
      <c r="B348" s="144"/>
      <c r="C348" s="168" t="s">
        <v>593</v>
      </c>
      <c r="D348" s="168" t="s">
        <v>153</v>
      </c>
      <c r="E348" s="169" t="s">
        <v>594</v>
      </c>
      <c r="F348" s="170" t="s">
        <v>595</v>
      </c>
      <c r="G348" s="171" t="s">
        <v>132</v>
      </c>
      <c r="H348" s="172">
        <v>18</v>
      </c>
      <c r="I348" s="173"/>
      <c r="J348" s="174">
        <f>ROUND(I348*H348,2)</f>
        <v>0</v>
      </c>
      <c r="K348" s="175"/>
      <c r="L348" s="176"/>
      <c r="M348" s="177" t="s">
        <v>1</v>
      </c>
      <c r="N348" s="178" t="s">
        <v>37</v>
      </c>
      <c r="O348" s="58"/>
      <c r="P348" s="155">
        <f>O348*H348</f>
        <v>0</v>
      </c>
      <c r="Q348" s="155">
        <v>1E-3</v>
      </c>
      <c r="R348" s="155">
        <f>Q348*H348</f>
        <v>1.8000000000000002E-2</v>
      </c>
      <c r="S348" s="155">
        <v>0</v>
      </c>
      <c r="T348" s="156">
        <f>S348*H348</f>
        <v>0</v>
      </c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R348" s="157" t="s">
        <v>165</v>
      </c>
      <c r="AT348" s="157" t="s">
        <v>153</v>
      </c>
      <c r="AU348" s="157" t="s">
        <v>82</v>
      </c>
      <c r="AY348" s="17" t="s">
        <v>126</v>
      </c>
      <c r="BE348" s="158">
        <f>IF(N348="základní",J348,0)</f>
        <v>0</v>
      </c>
      <c r="BF348" s="158">
        <f>IF(N348="snížená",J348,0)</f>
        <v>0</v>
      </c>
      <c r="BG348" s="158">
        <f>IF(N348="zákl. přenesená",J348,0)</f>
        <v>0</v>
      </c>
      <c r="BH348" s="158">
        <f>IF(N348="sníž. přenesená",J348,0)</f>
        <v>0</v>
      </c>
      <c r="BI348" s="158">
        <f>IF(N348="nulová",J348,0)</f>
        <v>0</v>
      </c>
      <c r="BJ348" s="17" t="s">
        <v>80</v>
      </c>
      <c r="BK348" s="158">
        <f>ROUND(I348*H348,2)</f>
        <v>0</v>
      </c>
      <c r="BL348" s="17" t="s">
        <v>147</v>
      </c>
      <c r="BM348" s="157" t="s">
        <v>596</v>
      </c>
    </row>
    <row r="349" spans="1:65" s="13" customFormat="1" ht="11.25">
      <c r="B349" s="159"/>
      <c r="D349" s="160" t="s">
        <v>135</v>
      </c>
      <c r="E349" s="161" t="s">
        <v>1</v>
      </c>
      <c r="F349" s="162" t="s">
        <v>205</v>
      </c>
      <c r="H349" s="163">
        <v>18</v>
      </c>
      <c r="I349" s="164"/>
      <c r="L349" s="159"/>
      <c r="M349" s="165"/>
      <c r="N349" s="166"/>
      <c r="O349" s="166"/>
      <c r="P349" s="166"/>
      <c r="Q349" s="166"/>
      <c r="R349" s="166"/>
      <c r="S349" s="166"/>
      <c r="T349" s="167"/>
      <c r="AT349" s="161" t="s">
        <v>135</v>
      </c>
      <c r="AU349" s="161" t="s">
        <v>82</v>
      </c>
      <c r="AV349" s="13" t="s">
        <v>82</v>
      </c>
      <c r="AW349" s="13" t="s">
        <v>29</v>
      </c>
      <c r="AX349" s="13" t="s">
        <v>80</v>
      </c>
      <c r="AY349" s="161" t="s">
        <v>126</v>
      </c>
    </row>
    <row r="350" spans="1:65" s="2" customFormat="1" ht="24.2" customHeight="1">
      <c r="A350" s="32"/>
      <c r="B350" s="144"/>
      <c r="C350" s="168" t="s">
        <v>597</v>
      </c>
      <c r="D350" s="168" t="s">
        <v>153</v>
      </c>
      <c r="E350" s="169" t="s">
        <v>598</v>
      </c>
      <c r="F350" s="170" t="s">
        <v>599</v>
      </c>
      <c r="G350" s="171" t="s">
        <v>132</v>
      </c>
      <c r="H350" s="172">
        <v>8</v>
      </c>
      <c r="I350" s="173"/>
      <c r="J350" s="174">
        <f>ROUND(I350*H350,2)</f>
        <v>0</v>
      </c>
      <c r="K350" s="175"/>
      <c r="L350" s="176"/>
      <c r="M350" s="177" t="s">
        <v>1</v>
      </c>
      <c r="N350" s="178" t="s">
        <v>37</v>
      </c>
      <c r="O350" s="58"/>
      <c r="P350" s="155">
        <f>O350*H350</f>
        <v>0</v>
      </c>
      <c r="Q350" s="155">
        <v>1E-3</v>
      </c>
      <c r="R350" s="155">
        <f>Q350*H350</f>
        <v>8.0000000000000002E-3</v>
      </c>
      <c r="S350" s="155">
        <v>0</v>
      </c>
      <c r="T350" s="156">
        <f>S350*H350</f>
        <v>0</v>
      </c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R350" s="157" t="s">
        <v>165</v>
      </c>
      <c r="AT350" s="157" t="s">
        <v>153</v>
      </c>
      <c r="AU350" s="157" t="s">
        <v>82</v>
      </c>
      <c r="AY350" s="17" t="s">
        <v>126</v>
      </c>
      <c r="BE350" s="158">
        <f>IF(N350="základní",J350,0)</f>
        <v>0</v>
      </c>
      <c r="BF350" s="158">
        <f>IF(N350="snížená",J350,0)</f>
        <v>0</v>
      </c>
      <c r="BG350" s="158">
        <f>IF(N350="zákl. přenesená",J350,0)</f>
        <v>0</v>
      </c>
      <c r="BH350" s="158">
        <f>IF(N350="sníž. přenesená",J350,0)</f>
        <v>0</v>
      </c>
      <c r="BI350" s="158">
        <f>IF(N350="nulová",J350,0)</f>
        <v>0</v>
      </c>
      <c r="BJ350" s="17" t="s">
        <v>80</v>
      </c>
      <c r="BK350" s="158">
        <f>ROUND(I350*H350,2)</f>
        <v>0</v>
      </c>
      <c r="BL350" s="17" t="s">
        <v>147</v>
      </c>
      <c r="BM350" s="157" t="s">
        <v>600</v>
      </c>
    </row>
    <row r="351" spans="1:65" s="13" customFormat="1" ht="11.25">
      <c r="B351" s="159"/>
      <c r="D351" s="160" t="s">
        <v>135</v>
      </c>
      <c r="E351" s="161" t="s">
        <v>1</v>
      </c>
      <c r="F351" s="162" t="s">
        <v>165</v>
      </c>
      <c r="H351" s="163">
        <v>8</v>
      </c>
      <c r="I351" s="164"/>
      <c r="L351" s="159"/>
      <c r="M351" s="165"/>
      <c r="N351" s="166"/>
      <c r="O351" s="166"/>
      <c r="P351" s="166"/>
      <c r="Q351" s="166"/>
      <c r="R351" s="166"/>
      <c r="S351" s="166"/>
      <c r="T351" s="167"/>
      <c r="AT351" s="161" t="s">
        <v>135</v>
      </c>
      <c r="AU351" s="161" t="s">
        <v>82</v>
      </c>
      <c r="AV351" s="13" t="s">
        <v>82</v>
      </c>
      <c r="AW351" s="13" t="s">
        <v>29</v>
      </c>
      <c r="AX351" s="13" t="s">
        <v>80</v>
      </c>
      <c r="AY351" s="161" t="s">
        <v>126</v>
      </c>
    </row>
    <row r="352" spans="1:65" s="12" customFormat="1" ht="22.9" customHeight="1">
      <c r="B352" s="131"/>
      <c r="D352" s="132" t="s">
        <v>71</v>
      </c>
      <c r="E352" s="142" t="s">
        <v>601</v>
      </c>
      <c r="F352" s="142" t="s">
        <v>601</v>
      </c>
      <c r="I352" s="134"/>
      <c r="J352" s="143">
        <f>BK352</f>
        <v>0</v>
      </c>
      <c r="L352" s="131"/>
      <c r="M352" s="136"/>
      <c r="N352" s="137"/>
      <c r="O352" s="137"/>
      <c r="P352" s="138">
        <f>SUM(P353:P366)</f>
        <v>0</v>
      </c>
      <c r="Q352" s="137"/>
      <c r="R352" s="138">
        <f>SUM(R353:R366)</f>
        <v>0</v>
      </c>
      <c r="S352" s="137"/>
      <c r="T352" s="139">
        <f>SUM(T353:T366)</f>
        <v>0</v>
      </c>
      <c r="AR352" s="132" t="s">
        <v>147</v>
      </c>
      <c r="AT352" s="140" t="s">
        <v>71</v>
      </c>
      <c r="AU352" s="140" t="s">
        <v>80</v>
      </c>
      <c r="AY352" s="132" t="s">
        <v>126</v>
      </c>
      <c r="BK352" s="141">
        <f>SUM(BK353:BK366)</f>
        <v>0</v>
      </c>
    </row>
    <row r="353" spans="1:65" s="2" customFormat="1" ht="21.75" customHeight="1">
      <c r="A353" s="32"/>
      <c r="B353" s="144"/>
      <c r="C353" s="145" t="s">
        <v>602</v>
      </c>
      <c r="D353" s="145" t="s">
        <v>129</v>
      </c>
      <c r="E353" s="146" t="s">
        <v>603</v>
      </c>
      <c r="F353" s="147" t="s">
        <v>604</v>
      </c>
      <c r="G353" s="148" t="s">
        <v>605</v>
      </c>
      <c r="H353" s="149">
        <v>24</v>
      </c>
      <c r="I353" s="150"/>
      <c r="J353" s="151">
        <f>ROUND(I353*H353,2)</f>
        <v>0</v>
      </c>
      <c r="K353" s="152"/>
      <c r="L353" s="33"/>
      <c r="M353" s="153" t="s">
        <v>1</v>
      </c>
      <c r="N353" s="154" t="s">
        <v>37</v>
      </c>
      <c r="O353" s="58"/>
      <c r="P353" s="155">
        <f>O353*H353</f>
        <v>0</v>
      </c>
      <c r="Q353" s="155">
        <v>0</v>
      </c>
      <c r="R353" s="155">
        <f>Q353*H353</f>
        <v>0</v>
      </c>
      <c r="S353" s="155">
        <v>0</v>
      </c>
      <c r="T353" s="156">
        <f>S353*H353</f>
        <v>0</v>
      </c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R353" s="157" t="s">
        <v>147</v>
      </c>
      <c r="AT353" s="157" t="s">
        <v>129</v>
      </c>
      <c r="AU353" s="157" t="s">
        <v>82</v>
      </c>
      <c r="AY353" s="17" t="s">
        <v>126</v>
      </c>
      <c r="BE353" s="158">
        <f>IF(N353="základní",J353,0)</f>
        <v>0</v>
      </c>
      <c r="BF353" s="158">
        <f>IF(N353="snížená",J353,0)</f>
        <v>0</v>
      </c>
      <c r="BG353" s="158">
        <f>IF(N353="zákl. přenesená",J353,0)</f>
        <v>0</v>
      </c>
      <c r="BH353" s="158">
        <f>IF(N353="sníž. přenesená",J353,0)</f>
        <v>0</v>
      </c>
      <c r="BI353" s="158">
        <f>IF(N353="nulová",J353,0)</f>
        <v>0</v>
      </c>
      <c r="BJ353" s="17" t="s">
        <v>80</v>
      </c>
      <c r="BK353" s="158">
        <f>ROUND(I353*H353,2)</f>
        <v>0</v>
      </c>
      <c r="BL353" s="17" t="s">
        <v>147</v>
      </c>
      <c r="BM353" s="157" t="s">
        <v>606</v>
      </c>
    </row>
    <row r="354" spans="1:65" s="13" customFormat="1" ht="11.25">
      <c r="B354" s="159"/>
      <c r="D354" s="160" t="s">
        <v>135</v>
      </c>
      <c r="E354" s="161" t="s">
        <v>1</v>
      </c>
      <c r="F354" s="162" t="s">
        <v>230</v>
      </c>
      <c r="H354" s="163">
        <v>24</v>
      </c>
      <c r="I354" s="164"/>
      <c r="L354" s="159"/>
      <c r="M354" s="165"/>
      <c r="N354" s="166"/>
      <c r="O354" s="166"/>
      <c r="P354" s="166"/>
      <c r="Q354" s="166"/>
      <c r="R354" s="166"/>
      <c r="S354" s="166"/>
      <c r="T354" s="167"/>
      <c r="AT354" s="161" t="s">
        <v>135</v>
      </c>
      <c r="AU354" s="161" t="s">
        <v>82</v>
      </c>
      <c r="AV354" s="13" t="s">
        <v>82</v>
      </c>
      <c r="AW354" s="13" t="s">
        <v>29</v>
      </c>
      <c r="AX354" s="13" t="s">
        <v>80</v>
      </c>
      <c r="AY354" s="161" t="s">
        <v>126</v>
      </c>
    </row>
    <row r="355" spans="1:65" s="2" customFormat="1" ht="16.5" customHeight="1">
      <c r="A355" s="32"/>
      <c r="B355" s="144"/>
      <c r="C355" s="145" t="s">
        <v>607</v>
      </c>
      <c r="D355" s="145" t="s">
        <v>129</v>
      </c>
      <c r="E355" s="146" t="s">
        <v>608</v>
      </c>
      <c r="F355" s="147" t="s">
        <v>609</v>
      </c>
      <c r="G355" s="148" t="s">
        <v>605</v>
      </c>
      <c r="H355" s="149">
        <v>16</v>
      </c>
      <c r="I355" s="150"/>
      <c r="J355" s="151">
        <f>ROUND(I355*H355,2)</f>
        <v>0</v>
      </c>
      <c r="K355" s="152"/>
      <c r="L355" s="33"/>
      <c r="M355" s="153" t="s">
        <v>1</v>
      </c>
      <c r="N355" s="154" t="s">
        <v>37</v>
      </c>
      <c r="O355" s="58"/>
      <c r="P355" s="155">
        <f>O355*H355</f>
        <v>0</v>
      </c>
      <c r="Q355" s="155">
        <v>0</v>
      </c>
      <c r="R355" s="155">
        <f>Q355*H355</f>
        <v>0</v>
      </c>
      <c r="S355" s="155">
        <v>0</v>
      </c>
      <c r="T355" s="156">
        <f>S355*H355</f>
        <v>0</v>
      </c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R355" s="157" t="s">
        <v>147</v>
      </c>
      <c r="AT355" s="157" t="s">
        <v>129</v>
      </c>
      <c r="AU355" s="157" t="s">
        <v>82</v>
      </c>
      <c r="AY355" s="17" t="s">
        <v>126</v>
      </c>
      <c r="BE355" s="158">
        <f>IF(N355="základní",J355,0)</f>
        <v>0</v>
      </c>
      <c r="BF355" s="158">
        <f>IF(N355="snížená",J355,0)</f>
        <v>0</v>
      </c>
      <c r="BG355" s="158">
        <f>IF(N355="zákl. přenesená",J355,0)</f>
        <v>0</v>
      </c>
      <c r="BH355" s="158">
        <f>IF(N355="sníž. přenesená",J355,0)</f>
        <v>0</v>
      </c>
      <c r="BI355" s="158">
        <f>IF(N355="nulová",J355,0)</f>
        <v>0</v>
      </c>
      <c r="BJ355" s="17" t="s">
        <v>80</v>
      </c>
      <c r="BK355" s="158">
        <f>ROUND(I355*H355,2)</f>
        <v>0</v>
      </c>
      <c r="BL355" s="17" t="s">
        <v>147</v>
      </c>
      <c r="BM355" s="157" t="s">
        <v>610</v>
      </c>
    </row>
    <row r="356" spans="1:65" s="13" customFormat="1" ht="11.25">
      <c r="B356" s="159"/>
      <c r="D356" s="160" t="s">
        <v>135</v>
      </c>
      <c r="E356" s="161" t="s">
        <v>1</v>
      </c>
      <c r="F356" s="162" t="s">
        <v>133</v>
      </c>
      <c r="H356" s="163">
        <v>16</v>
      </c>
      <c r="I356" s="164"/>
      <c r="L356" s="159"/>
      <c r="M356" s="165"/>
      <c r="N356" s="166"/>
      <c r="O356" s="166"/>
      <c r="P356" s="166"/>
      <c r="Q356" s="166"/>
      <c r="R356" s="166"/>
      <c r="S356" s="166"/>
      <c r="T356" s="167"/>
      <c r="AT356" s="161" t="s">
        <v>135</v>
      </c>
      <c r="AU356" s="161" t="s">
        <v>82</v>
      </c>
      <c r="AV356" s="13" t="s">
        <v>82</v>
      </c>
      <c r="AW356" s="13" t="s">
        <v>29</v>
      </c>
      <c r="AX356" s="13" t="s">
        <v>80</v>
      </c>
      <c r="AY356" s="161" t="s">
        <v>126</v>
      </c>
    </row>
    <row r="357" spans="1:65" s="2" customFormat="1" ht="16.5" customHeight="1">
      <c r="A357" s="32"/>
      <c r="B357" s="144"/>
      <c r="C357" s="145" t="s">
        <v>611</v>
      </c>
      <c r="D357" s="145" t="s">
        <v>129</v>
      </c>
      <c r="E357" s="146" t="s">
        <v>612</v>
      </c>
      <c r="F357" s="147" t="s">
        <v>613</v>
      </c>
      <c r="G357" s="148" t="s">
        <v>605</v>
      </c>
      <c r="H357" s="149">
        <v>24</v>
      </c>
      <c r="I357" s="150"/>
      <c r="J357" s="151">
        <f>ROUND(I357*H357,2)</f>
        <v>0</v>
      </c>
      <c r="K357" s="152"/>
      <c r="L357" s="33"/>
      <c r="M357" s="153" t="s">
        <v>1</v>
      </c>
      <c r="N357" s="154" t="s">
        <v>37</v>
      </c>
      <c r="O357" s="58"/>
      <c r="P357" s="155">
        <f>O357*H357</f>
        <v>0</v>
      </c>
      <c r="Q357" s="155">
        <v>0</v>
      </c>
      <c r="R357" s="155">
        <f>Q357*H357</f>
        <v>0</v>
      </c>
      <c r="S357" s="155">
        <v>0</v>
      </c>
      <c r="T357" s="156">
        <f>S357*H357</f>
        <v>0</v>
      </c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R357" s="157" t="s">
        <v>147</v>
      </c>
      <c r="AT357" s="157" t="s">
        <v>129</v>
      </c>
      <c r="AU357" s="157" t="s">
        <v>82</v>
      </c>
      <c r="AY357" s="17" t="s">
        <v>126</v>
      </c>
      <c r="BE357" s="158">
        <f>IF(N357="základní",J357,0)</f>
        <v>0</v>
      </c>
      <c r="BF357" s="158">
        <f>IF(N357="snížená",J357,0)</f>
        <v>0</v>
      </c>
      <c r="BG357" s="158">
        <f>IF(N357="zákl. přenesená",J357,0)</f>
        <v>0</v>
      </c>
      <c r="BH357" s="158">
        <f>IF(N357="sníž. přenesená",J357,0)</f>
        <v>0</v>
      </c>
      <c r="BI357" s="158">
        <f>IF(N357="nulová",J357,0)</f>
        <v>0</v>
      </c>
      <c r="BJ357" s="17" t="s">
        <v>80</v>
      </c>
      <c r="BK357" s="158">
        <f>ROUND(I357*H357,2)</f>
        <v>0</v>
      </c>
      <c r="BL357" s="17" t="s">
        <v>147</v>
      </c>
      <c r="BM357" s="157" t="s">
        <v>614</v>
      </c>
    </row>
    <row r="358" spans="1:65" s="13" customFormat="1" ht="11.25">
      <c r="B358" s="159"/>
      <c r="D358" s="160" t="s">
        <v>135</v>
      </c>
      <c r="E358" s="161" t="s">
        <v>1</v>
      </c>
      <c r="F358" s="162" t="s">
        <v>230</v>
      </c>
      <c r="H358" s="163">
        <v>24</v>
      </c>
      <c r="I358" s="164"/>
      <c r="L358" s="159"/>
      <c r="M358" s="165"/>
      <c r="N358" s="166"/>
      <c r="O358" s="166"/>
      <c r="P358" s="166"/>
      <c r="Q358" s="166"/>
      <c r="R358" s="166"/>
      <c r="S358" s="166"/>
      <c r="T358" s="167"/>
      <c r="AT358" s="161" t="s">
        <v>135</v>
      </c>
      <c r="AU358" s="161" t="s">
        <v>82</v>
      </c>
      <c r="AV358" s="13" t="s">
        <v>82</v>
      </c>
      <c r="AW358" s="13" t="s">
        <v>29</v>
      </c>
      <c r="AX358" s="13" t="s">
        <v>80</v>
      </c>
      <c r="AY358" s="161" t="s">
        <v>126</v>
      </c>
    </row>
    <row r="359" spans="1:65" s="2" customFormat="1" ht="16.5" customHeight="1">
      <c r="A359" s="32"/>
      <c r="B359" s="144"/>
      <c r="C359" s="145" t="s">
        <v>615</v>
      </c>
      <c r="D359" s="145" t="s">
        <v>129</v>
      </c>
      <c r="E359" s="146" t="s">
        <v>616</v>
      </c>
      <c r="F359" s="147" t="s">
        <v>617</v>
      </c>
      <c r="G359" s="148" t="s">
        <v>605</v>
      </c>
      <c r="H359" s="149">
        <v>16</v>
      </c>
      <c r="I359" s="150"/>
      <c r="J359" s="151">
        <f>ROUND(I359*H359,2)</f>
        <v>0</v>
      </c>
      <c r="K359" s="152"/>
      <c r="L359" s="33"/>
      <c r="M359" s="153" t="s">
        <v>1</v>
      </c>
      <c r="N359" s="154" t="s">
        <v>37</v>
      </c>
      <c r="O359" s="58"/>
      <c r="P359" s="155">
        <f>O359*H359</f>
        <v>0</v>
      </c>
      <c r="Q359" s="155">
        <v>0</v>
      </c>
      <c r="R359" s="155">
        <f>Q359*H359</f>
        <v>0</v>
      </c>
      <c r="S359" s="155">
        <v>0</v>
      </c>
      <c r="T359" s="156">
        <f>S359*H359</f>
        <v>0</v>
      </c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R359" s="157" t="s">
        <v>147</v>
      </c>
      <c r="AT359" s="157" t="s">
        <v>129</v>
      </c>
      <c r="AU359" s="157" t="s">
        <v>82</v>
      </c>
      <c r="AY359" s="17" t="s">
        <v>126</v>
      </c>
      <c r="BE359" s="158">
        <f>IF(N359="základní",J359,0)</f>
        <v>0</v>
      </c>
      <c r="BF359" s="158">
        <f>IF(N359="snížená",J359,0)</f>
        <v>0</v>
      </c>
      <c r="BG359" s="158">
        <f>IF(N359="zákl. přenesená",J359,0)</f>
        <v>0</v>
      </c>
      <c r="BH359" s="158">
        <f>IF(N359="sníž. přenesená",J359,0)</f>
        <v>0</v>
      </c>
      <c r="BI359" s="158">
        <f>IF(N359="nulová",J359,0)</f>
        <v>0</v>
      </c>
      <c r="BJ359" s="17" t="s">
        <v>80</v>
      </c>
      <c r="BK359" s="158">
        <f>ROUND(I359*H359,2)</f>
        <v>0</v>
      </c>
      <c r="BL359" s="17" t="s">
        <v>147</v>
      </c>
      <c r="BM359" s="157" t="s">
        <v>618</v>
      </c>
    </row>
    <row r="360" spans="1:65" s="13" customFormat="1" ht="11.25">
      <c r="B360" s="159"/>
      <c r="D360" s="160" t="s">
        <v>135</v>
      </c>
      <c r="E360" s="161" t="s">
        <v>1</v>
      </c>
      <c r="F360" s="162" t="s">
        <v>133</v>
      </c>
      <c r="H360" s="163">
        <v>16</v>
      </c>
      <c r="I360" s="164"/>
      <c r="L360" s="159"/>
      <c r="M360" s="165"/>
      <c r="N360" s="166"/>
      <c r="O360" s="166"/>
      <c r="P360" s="166"/>
      <c r="Q360" s="166"/>
      <c r="R360" s="166"/>
      <c r="S360" s="166"/>
      <c r="T360" s="167"/>
      <c r="AT360" s="161" t="s">
        <v>135</v>
      </c>
      <c r="AU360" s="161" t="s">
        <v>82</v>
      </c>
      <c r="AV360" s="13" t="s">
        <v>82</v>
      </c>
      <c r="AW360" s="13" t="s">
        <v>29</v>
      </c>
      <c r="AX360" s="13" t="s">
        <v>80</v>
      </c>
      <c r="AY360" s="161" t="s">
        <v>126</v>
      </c>
    </row>
    <row r="361" spans="1:65" s="2" customFormat="1" ht="16.5" customHeight="1">
      <c r="A361" s="32"/>
      <c r="B361" s="144"/>
      <c r="C361" s="145" t="s">
        <v>619</v>
      </c>
      <c r="D361" s="145" t="s">
        <v>129</v>
      </c>
      <c r="E361" s="146" t="s">
        <v>620</v>
      </c>
      <c r="F361" s="147" t="s">
        <v>621</v>
      </c>
      <c r="G361" s="148" t="s">
        <v>605</v>
      </c>
      <c r="H361" s="149">
        <v>72</v>
      </c>
      <c r="I361" s="150"/>
      <c r="J361" s="151">
        <f>ROUND(I361*H361,2)</f>
        <v>0</v>
      </c>
      <c r="K361" s="152"/>
      <c r="L361" s="33"/>
      <c r="M361" s="153" t="s">
        <v>1</v>
      </c>
      <c r="N361" s="154" t="s">
        <v>37</v>
      </c>
      <c r="O361" s="58"/>
      <c r="P361" s="155">
        <f>O361*H361</f>
        <v>0</v>
      </c>
      <c r="Q361" s="155">
        <v>0</v>
      </c>
      <c r="R361" s="155">
        <f>Q361*H361</f>
        <v>0</v>
      </c>
      <c r="S361" s="155">
        <v>0</v>
      </c>
      <c r="T361" s="156">
        <f>S361*H361</f>
        <v>0</v>
      </c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R361" s="157" t="s">
        <v>147</v>
      </c>
      <c r="AT361" s="157" t="s">
        <v>129</v>
      </c>
      <c r="AU361" s="157" t="s">
        <v>82</v>
      </c>
      <c r="AY361" s="17" t="s">
        <v>126</v>
      </c>
      <c r="BE361" s="158">
        <f>IF(N361="základní",J361,0)</f>
        <v>0</v>
      </c>
      <c r="BF361" s="158">
        <f>IF(N361="snížená",J361,0)</f>
        <v>0</v>
      </c>
      <c r="BG361" s="158">
        <f>IF(N361="zákl. přenesená",J361,0)</f>
        <v>0</v>
      </c>
      <c r="BH361" s="158">
        <f>IF(N361="sníž. přenesená",J361,0)</f>
        <v>0</v>
      </c>
      <c r="BI361" s="158">
        <f>IF(N361="nulová",J361,0)</f>
        <v>0</v>
      </c>
      <c r="BJ361" s="17" t="s">
        <v>80</v>
      </c>
      <c r="BK361" s="158">
        <f>ROUND(I361*H361,2)</f>
        <v>0</v>
      </c>
      <c r="BL361" s="17" t="s">
        <v>147</v>
      </c>
      <c r="BM361" s="157" t="s">
        <v>622</v>
      </c>
    </row>
    <row r="362" spans="1:65" s="13" customFormat="1" ht="11.25">
      <c r="B362" s="159"/>
      <c r="D362" s="160" t="s">
        <v>135</v>
      </c>
      <c r="E362" s="161" t="s">
        <v>1</v>
      </c>
      <c r="F362" s="162" t="s">
        <v>431</v>
      </c>
      <c r="H362" s="163">
        <v>72</v>
      </c>
      <c r="I362" s="164"/>
      <c r="L362" s="159"/>
      <c r="M362" s="165"/>
      <c r="N362" s="166"/>
      <c r="O362" s="166"/>
      <c r="P362" s="166"/>
      <c r="Q362" s="166"/>
      <c r="R362" s="166"/>
      <c r="S362" s="166"/>
      <c r="T362" s="167"/>
      <c r="AT362" s="161" t="s">
        <v>135</v>
      </c>
      <c r="AU362" s="161" t="s">
        <v>82</v>
      </c>
      <c r="AV362" s="13" t="s">
        <v>82</v>
      </c>
      <c r="AW362" s="13" t="s">
        <v>29</v>
      </c>
      <c r="AX362" s="13" t="s">
        <v>80</v>
      </c>
      <c r="AY362" s="161" t="s">
        <v>126</v>
      </c>
    </row>
    <row r="363" spans="1:65" s="2" customFormat="1" ht="16.5" customHeight="1">
      <c r="A363" s="32"/>
      <c r="B363" s="144"/>
      <c r="C363" s="145" t="s">
        <v>623</v>
      </c>
      <c r="D363" s="145" t="s">
        <v>129</v>
      </c>
      <c r="E363" s="146" t="s">
        <v>624</v>
      </c>
      <c r="F363" s="147" t="s">
        <v>625</v>
      </c>
      <c r="G363" s="148" t="s">
        <v>605</v>
      </c>
      <c r="H363" s="149">
        <v>20</v>
      </c>
      <c r="I363" s="150"/>
      <c r="J363" s="151">
        <f>ROUND(I363*H363,2)</f>
        <v>0</v>
      </c>
      <c r="K363" s="152"/>
      <c r="L363" s="33"/>
      <c r="M363" s="153" t="s">
        <v>1</v>
      </c>
      <c r="N363" s="154" t="s">
        <v>37</v>
      </c>
      <c r="O363" s="58"/>
      <c r="P363" s="155">
        <f>O363*H363</f>
        <v>0</v>
      </c>
      <c r="Q363" s="155">
        <v>0</v>
      </c>
      <c r="R363" s="155">
        <f>Q363*H363</f>
        <v>0</v>
      </c>
      <c r="S363" s="155">
        <v>0</v>
      </c>
      <c r="T363" s="156">
        <f>S363*H363</f>
        <v>0</v>
      </c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R363" s="157" t="s">
        <v>147</v>
      </c>
      <c r="AT363" s="157" t="s">
        <v>129</v>
      </c>
      <c r="AU363" s="157" t="s">
        <v>82</v>
      </c>
      <c r="AY363" s="17" t="s">
        <v>126</v>
      </c>
      <c r="BE363" s="158">
        <f>IF(N363="základní",J363,0)</f>
        <v>0</v>
      </c>
      <c r="BF363" s="158">
        <f>IF(N363="snížená",J363,0)</f>
        <v>0</v>
      </c>
      <c r="BG363" s="158">
        <f>IF(N363="zákl. přenesená",J363,0)</f>
        <v>0</v>
      </c>
      <c r="BH363" s="158">
        <f>IF(N363="sníž. přenesená",J363,0)</f>
        <v>0</v>
      </c>
      <c r="BI363" s="158">
        <f>IF(N363="nulová",J363,0)</f>
        <v>0</v>
      </c>
      <c r="BJ363" s="17" t="s">
        <v>80</v>
      </c>
      <c r="BK363" s="158">
        <f>ROUND(I363*H363,2)</f>
        <v>0</v>
      </c>
      <c r="BL363" s="17" t="s">
        <v>147</v>
      </c>
      <c r="BM363" s="157" t="s">
        <v>626</v>
      </c>
    </row>
    <row r="364" spans="1:65" s="13" customFormat="1" ht="11.25">
      <c r="B364" s="159"/>
      <c r="D364" s="160" t="s">
        <v>135</v>
      </c>
      <c r="E364" s="161" t="s">
        <v>1</v>
      </c>
      <c r="F364" s="162" t="s">
        <v>213</v>
      </c>
      <c r="H364" s="163">
        <v>20</v>
      </c>
      <c r="I364" s="164"/>
      <c r="L364" s="159"/>
      <c r="M364" s="165"/>
      <c r="N364" s="166"/>
      <c r="O364" s="166"/>
      <c r="P364" s="166"/>
      <c r="Q364" s="166"/>
      <c r="R364" s="166"/>
      <c r="S364" s="166"/>
      <c r="T364" s="167"/>
      <c r="AT364" s="161" t="s">
        <v>135</v>
      </c>
      <c r="AU364" s="161" t="s">
        <v>82</v>
      </c>
      <c r="AV364" s="13" t="s">
        <v>82</v>
      </c>
      <c r="AW364" s="13" t="s">
        <v>29</v>
      </c>
      <c r="AX364" s="13" t="s">
        <v>80</v>
      </c>
      <c r="AY364" s="161" t="s">
        <v>126</v>
      </c>
    </row>
    <row r="365" spans="1:65" s="2" customFormat="1" ht="16.5" customHeight="1">
      <c r="A365" s="32"/>
      <c r="B365" s="144"/>
      <c r="C365" s="145" t="s">
        <v>627</v>
      </c>
      <c r="D365" s="145" t="s">
        <v>129</v>
      </c>
      <c r="E365" s="146" t="s">
        <v>628</v>
      </c>
      <c r="F365" s="147" t="s">
        <v>629</v>
      </c>
      <c r="G365" s="148" t="s">
        <v>605</v>
      </c>
      <c r="H365" s="149">
        <v>10</v>
      </c>
      <c r="I365" s="150"/>
      <c r="J365" s="151">
        <f>ROUND(I365*H365,2)</f>
        <v>0</v>
      </c>
      <c r="K365" s="152"/>
      <c r="L365" s="33"/>
      <c r="M365" s="153" t="s">
        <v>1</v>
      </c>
      <c r="N365" s="154" t="s">
        <v>37</v>
      </c>
      <c r="O365" s="58"/>
      <c r="P365" s="155">
        <f>O365*H365</f>
        <v>0</v>
      </c>
      <c r="Q365" s="155">
        <v>0</v>
      </c>
      <c r="R365" s="155">
        <f>Q365*H365</f>
        <v>0</v>
      </c>
      <c r="S365" s="155">
        <v>0</v>
      </c>
      <c r="T365" s="156">
        <f>S365*H365</f>
        <v>0</v>
      </c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R365" s="157" t="s">
        <v>147</v>
      </c>
      <c r="AT365" s="157" t="s">
        <v>129</v>
      </c>
      <c r="AU365" s="157" t="s">
        <v>82</v>
      </c>
      <c r="AY365" s="17" t="s">
        <v>126</v>
      </c>
      <c r="BE365" s="158">
        <f>IF(N365="základní",J365,0)</f>
        <v>0</v>
      </c>
      <c r="BF365" s="158">
        <f>IF(N365="snížená",J365,0)</f>
        <v>0</v>
      </c>
      <c r="BG365" s="158">
        <f>IF(N365="zákl. přenesená",J365,0)</f>
        <v>0</v>
      </c>
      <c r="BH365" s="158">
        <f>IF(N365="sníž. přenesená",J365,0)</f>
        <v>0</v>
      </c>
      <c r="BI365" s="158">
        <f>IF(N365="nulová",J365,0)</f>
        <v>0</v>
      </c>
      <c r="BJ365" s="17" t="s">
        <v>80</v>
      </c>
      <c r="BK365" s="158">
        <f>ROUND(I365*H365,2)</f>
        <v>0</v>
      </c>
      <c r="BL365" s="17" t="s">
        <v>147</v>
      </c>
      <c r="BM365" s="157" t="s">
        <v>630</v>
      </c>
    </row>
    <row r="366" spans="1:65" s="13" customFormat="1" ht="11.25">
      <c r="B366" s="159"/>
      <c r="D366" s="160" t="s">
        <v>135</v>
      </c>
      <c r="E366" s="161" t="s">
        <v>1</v>
      </c>
      <c r="F366" s="162" t="s">
        <v>173</v>
      </c>
      <c r="H366" s="163">
        <v>10</v>
      </c>
      <c r="I366" s="164"/>
      <c r="L366" s="159"/>
      <c r="M366" s="165"/>
      <c r="N366" s="166"/>
      <c r="O366" s="166"/>
      <c r="P366" s="166"/>
      <c r="Q366" s="166"/>
      <c r="R366" s="166"/>
      <c r="S366" s="166"/>
      <c r="T366" s="167"/>
      <c r="AT366" s="161" t="s">
        <v>135</v>
      </c>
      <c r="AU366" s="161" t="s">
        <v>82</v>
      </c>
      <c r="AV366" s="13" t="s">
        <v>82</v>
      </c>
      <c r="AW366" s="13" t="s">
        <v>29</v>
      </c>
      <c r="AX366" s="13" t="s">
        <v>80</v>
      </c>
      <c r="AY366" s="161" t="s">
        <v>126</v>
      </c>
    </row>
    <row r="367" spans="1:65" s="12" customFormat="1" ht="25.9" customHeight="1">
      <c r="B367" s="131"/>
      <c r="D367" s="132" t="s">
        <v>71</v>
      </c>
      <c r="E367" s="133" t="s">
        <v>631</v>
      </c>
      <c r="F367" s="133" t="s">
        <v>632</v>
      </c>
      <c r="I367" s="134"/>
      <c r="J367" s="135">
        <f>BK367</f>
        <v>0</v>
      </c>
      <c r="L367" s="131"/>
      <c r="M367" s="136"/>
      <c r="N367" s="137"/>
      <c r="O367" s="137"/>
      <c r="P367" s="138">
        <f>P368</f>
        <v>0</v>
      </c>
      <c r="Q367" s="137"/>
      <c r="R367" s="138">
        <f>R368</f>
        <v>0.6</v>
      </c>
      <c r="S367" s="137"/>
      <c r="T367" s="139">
        <f>T368</f>
        <v>0</v>
      </c>
      <c r="AR367" s="132" t="s">
        <v>152</v>
      </c>
      <c r="AT367" s="140" t="s">
        <v>71</v>
      </c>
      <c r="AU367" s="140" t="s">
        <v>72</v>
      </c>
      <c r="AY367" s="132" t="s">
        <v>126</v>
      </c>
      <c r="BK367" s="141">
        <f>BK368</f>
        <v>0</v>
      </c>
    </row>
    <row r="368" spans="1:65" s="12" customFormat="1" ht="22.9" customHeight="1">
      <c r="B368" s="131"/>
      <c r="D368" s="132" t="s">
        <v>71</v>
      </c>
      <c r="E368" s="142" t="s">
        <v>633</v>
      </c>
      <c r="F368" s="142" t="s">
        <v>634</v>
      </c>
      <c r="I368" s="134"/>
      <c r="J368" s="143">
        <f>BK368</f>
        <v>0</v>
      </c>
      <c r="L368" s="131"/>
      <c r="M368" s="136"/>
      <c r="N368" s="137"/>
      <c r="O368" s="137"/>
      <c r="P368" s="138">
        <f>SUM(P369:P380)</f>
        <v>0</v>
      </c>
      <c r="Q368" s="137"/>
      <c r="R368" s="138">
        <f>SUM(R369:R380)</f>
        <v>0.6</v>
      </c>
      <c r="S368" s="137"/>
      <c r="T368" s="139">
        <f>SUM(T369:T380)</f>
        <v>0</v>
      </c>
      <c r="AR368" s="132" t="s">
        <v>152</v>
      </c>
      <c r="AT368" s="140" t="s">
        <v>71</v>
      </c>
      <c r="AU368" s="140" t="s">
        <v>80</v>
      </c>
      <c r="AY368" s="132" t="s">
        <v>126</v>
      </c>
      <c r="BK368" s="141">
        <f>SUM(BK369:BK380)</f>
        <v>0</v>
      </c>
    </row>
    <row r="369" spans="1:65" s="2" customFormat="1" ht="16.5" customHeight="1">
      <c r="A369" s="32"/>
      <c r="B369" s="144"/>
      <c r="C369" s="145" t="s">
        <v>635</v>
      </c>
      <c r="D369" s="145" t="s">
        <v>129</v>
      </c>
      <c r="E369" s="146" t="s">
        <v>636</v>
      </c>
      <c r="F369" s="147" t="s">
        <v>637</v>
      </c>
      <c r="G369" s="148" t="s">
        <v>150</v>
      </c>
      <c r="H369" s="149">
        <v>1</v>
      </c>
      <c r="I369" s="150"/>
      <c r="J369" s="151">
        <f>ROUND(I369*H369,2)</f>
        <v>0</v>
      </c>
      <c r="K369" s="152"/>
      <c r="L369" s="33"/>
      <c r="M369" s="153" t="s">
        <v>1</v>
      </c>
      <c r="N369" s="154" t="s">
        <v>37</v>
      </c>
      <c r="O369" s="58"/>
      <c r="P369" s="155">
        <f>O369*H369</f>
        <v>0</v>
      </c>
      <c r="Q369" s="155">
        <v>0</v>
      </c>
      <c r="R369" s="155">
        <f>Q369*H369</f>
        <v>0</v>
      </c>
      <c r="S369" s="155">
        <v>0</v>
      </c>
      <c r="T369" s="156">
        <f>S369*H369</f>
        <v>0</v>
      </c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R369" s="157" t="s">
        <v>638</v>
      </c>
      <c r="AT369" s="157" t="s">
        <v>129</v>
      </c>
      <c r="AU369" s="157" t="s">
        <v>82</v>
      </c>
      <c r="AY369" s="17" t="s">
        <v>126</v>
      </c>
      <c r="BE369" s="158">
        <f>IF(N369="základní",J369,0)</f>
        <v>0</v>
      </c>
      <c r="BF369" s="158">
        <f>IF(N369="snížená",J369,0)</f>
        <v>0</v>
      </c>
      <c r="BG369" s="158">
        <f>IF(N369="zákl. přenesená",J369,0)</f>
        <v>0</v>
      </c>
      <c r="BH369" s="158">
        <f>IF(N369="sníž. přenesená",J369,0)</f>
        <v>0</v>
      </c>
      <c r="BI369" s="158">
        <f>IF(N369="nulová",J369,0)</f>
        <v>0</v>
      </c>
      <c r="BJ369" s="17" t="s">
        <v>80</v>
      </c>
      <c r="BK369" s="158">
        <f>ROUND(I369*H369,2)</f>
        <v>0</v>
      </c>
      <c r="BL369" s="17" t="s">
        <v>638</v>
      </c>
      <c r="BM369" s="157" t="s">
        <v>639</v>
      </c>
    </row>
    <row r="370" spans="1:65" s="13" customFormat="1" ht="11.25">
      <c r="B370" s="159"/>
      <c r="D370" s="160" t="s">
        <v>135</v>
      </c>
      <c r="E370" s="161" t="s">
        <v>1</v>
      </c>
      <c r="F370" s="162" t="s">
        <v>80</v>
      </c>
      <c r="H370" s="163">
        <v>1</v>
      </c>
      <c r="I370" s="164"/>
      <c r="L370" s="159"/>
      <c r="M370" s="165"/>
      <c r="N370" s="166"/>
      <c r="O370" s="166"/>
      <c r="P370" s="166"/>
      <c r="Q370" s="166"/>
      <c r="R370" s="166"/>
      <c r="S370" s="166"/>
      <c r="T370" s="167"/>
      <c r="AT370" s="161" t="s">
        <v>135</v>
      </c>
      <c r="AU370" s="161" t="s">
        <v>82</v>
      </c>
      <c r="AV370" s="13" t="s">
        <v>82</v>
      </c>
      <c r="AW370" s="13" t="s">
        <v>29</v>
      </c>
      <c r="AX370" s="13" t="s">
        <v>72</v>
      </c>
      <c r="AY370" s="161" t="s">
        <v>126</v>
      </c>
    </row>
    <row r="371" spans="1:65" s="2" customFormat="1" ht="24.2" customHeight="1">
      <c r="A371" s="32"/>
      <c r="B371" s="144"/>
      <c r="C371" s="145" t="s">
        <v>640</v>
      </c>
      <c r="D371" s="145" t="s">
        <v>129</v>
      </c>
      <c r="E371" s="146" t="s">
        <v>641</v>
      </c>
      <c r="F371" s="147" t="s">
        <v>642</v>
      </c>
      <c r="G371" s="148" t="s">
        <v>150</v>
      </c>
      <c r="H371" s="149">
        <v>1</v>
      </c>
      <c r="I371" s="150"/>
      <c r="J371" s="151">
        <f>ROUND(I371*H371,2)</f>
        <v>0</v>
      </c>
      <c r="K371" s="152"/>
      <c r="L371" s="33"/>
      <c r="M371" s="153" t="s">
        <v>1</v>
      </c>
      <c r="N371" s="154" t="s">
        <v>37</v>
      </c>
      <c r="O371" s="58"/>
      <c r="P371" s="155">
        <f>O371*H371</f>
        <v>0</v>
      </c>
      <c r="Q371" s="155">
        <v>0</v>
      </c>
      <c r="R371" s="155">
        <f>Q371*H371</f>
        <v>0</v>
      </c>
      <c r="S371" s="155">
        <v>0</v>
      </c>
      <c r="T371" s="156">
        <f>S371*H371</f>
        <v>0</v>
      </c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R371" s="157" t="s">
        <v>638</v>
      </c>
      <c r="AT371" s="157" t="s">
        <v>129</v>
      </c>
      <c r="AU371" s="157" t="s">
        <v>82</v>
      </c>
      <c r="AY371" s="17" t="s">
        <v>126</v>
      </c>
      <c r="BE371" s="158">
        <f>IF(N371="základní",J371,0)</f>
        <v>0</v>
      </c>
      <c r="BF371" s="158">
        <f>IF(N371="snížená",J371,0)</f>
        <v>0</v>
      </c>
      <c r="BG371" s="158">
        <f>IF(N371="zákl. přenesená",J371,0)</f>
        <v>0</v>
      </c>
      <c r="BH371" s="158">
        <f>IF(N371="sníž. přenesená",J371,0)</f>
        <v>0</v>
      </c>
      <c r="BI371" s="158">
        <f>IF(N371="nulová",J371,0)</f>
        <v>0</v>
      </c>
      <c r="BJ371" s="17" t="s">
        <v>80</v>
      </c>
      <c r="BK371" s="158">
        <f>ROUND(I371*H371,2)</f>
        <v>0</v>
      </c>
      <c r="BL371" s="17" t="s">
        <v>638</v>
      </c>
      <c r="BM371" s="157" t="s">
        <v>643</v>
      </c>
    </row>
    <row r="372" spans="1:65" s="13" customFormat="1" ht="11.25">
      <c r="B372" s="159"/>
      <c r="D372" s="160" t="s">
        <v>135</v>
      </c>
      <c r="E372" s="161" t="s">
        <v>1</v>
      </c>
      <c r="F372" s="162" t="s">
        <v>80</v>
      </c>
      <c r="H372" s="163">
        <v>1</v>
      </c>
      <c r="I372" s="164"/>
      <c r="L372" s="159"/>
      <c r="M372" s="165"/>
      <c r="N372" s="166"/>
      <c r="O372" s="166"/>
      <c r="P372" s="166"/>
      <c r="Q372" s="166"/>
      <c r="R372" s="166"/>
      <c r="S372" s="166"/>
      <c r="T372" s="167"/>
      <c r="AT372" s="161" t="s">
        <v>135</v>
      </c>
      <c r="AU372" s="161" t="s">
        <v>82</v>
      </c>
      <c r="AV372" s="13" t="s">
        <v>82</v>
      </c>
      <c r="AW372" s="13" t="s">
        <v>29</v>
      </c>
      <c r="AX372" s="13" t="s">
        <v>72</v>
      </c>
      <c r="AY372" s="161" t="s">
        <v>126</v>
      </c>
    </row>
    <row r="373" spans="1:65" s="2" customFormat="1" ht="16.5" customHeight="1">
      <c r="A373" s="32"/>
      <c r="B373" s="144"/>
      <c r="C373" s="145" t="s">
        <v>644</v>
      </c>
      <c r="D373" s="145" t="s">
        <v>129</v>
      </c>
      <c r="E373" s="146" t="s">
        <v>645</v>
      </c>
      <c r="F373" s="147" t="s">
        <v>646</v>
      </c>
      <c r="G373" s="148" t="s">
        <v>150</v>
      </c>
      <c r="H373" s="149">
        <v>1</v>
      </c>
      <c r="I373" s="150"/>
      <c r="J373" s="151">
        <f>ROUND(I373*H373,2)</f>
        <v>0</v>
      </c>
      <c r="K373" s="152"/>
      <c r="L373" s="33"/>
      <c r="M373" s="153" t="s">
        <v>1</v>
      </c>
      <c r="N373" s="154" t="s">
        <v>37</v>
      </c>
      <c r="O373" s="58"/>
      <c r="P373" s="155">
        <f>O373*H373</f>
        <v>0</v>
      </c>
      <c r="Q373" s="155">
        <v>0</v>
      </c>
      <c r="R373" s="155">
        <f>Q373*H373</f>
        <v>0</v>
      </c>
      <c r="S373" s="155">
        <v>0</v>
      </c>
      <c r="T373" s="156">
        <f>S373*H373</f>
        <v>0</v>
      </c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R373" s="157" t="s">
        <v>638</v>
      </c>
      <c r="AT373" s="157" t="s">
        <v>129</v>
      </c>
      <c r="AU373" s="157" t="s">
        <v>82</v>
      </c>
      <c r="AY373" s="17" t="s">
        <v>126</v>
      </c>
      <c r="BE373" s="158">
        <f>IF(N373="základní",J373,0)</f>
        <v>0</v>
      </c>
      <c r="BF373" s="158">
        <f>IF(N373="snížená",J373,0)</f>
        <v>0</v>
      </c>
      <c r="BG373" s="158">
        <f>IF(N373="zákl. přenesená",J373,0)</f>
        <v>0</v>
      </c>
      <c r="BH373" s="158">
        <f>IF(N373="sníž. přenesená",J373,0)</f>
        <v>0</v>
      </c>
      <c r="BI373" s="158">
        <f>IF(N373="nulová",J373,0)</f>
        <v>0</v>
      </c>
      <c r="BJ373" s="17" t="s">
        <v>80</v>
      </c>
      <c r="BK373" s="158">
        <f>ROUND(I373*H373,2)</f>
        <v>0</v>
      </c>
      <c r="BL373" s="17" t="s">
        <v>638</v>
      </c>
      <c r="BM373" s="157" t="s">
        <v>647</v>
      </c>
    </row>
    <row r="374" spans="1:65" s="13" customFormat="1" ht="11.25">
      <c r="B374" s="159"/>
      <c r="D374" s="160" t="s">
        <v>135</v>
      </c>
      <c r="E374" s="161" t="s">
        <v>1</v>
      </c>
      <c r="F374" s="162" t="s">
        <v>80</v>
      </c>
      <c r="H374" s="163">
        <v>1</v>
      </c>
      <c r="I374" s="164"/>
      <c r="L374" s="159"/>
      <c r="M374" s="165"/>
      <c r="N374" s="166"/>
      <c r="O374" s="166"/>
      <c r="P374" s="166"/>
      <c r="Q374" s="166"/>
      <c r="R374" s="166"/>
      <c r="S374" s="166"/>
      <c r="T374" s="167"/>
      <c r="AT374" s="161" t="s">
        <v>135</v>
      </c>
      <c r="AU374" s="161" t="s">
        <v>82</v>
      </c>
      <c r="AV374" s="13" t="s">
        <v>82</v>
      </c>
      <c r="AW374" s="13" t="s">
        <v>29</v>
      </c>
      <c r="AX374" s="13" t="s">
        <v>72</v>
      </c>
      <c r="AY374" s="161" t="s">
        <v>126</v>
      </c>
    </row>
    <row r="375" spans="1:65" s="2" customFormat="1" ht="16.5" customHeight="1">
      <c r="A375" s="32"/>
      <c r="B375" s="144"/>
      <c r="C375" s="145" t="s">
        <v>648</v>
      </c>
      <c r="D375" s="145" t="s">
        <v>129</v>
      </c>
      <c r="E375" s="146" t="s">
        <v>649</v>
      </c>
      <c r="F375" s="147" t="s">
        <v>650</v>
      </c>
      <c r="G375" s="148" t="s">
        <v>144</v>
      </c>
      <c r="H375" s="149">
        <v>2</v>
      </c>
      <c r="I375" s="150"/>
      <c r="J375" s="151">
        <f>ROUND(I375*H375,2)</f>
        <v>0</v>
      </c>
      <c r="K375" s="152"/>
      <c r="L375" s="33"/>
      <c r="M375" s="153" t="s">
        <v>1</v>
      </c>
      <c r="N375" s="154" t="s">
        <v>37</v>
      </c>
      <c r="O375" s="58"/>
      <c r="P375" s="155">
        <f>O375*H375</f>
        <v>0</v>
      </c>
      <c r="Q375" s="155">
        <v>0</v>
      </c>
      <c r="R375" s="155">
        <f>Q375*H375</f>
        <v>0</v>
      </c>
      <c r="S375" s="155">
        <v>0</v>
      </c>
      <c r="T375" s="156">
        <f>S375*H375</f>
        <v>0</v>
      </c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R375" s="157" t="s">
        <v>133</v>
      </c>
      <c r="AT375" s="157" t="s">
        <v>129</v>
      </c>
      <c r="AU375" s="157" t="s">
        <v>82</v>
      </c>
      <c r="AY375" s="17" t="s">
        <v>126</v>
      </c>
      <c r="BE375" s="158">
        <f>IF(N375="základní",J375,0)</f>
        <v>0</v>
      </c>
      <c r="BF375" s="158">
        <f>IF(N375="snížená",J375,0)</f>
        <v>0</v>
      </c>
      <c r="BG375" s="158">
        <f>IF(N375="zákl. přenesená",J375,0)</f>
        <v>0</v>
      </c>
      <c r="BH375" s="158">
        <f>IF(N375="sníž. přenesená",J375,0)</f>
        <v>0</v>
      </c>
      <c r="BI375" s="158">
        <f>IF(N375="nulová",J375,0)</f>
        <v>0</v>
      </c>
      <c r="BJ375" s="17" t="s">
        <v>80</v>
      </c>
      <c r="BK375" s="158">
        <f>ROUND(I375*H375,2)</f>
        <v>0</v>
      </c>
      <c r="BL375" s="17" t="s">
        <v>133</v>
      </c>
      <c r="BM375" s="157" t="s">
        <v>651</v>
      </c>
    </row>
    <row r="376" spans="1:65" s="13" customFormat="1" ht="11.25">
      <c r="B376" s="159"/>
      <c r="D376" s="160" t="s">
        <v>135</v>
      </c>
      <c r="E376" s="161" t="s">
        <v>1</v>
      </c>
      <c r="F376" s="162" t="s">
        <v>82</v>
      </c>
      <c r="H376" s="163">
        <v>2</v>
      </c>
      <c r="I376" s="164"/>
      <c r="L376" s="159"/>
      <c r="M376" s="165"/>
      <c r="N376" s="166"/>
      <c r="O376" s="166"/>
      <c r="P376" s="166"/>
      <c r="Q376" s="166"/>
      <c r="R376" s="166"/>
      <c r="S376" s="166"/>
      <c r="T376" s="167"/>
      <c r="AT376" s="161" t="s">
        <v>135</v>
      </c>
      <c r="AU376" s="161" t="s">
        <v>82</v>
      </c>
      <c r="AV376" s="13" t="s">
        <v>82</v>
      </c>
      <c r="AW376" s="13" t="s">
        <v>29</v>
      </c>
      <c r="AX376" s="13" t="s">
        <v>80</v>
      </c>
      <c r="AY376" s="161" t="s">
        <v>126</v>
      </c>
    </row>
    <row r="377" spans="1:65" s="2" customFormat="1" ht="16.5" customHeight="1">
      <c r="A377" s="32"/>
      <c r="B377" s="144"/>
      <c r="C377" s="145" t="s">
        <v>652</v>
      </c>
      <c r="D377" s="145" t="s">
        <v>129</v>
      </c>
      <c r="E377" s="146" t="s">
        <v>653</v>
      </c>
      <c r="F377" s="147" t="s">
        <v>654</v>
      </c>
      <c r="G377" s="148" t="s">
        <v>144</v>
      </c>
      <c r="H377" s="149">
        <v>2</v>
      </c>
      <c r="I377" s="150"/>
      <c r="J377" s="151">
        <f>ROUND(I377*H377,2)</f>
        <v>0</v>
      </c>
      <c r="K377" s="152"/>
      <c r="L377" s="33"/>
      <c r="M377" s="153" t="s">
        <v>1</v>
      </c>
      <c r="N377" s="154" t="s">
        <v>37</v>
      </c>
      <c r="O377" s="58"/>
      <c r="P377" s="155">
        <f>O377*H377</f>
        <v>0</v>
      </c>
      <c r="Q377" s="155">
        <v>0.3</v>
      </c>
      <c r="R377" s="155">
        <f>Q377*H377</f>
        <v>0.6</v>
      </c>
      <c r="S377" s="155">
        <v>0</v>
      </c>
      <c r="T377" s="156">
        <f>S377*H377</f>
        <v>0</v>
      </c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R377" s="157" t="s">
        <v>133</v>
      </c>
      <c r="AT377" s="157" t="s">
        <v>129</v>
      </c>
      <c r="AU377" s="157" t="s">
        <v>82</v>
      </c>
      <c r="AY377" s="17" t="s">
        <v>126</v>
      </c>
      <c r="BE377" s="158">
        <f>IF(N377="základní",J377,0)</f>
        <v>0</v>
      </c>
      <c r="BF377" s="158">
        <f>IF(N377="snížená",J377,0)</f>
        <v>0</v>
      </c>
      <c r="BG377" s="158">
        <f>IF(N377="zákl. přenesená",J377,0)</f>
        <v>0</v>
      </c>
      <c r="BH377" s="158">
        <f>IF(N377="sníž. přenesená",J377,0)</f>
        <v>0</v>
      </c>
      <c r="BI377" s="158">
        <f>IF(N377="nulová",J377,0)</f>
        <v>0</v>
      </c>
      <c r="BJ377" s="17" t="s">
        <v>80</v>
      </c>
      <c r="BK377" s="158">
        <f>ROUND(I377*H377,2)</f>
        <v>0</v>
      </c>
      <c r="BL377" s="17" t="s">
        <v>133</v>
      </c>
      <c r="BM377" s="157" t="s">
        <v>655</v>
      </c>
    </row>
    <row r="378" spans="1:65" s="13" customFormat="1" ht="11.25">
      <c r="B378" s="159"/>
      <c r="D378" s="160" t="s">
        <v>135</v>
      </c>
      <c r="E378" s="161" t="s">
        <v>1</v>
      </c>
      <c r="F378" s="162" t="s">
        <v>82</v>
      </c>
      <c r="H378" s="163">
        <v>2</v>
      </c>
      <c r="I378" s="164"/>
      <c r="L378" s="159"/>
      <c r="M378" s="165"/>
      <c r="N378" s="166"/>
      <c r="O378" s="166"/>
      <c r="P378" s="166"/>
      <c r="Q378" s="166"/>
      <c r="R378" s="166"/>
      <c r="S378" s="166"/>
      <c r="T378" s="167"/>
      <c r="AT378" s="161" t="s">
        <v>135</v>
      </c>
      <c r="AU378" s="161" t="s">
        <v>82</v>
      </c>
      <c r="AV378" s="13" t="s">
        <v>82</v>
      </c>
      <c r="AW378" s="13" t="s">
        <v>29</v>
      </c>
      <c r="AX378" s="13" t="s">
        <v>80</v>
      </c>
      <c r="AY378" s="161" t="s">
        <v>126</v>
      </c>
    </row>
    <row r="379" spans="1:65" s="2" customFormat="1" ht="16.5" customHeight="1">
      <c r="A379" s="32"/>
      <c r="B379" s="144"/>
      <c r="C379" s="145" t="s">
        <v>656</v>
      </c>
      <c r="D379" s="145" t="s">
        <v>129</v>
      </c>
      <c r="E379" s="146" t="s">
        <v>657</v>
      </c>
      <c r="F379" s="147" t="s">
        <v>658</v>
      </c>
      <c r="G379" s="148" t="s">
        <v>150</v>
      </c>
      <c r="H379" s="149">
        <v>1</v>
      </c>
      <c r="I379" s="150"/>
      <c r="J379" s="151">
        <f>ROUND(I379*H379,2)</f>
        <v>0</v>
      </c>
      <c r="K379" s="152"/>
      <c r="L379" s="33"/>
      <c r="M379" s="153" t="s">
        <v>1</v>
      </c>
      <c r="N379" s="154" t="s">
        <v>37</v>
      </c>
      <c r="O379" s="58"/>
      <c r="P379" s="155">
        <f>O379*H379</f>
        <v>0</v>
      </c>
      <c r="Q379" s="155">
        <v>0</v>
      </c>
      <c r="R379" s="155">
        <f>Q379*H379</f>
        <v>0</v>
      </c>
      <c r="S379" s="155">
        <v>0</v>
      </c>
      <c r="T379" s="156">
        <f>S379*H379</f>
        <v>0</v>
      </c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R379" s="157" t="s">
        <v>638</v>
      </c>
      <c r="AT379" s="157" t="s">
        <v>129</v>
      </c>
      <c r="AU379" s="157" t="s">
        <v>82</v>
      </c>
      <c r="AY379" s="17" t="s">
        <v>126</v>
      </c>
      <c r="BE379" s="158">
        <f>IF(N379="základní",J379,0)</f>
        <v>0</v>
      </c>
      <c r="BF379" s="158">
        <f>IF(N379="snížená",J379,0)</f>
        <v>0</v>
      </c>
      <c r="BG379" s="158">
        <f>IF(N379="zákl. přenesená",J379,0)</f>
        <v>0</v>
      </c>
      <c r="BH379" s="158">
        <f>IF(N379="sníž. přenesená",J379,0)</f>
        <v>0</v>
      </c>
      <c r="BI379" s="158">
        <f>IF(N379="nulová",J379,0)</f>
        <v>0</v>
      </c>
      <c r="BJ379" s="17" t="s">
        <v>80</v>
      </c>
      <c r="BK379" s="158">
        <f>ROUND(I379*H379,2)</f>
        <v>0</v>
      </c>
      <c r="BL379" s="17" t="s">
        <v>638</v>
      </c>
      <c r="BM379" s="157" t="s">
        <v>659</v>
      </c>
    </row>
    <row r="380" spans="1:65" s="13" customFormat="1" ht="11.25">
      <c r="B380" s="159"/>
      <c r="D380" s="160" t="s">
        <v>135</v>
      </c>
      <c r="E380" s="161" t="s">
        <v>1</v>
      </c>
      <c r="F380" s="162" t="s">
        <v>80</v>
      </c>
      <c r="H380" s="163">
        <v>1</v>
      </c>
      <c r="I380" s="164"/>
      <c r="L380" s="159"/>
      <c r="M380" s="187"/>
      <c r="N380" s="188"/>
      <c r="O380" s="188"/>
      <c r="P380" s="188"/>
      <c r="Q380" s="188"/>
      <c r="R380" s="188"/>
      <c r="S380" s="188"/>
      <c r="T380" s="189"/>
      <c r="AT380" s="161" t="s">
        <v>135</v>
      </c>
      <c r="AU380" s="161" t="s">
        <v>82</v>
      </c>
      <c r="AV380" s="13" t="s">
        <v>82</v>
      </c>
      <c r="AW380" s="13" t="s">
        <v>29</v>
      </c>
      <c r="AX380" s="13" t="s">
        <v>72</v>
      </c>
      <c r="AY380" s="161" t="s">
        <v>126</v>
      </c>
    </row>
    <row r="381" spans="1:65" s="2" customFormat="1" ht="6.95" customHeight="1">
      <c r="A381" s="32"/>
      <c r="B381" s="47"/>
      <c r="C381" s="48"/>
      <c r="D381" s="48"/>
      <c r="E381" s="48"/>
      <c r="F381" s="48"/>
      <c r="G381" s="48"/>
      <c r="H381" s="48"/>
      <c r="I381" s="48"/>
      <c r="J381" s="48"/>
      <c r="K381" s="48"/>
      <c r="L381" s="33"/>
      <c r="M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</row>
  </sheetData>
  <autoFilter ref="C126:K380" xr:uid="{00000000-0009-0000-0000-000001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03"/>
  <sheetViews>
    <sheetView showGridLines="0" tabSelected="1" workbookViewId="0">
      <selection activeCell="AB12" sqref="AB1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0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85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1:46" s="1" customFormat="1" ht="24.95" customHeight="1">
      <c r="B4" s="20"/>
      <c r="D4" s="21" t="s">
        <v>92</v>
      </c>
      <c r="L4" s="20"/>
      <c r="M4" s="93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16.5" customHeight="1">
      <c r="B7" s="20"/>
      <c r="E7" s="241" t="str">
        <f>'Rekapitulace stavby'!K6</f>
        <v>Kino Dukla Jihlava - oprava plynové kotelny</v>
      </c>
      <c r="F7" s="242"/>
      <c r="G7" s="242"/>
      <c r="H7" s="242"/>
      <c r="L7" s="20"/>
    </row>
    <row r="8" spans="1:46" s="2" customFormat="1" ht="12" customHeight="1">
      <c r="A8" s="32"/>
      <c r="B8" s="33"/>
      <c r="C8" s="32"/>
      <c r="D8" s="27" t="s">
        <v>93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02" t="s">
        <v>660</v>
      </c>
      <c r="F9" s="243"/>
      <c r="G9" s="243"/>
      <c r="H9" s="243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2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20</v>
      </c>
      <c r="E12" s="32"/>
      <c r="F12" s="25" t="s">
        <v>21</v>
      </c>
      <c r="G12" s="32"/>
      <c r="H12" s="32"/>
      <c r="I12" s="27" t="s">
        <v>22</v>
      </c>
      <c r="J12" s="55">
        <f>'Rekapitulace stavby'!AN8</f>
        <v>0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23</v>
      </c>
      <c r="E14" s="32"/>
      <c r="F14" s="32"/>
      <c r="G14" s="32"/>
      <c r="H14" s="32"/>
      <c r="I14" s="27" t="s">
        <v>24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IF('Rekapitulace stavby'!E11="","",'Rekapitulace stavby'!E11)</f>
        <v xml:space="preserve"> </v>
      </c>
      <c r="F15" s="32"/>
      <c r="G15" s="32"/>
      <c r="H15" s="32"/>
      <c r="I15" s="27" t="s">
        <v>25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26</v>
      </c>
      <c r="E17" s="32"/>
      <c r="F17" s="32"/>
      <c r="G17" s="32"/>
      <c r="H17" s="32"/>
      <c r="I17" s="27" t="s">
        <v>24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44" t="str">
        <f>'Rekapitulace stavby'!E14</f>
        <v>Vyplň údaj</v>
      </c>
      <c r="F18" s="224"/>
      <c r="G18" s="224"/>
      <c r="H18" s="224"/>
      <c r="I18" s="27" t="s">
        <v>25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27" t="s">
        <v>24</v>
      </c>
      <c r="J20" s="25" t="str">
        <f>IF('Rekapitulace stavby'!AN16="","",'Rekapitulace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IF('Rekapitulace stavby'!E17="","",'Rekapitulace stavby'!E17)</f>
        <v xml:space="preserve"> </v>
      </c>
      <c r="F21" s="32"/>
      <c r="G21" s="32"/>
      <c r="H21" s="32"/>
      <c r="I21" s="27" t="s">
        <v>25</v>
      </c>
      <c r="J21" s="25" t="str">
        <f>IF('Rekapitulace stavby'!AN17="","",'Rekapitulace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30</v>
      </c>
      <c r="E23" s="32"/>
      <c r="F23" s="32"/>
      <c r="G23" s="32"/>
      <c r="H23" s="32"/>
      <c r="I23" s="27" t="s">
        <v>24</v>
      </c>
      <c r="J23" s="25" t="str">
        <f>IF('Rekapitulace stavby'!AN19="","",'Rekapitulace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IF('Rekapitulace stavby'!E20="","",'Rekapitulace stavby'!E20)</f>
        <v xml:space="preserve"> </v>
      </c>
      <c r="F24" s="32"/>
      <c r="G24" s="32"/>
      <c r="H24" s="32"/>
      <c r="I24" s="27" t="s">
        <v>25</v>
      </c>
      <c r="J24" s="25" t="str">
        <f>IF('Rekapitulace stavby'!AN20="","",'Rekapitulace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31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4"/>
      <c r="B27" s="95"/>
      <c r="C27" s="94"/>
      <c r="D27" s="94"/>
      <c r="E27" s="229" t="s">
        <v>1</v>
      </c>
      <c r="F27" s="229"/>
      <c r="G27" s="229"/>
      <c r="H27" s="229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97" t="s">
        <v>32</v>
      </c>
      <c r="E30" s="32"/>
      <c r="F30" s="32"/>
      <c r="G30" s="32"/>
      <c r="H30" s="32"/>
      <c r="I30" s="32"/>
      <c r="J30" s="71">
        <f>ROUND(J122,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34</v>
      </c>
      <c r="G32" s="32"/>
      <c r="H32" s="32"/>
      <c r="I32" s="36" t="s">
        <v>33</v>
      </c>
      <c r="J32" s="36" t="s">
        <v>35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98" t="s">
        <v>36</v>
      </c>
      <c r="E33" s="27" t="s">
        <v>37</v>
      </c>
      <c r="F33" s="99">
        <f>ROUND((SUM(BE122:BE202)),  2)</f>
        <v>0</v>
      </c>
      <c r="G33" s="32"/>
      <c r="H33" s="32"/>
      <c r="I33" s="100">
        <v>0.21</v>
      </c>
      <c r="J33" s="99">
        <f>ROUND(((SUM(BE122:BE202))*I33),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38</v>
      </c>
      <c r="F34" s="99">
        <f>ROUND((SUM(BF122:BF202)),  2)</f>
        <v>0</v>
      </c>
      <c r="G34" s="32"/>
      <c r="H34" s="32"/>
      <c r="I34" s="100">
        <v>0.15</v>
      </c>
      <c r="J34" s="99">
        <f>ROUND(((SUM(BF122:BF202))*I34),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39</v>
      </c>
      <c r="F35" s="99">
        <f>ROUND((SUM(BG122:BG202)),  2)</f>
        <v>0</v>
      </c>
      <c r="G35" s="32"/>
      <c r="H35" s="32"/>
      <c r="I35" s="100">
        <v>0.21</v>
      </c>
      <c r="J35" s="99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40</v>
      </c>
      <c r="F36" s="99">
        <f>ROUND((SUM(BH122:BH202)),  2)</f>
        <v>0</v>
      </c>
      <c r="G36" s="32"/>
      <c r="H36" s="32"/>
      <c r="I36" s="100">
        <v>0.15</v>
      </c>
      <c r="J36" s="99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41</v>
      </c>
      <c r="F37" s="99">
        <f>ROUND((SUM(BI122:BI202)),  2)</f>
        <v>0</v>
      </c>
      <c r="G37" s="32"/>
      <c r="H37" s="32"/>
      <c r="I37" s="100">
        <v>0</v>
      </c>
      <c r="J37" s="99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1"/>
      <c r="D39" s="102" t="s">
        <v>42</v>
      </c>
      <c r="E39" s="60"/>
      <c r="F39" s="60"/>
      <c r="G39" s="103" t="s">
        <v>43</v>
      </c>
      <c r="H39" s="104" t="s">
        <v>44</v>
      </c>
      <c r="I39" s="60"/>
      <c r="J39" s="105">
        <f>SUM(J30:J37)</f>
        <v>0</v>
      </c>
      <c r="K39" s="106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47</v>
      </c>
      <c r="E61" s="35"/>
      <c r="F61" s="107" t="s">
        <v>48</v>
      </c>
      <c r="G61" s="45" t="s">
        <v>47</v>
      </c>
      <c r="H61" s="35"/>
      <c r="I61" s="35"/>
      <c r="J61" s="108" t="s">
        <v>48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47</v>
      </c>
      <c r="E76" s="35"/>
      <c r="F76" s="107" t="s">
        <v>48</v>
      </c>
      <c r="G76" s="45" t="s">
        <v>47</v>
      </c>
      <c r="H76" s="35"/>
      <c r="I76" s="35"/>
      <c r="J76" s="108" t="s">
        <v>48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95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41" t="str">
        <f>E7</f>
        <v>Kino Dukla Jihlava - oprava plynové kotelny</v>
      </c>
      <c r="F85" s="242"/>
      <c r="G85" s="242"/>
      <c r="H85" s="24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93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02" t="str">
        <f>E9</f>
        <v>D1_01_4b - Zdravotně technické instalace</v>
      </c>
      <c r="F87" s="243"/>
      <c r="G87" s="243"/>
      <c r="H87" s="243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27" t="s">
        <v>22</v>
      </c>
      <c r="J89" s="55">
        <f>IF(J12="","",J12)</f>
        <v>0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23</v>
      </c>
      <c r="D91" s="32"/>
      <c r="E91" s="32"/>
      <c r="F91" s="25" t="str">
        <f>E15</f>
        <v xml:space="preserve"> </v>
      </c>
      <c r="G91" s="32"/>
      <c r="H91" s="32"/>
      <c r="I91" s="27" t="s">
        <v>28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26</v>
      </c>
      <c r="D92" s="32"/>
      <c r="E92" s="32"/>
      <c r="F92" s="25" t="str">
        <f>IF(E18="","",E18)</f>
        <v>Vyplň údaj</v>
      </c>
      <c r="G92" s="32"/>
      <c r="H92" s="32"/>
      <c r="I92" s="27" t="s">
        <v>30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09" t="s">
        <v>96</v>
      </c>
      <c r="D94" s="101"/>
      <c r="E94" s="101"/>
      <c r="F94" s="101"/>
      <c r="G94" s="101"/>
      <c r="H94" s="101"/>
      <c r="I94" s="101"/>
      <c r="J94" s="110" t="s">
        <v>97</v>
      </c>
      <c r="K94" s="101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1" t="s">
        <v>98</v>
      </c>
      <c r="D96" s="32"/>
      <c r="E96" s="32"/>
      <c r="F96" s="32"/>
      <c r="G96" s="32"/>
      <c r="H96" s="32"/>
      <c r="I96" s="32"/>
      <c r="J96" s="71">
        <f>J122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99</v>
      </c>
    </row>
    <row r="97" spans="1:31" s="9" customFormat="1" ht="24.95" customHeight="1">
      <c r="B97" s="112"/>
      <c r="D97" s="113" t="s">
        <v>100</v>
      </c>
      <c r="E97" s="114"/>
      <c r="F97" s="114"/>
      <c r="G97" s="114"/>
      <c r="H97" s="114"/>
      <c r="I97" s="114"/>
      <c r="J97" s="115">
        <f>J123</f>
        <v>0</v>
      </c>
      <c r="L97" s="112"/>
    </row>
    <row r="98" spans="1:31" s="10" customFormat="1" ht="19.899999999999999" customHeight="1">
      <c r="B98" s="116"/>
      <c r="D98" s="117" t="s">
        <v>107</v>
      </c>
      <c r="E98" s="118"/>
      <c r="F98" s="118"/>
      <c r="G98" s="118"/>
      <c r="H98" s="118"/>
      <c r="I98" s="118"/>
      <c r="J98" s="119">
        <f>J124</f>
        <v>0</v>
      </c>
      <c r="L98" s="116"/>
    </row>
    <row r="99" spans="1:31" s="10" customFormat="1" ht="19.899999999999999" customHeight="1">
      <c r="B99" s="116"/>
      <c r="D99" s="117" t="s">
        <v>661</v>
      </c>
      <c r="E99" s="118"/>
      <c r="F99" s="118"/>
      <c r="G99" s="118"/>
      <c r="H99" s="118"/>
      <c r="I99" s="118"/>
      <c r="J99" s="119">
        <f>J131</f>
        <v>0</v>
      </c>
      <c r="L99" s="116"/>
    </row>
    <row r="100" spans="1:31" s="10" customFormat="1" ht="19.899999999999999" customHeight="1">
      <c r="B100" s="116"/>
      <c r="D100" s="117" t="s">
        <v>662</v>
      </c>
      <c r="E100" s="118"/>
      <c r="F100" s="118"/>
      <c r="G100" s="118"/>
      <c r="H100" s="118"/>
      <c r="I100" s="118"/>
      <c r="J100" s="119">
        <f>J149</f>
        <v>0</v>
      </c>
      <c r="L100" s="116"/>
    </row>
    <row r="101" spans="1:31" s="9" customFormat="1" ht="24.95" customHeight="1">
      <c r="B101" s="112"/>
      <c r="D101" s="113" t="s">
        <v>109</v>
      </c>
      <c r="E101" s="114"/>
      <c r="F101" s="114"/>
      <c r="G101" s="114"/>
      <c r="H101" s="114"/>
      <c r="I101" s="114"/>
      <c r="J101" s="115">
        <f>J191</f>
        <v>0</v>
      </c>
      <c r="L101" s="112"/>
    </row>
    <row r="102" spans="1:31" s="10" customFormat="1" ht="19.899999999999999" customHeight="1">
      <c r="B102" s="116"/>
      <c r="D102" s="117" t="s">
        <v>110</v>
      </c>
      <c r="E102" s="118"/>
      <c r="F102" s="118"/>
      <c r="G102" s="118"/>
      <c r="H102" s="118"/>
      <c r="I102" s="118"/>
      <c r="J102" s="119">
        <f>J192</f>
        <v>0</v>
      </c>
      <c r="L102" s="116"/>
    </row>
    <row r="103" spans="1:31" s="2" customFormat="1" ht="21.75" customHeight="1">
      <c r="A103" s="32"/>
      <c r="B103" s="33"/>
      <c r="C103" s="32"/>
      <c r="D103" s="32"/>
      <c r="E103" s="32"/>
      <c r="F103" s="32"/>
      <c r="G103" s="32"/>
      <c r="H103" s="32"/>
      <c r="I103" s="32"/>
      <c r="J103" s="32"/>
      <c r="K103" s="32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s="2" customFormat="1" ht="6.95" customHeight="1">
      <c r="A104" s="32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8" spans="1:31" s="2" customFormat="1" ht="6.95" customHeight="1">
      <c r="A108" s="32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24.95" customHeight="1">
      <c r="A109" s="32"/>
      <c r="B109" s="33"/>
      <c r="C109" s="21" t="s">
        <v>111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6.95" customHeight="1">
      <c r="A110" s="32"/>
      <c r="B110" s="33"/>
      <c r="C110" s="32"/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>
      <c r="A111" s="32"/>
      <c r="B111" s="33"/>
      <c r="C111" s="27" t="s">
        <v>16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>
      <c r="A112" s="32"/>
      <c r="B112" s="33"/>
      <c r="C112" s="32"/>
      <c r="D112" s="32"/>
      <c r="E112" s="241" t="str">
        <f>E7</f>
        <v>Kino Dukla Jihlava - oprava plynové kotelny</v>
      </c>
      <c r="F112" s="242"/>
      <c r="G112" s="242"/>
      <c r="H112" s="24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93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2"/>
      <c r="D114" s="32"/>
      <c r="E114" s="202" t="str">
        <f>E9</f>
        <v>D1_01_4b - Zdravotně technické instalace</v>
      </c>
      <c r="F114" s="243"/>
      <c r="G114" s="243"/>
      <c r="H114" s="243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20</v>
      </c>
      <c r="D116" s="32"/>
      <c r="E116" s="32"/>
      <c r="F116" s="25" t="str">
        <f>F12</f>
        <v xml:space="preserve"> </v>
      </c>
      <c r="G116" s="32"/>
      <c r="H116" s="32"/>
      <c r="I116" s="27" t="s">
        <v>22</v>
      </c>
      <c r="J116" s="55">
        <f>IF(J12="","",J12)</f>
        <v>0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>
      <c r="A118" s="32"/>
      <c r="B118" s="33"/>
      <c r="C118" s="27" t="s">
        <v>23</v>
      </c>
      <c r="D118" s="32"/>
      <c r="E118" s="32"/>
      <c r="F118" s="25" t="str">
        <f>E15</f>
        <v xml:space="preserve"> </v>
      </c>
      <c r="G118" s="32"/>
      <c r="H118" s="32"/>
      <c r="I118" s="27" t="s">
        <v>28</v>
      </c>
      <c r="J118" s="30" t="str">
        <f>E21</f>
        <v xml:space="preserve"> 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26</v>
      </c>
      <c r="D119" s="32"/>
      <c r="E119" s="32"/>
      <c r="F119" s="25" t="str">
        <f>IF(E18="","",E18)</f>
        <v>Vyplň údaj</v>
      </c>
      <c r="G119" s="32"/>
      <c r="H119" s="32"/>
      <c r="I119" s="27" t="s">
        <v>30</v>
      </c>
      <c r="J119" s="30" t="str">
        <f>E24</f>
        <v xml:space="preserve"> 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>
      <c r="A121" s="120"/>
      <c r="B121" s="121"/>
      <c r="C121" s="122" t="s">
        <v>112</v>
      </c>
      <c r="D121" s="123" t="s">
        <v>57</v>
      </c>
      <c r="E121" s="123" t="s">
        <v>53</v>
      </c>
      <c r="F121" s="123" t="s">
        <v>54</v>
      </c>
      <c r="G121" s="123" t="s">
        <v>113</v>
      </c>
      <c r="H121" s="123" t="s">
        <v>114</v>
      </c>
      <c r="I121" s="123" t="s">
        <v>115</v>
      </c>
      <c r="J121" s="124" t="s">
        <v>97</v>
      </c>
      <c r="K121" s="125" t="s">
        <v>116</v>
      </c>
      <c r="L121" s="126"/>
      <c r="M121" s="62" t="s">
        <v>1</v>
      </c>
      <c r="N121" s="63" t="s">
        <v>36</v>
      </c>
      <c r="O121" s="63" t="s">
        <v>117</v>
      </c>
      <c r="P121" s="63" t="s">
        <v>118</v>
      </c>
      <c r="Q121" s="63" t="s">
        <v>119</v>
      </c>
      <c r="R121" s="63" t="s">
        <v>120</v>
      </c>
      <c r="S121" s="63" t="s">
        <v>121</v>
      </c>
      <c r="T121" s="64" t="s">
        <v>122</v>
      </c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</row>
    <row r="122" spans="1:65" s="2" customFormat="1" ht="22.9" customHeight="1">
      <c r="A122" s="32"/>
      <c r="B122" s="33"/>
      <c r="C122" s="69" t="s">
        <v>123</v>
      </c>
      <c r="D122" s="32"/>
      <c r="E122" s="32"/>
      <c r="F122" s="32"/>
      <c r="G122" s="32"/>
      <c r="H122" s="32"/>
      <c r="I122" s="32"/>
      <c r="J122" s="127">
        <f>BK122</f>
        <v>0</v>
      </c>
      <c r="K122" s="32"/>
      <c r="L122" s="33"/>
      <c r="M122" s="65"/>
      <c r="N122" s="56"/>
      <c r="O122" s="66"/>
      <c r="P122" s="128">
        <f>P123+P191</f>
        <v>0</v>
      </c>
      <c r="Q122" s="66"/>
      <c r="R122" s="128">
        <f>R123+R191</f>
        <v>0.41409000000000001</v>
      </c>
      <c r="S122" s="66"/>
      <c r="T122" s="129">
        <f>T123+T191</f>
        <v>3.015E-2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71</v>
      </c>
      <c r="AU122" s="17" t="s">
        <v>99</v>
      </c>
      <c r="BK122" s="130">
        <f>BK123+BK191</f>
        <v>0</v>
      </c>
    </row>
    <row r="123" spans="1:65" s="12" customFormat="1" ht="25.9" customHeight="1">
      <c r="B123" s="131"/>
      <c r="D123" s="132" t="s">
        <v>71</v>
      </c>
      <c r="E123" s="133" t="s">
        <v>124</v>
      </c>
      <c r="F123" s="133" t="s">
        <v>125</v>
      </c>
      <c r="I123" s="134"/>
      <c r="J123" s="135">
        <f>BK123</f>
        <v>0</v>
      </c>
      <c r="L123" s="131"/>
      <c r="M123" s="136"/>
      <c r="N123" s="137"/>
      <c r="O123" s="137"/>
      <c r="P123" s="138">
        <f>P124+P131+P149</f>
        <v>0</v>
      </c>
      <c r="Q123" s="137"/>
      <c r="R123" s="138">
        <f>R124+R131+R149</f>
        <v>8.4089999999999998E-2</v>
      </c>
      <c r="S123" s="137"/>
      <c r="T123" s="139">
        <f>T124+T131+T149</f>
        <v>3.015E-2</v>
      </c>
      <c r="AR123" s="132" t="s">
        <v>82</v>
      </c>
      <c r="AT123" s="140" t="s">
        <v>71</v>
      </c>
      <c r="AU123" s="140" t="s">
        <v>72</v>
      </c>
      <c r="AY123" s="132" t="s">
        <v>126</v>
      </c>
      <c r="BK123" s="141">
        <f>BK124+BK131+BK149</f>
        <v>0</v>
      </c>
    </row>
    <row r="124" spans="1:65" s="12" customFormat="1" ht="22.9" customHeight="1">
      <c r="B124" s="131"/>
      <c r="D124" s="132" t="s">
        <v>71</v>
      </c>
      <c r="E124" s="142" t="s">
        <v>582</v>
      </c>
      <c r="F124" s="142" t="s">
        <v>583</v>
      </c>
      <c r="I124" s="134"/>
      <c r="J124" s="143">
        <f>BK124</f>
        <v>0</v>
      </c>
      <c r="L124" s="131"/>
      <c r="M124" s="136"/>
      <c r="N124" s="137"/>
      <c r="O124" s="137"/>
      <c r="P124" s="138">
        <f>SUM(P125:P130)</f>
        <v>0</v>
      </c>
      <c r="Q124" s="137"/>
      <c r="R124" s="138">
        <f>SUM(R125:R130)</f>
        <v>8.0000000000000002E-3</v>
      </c>
      <c r="S124" s="137"/>
      <c r="T124" s="139">
        <f>SUM(T125:T130)</f>
        <v>0</v>
      </c>
      <c r="AR124" s="132" t="s">
        <v>80</v>
      </c>
      <c r="AT124" s="140" t="s">
        <v>71</v>
      </c>
      <c r="AU124" s="140" t="s">
        <v>80</v>
      </c>
      <c r="AY124" s="132" t="s">
        <v>126</v>
      </c>
      <c r="BK124" s="141">
        <f>SUM(BK125:BK130)</f>
        <v>0</v>
      </c>
    </row>
    <row r="125" spans="1:65" s="2" customFormat="1" ht="21.75" customHeight="1">
      <c r="A125" s="32"/>
      <c r="B125" s="144"/>
      <c r="C125" s="145" t="s">
        <v>80</v>
      </c>
      <c r="D125" s="145" t="s">
        <v>129</v>
      </c>
      <c r="E125" s="146" t="s">
        <v>585</v>
      </c>
      <c r="F125" s="147" t="s">
        <v>586</v>
      </c>
      <c r="G125" s="148" t="s">
        <v>587</v>
      </c>
      <c r="H125" s="149">
        <v>8</v>
      </c>
      <c r="I125" s="150"/>
      <c r="J125" s="151">
        <f>ROUND(I125*H125,2)</f>
        <v>0</v>
      </c>
      <c r="K125" s="152"/>
      <c r="L125" s="33"/>
      <c r="M125" s="153" t="s">
        <v>1</v>
      </c>
      <c r="N125" s="154" t="s">
        <v>37</v>
      </c>
      <c r="O125" s="58"/>
      <c r="P125" s="155">
        <f>O125*H125</f>
        <v>0</v>
      </c>
      <c r="Q125" s="155">
        <v>0</v>
      </c>
      <c r="R125" s="155">
        <f>Q125*H125</f>
        <v>0</v>
      </c>
      <c r="S125" s="155">
        <v>0</v>
      </c>
      <c r="T125" s="156">
        <f>S125*H125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57" t="s">
        <v>147</v>
      </c>
      <c r="AT125" s="157" t="s">
        <v>129</v>
      </c>
      <c r="AU125" s="157" t="s">
        <v>82</v>
      </c>
      <c r="AY125" s="17" t="s">
        <v>126</v>
      </c>
      <c r="BE125" s="158">
        <f>IF(N125="základní",J125,0)</f>
        <v>0</v>
      </c>
      <c r="BF125" s="158">
        <f>IF(N125="snížená",J125,0)</f>
        <v>0</v>
      </c>
      <c r="BG125" s="158">
        <f>IF(N125="zákl. přenesená",J125,0)</f>
        <v>0</v>
      </c>
      <c r="BH125" s="158">
        <f>IF(N125="sníž. přenesená",J125,0)</f>
        <v>0</v>
      </c>
      <c r="BI125" s="158">
        <f>IF(N125="nulová",J125,0)</f>
        <v>0</v>
      </c>
      <c r="BJ125" s="17" t="s">
        <v>80</v>
      </c>
      <c r="BK125" s="158">
        <f>ROUND(I125*H125,2)</f>
        <v>0</v>
      </c>
      <c r="BL125" s="17" t="s">
        <v>147</v>
      </c>
      <c r="BM125" s="157" t="s">
        <v>663</v>
      </c>
    </row>
    <row r="126" spans="1:65" s="13" customFormat="1" ht="11.25">
      <c r="B126" s="159"/>
      <c r="D126" s="160" t="s">
        <v>135</v>
      </c>
      <c r="E126" s="161" t="s">
        <v>1</v>
      </c>
      <c r="F126" s="162" t="s">
        <v>165</v>
      </c>
      <c r="H126" s="163">
        <v>8</v>
      </c>
      <c r="I126" s="164"/>
      <c r="L126" s="159"/>
      <c r="M126" s="165"/>
      <c r="N126" s="166"/>
      <c r="O126" s="166"/>
      <c r="P126" s="166"/>
      <c r="Q126" s="166"/>
      <c r="R126" s="166"/>
      <c r="S126" s="166"/>
      <c r="T126" s="167"/>
      <c r="AT126" s="161" t="s">
        <v>135</v>
      </c>
      <c r="AU126" s="161" t="s">
        <v>82</v>
      </c>
      <c r="AV126" s="13" t="s">
        <v>82</v>
      </c>
      <c r="AW126" s="13" t="s">
        <v>29</v>
      </c>
      <c r="AX126" s="13" t="s">
        <v>80</v>
      </c>
      <c r="AY126" s="161" t="s">
        <v>126</v>
      </c>
    </row>
    <row r="127" spans="1:65" s="2" customFormat="1" ht="24.2" customHeight="1">
      <c r="A127" s="32"/>
      <c r="B127" s="144"/>
      <c r="C127" s="168" t="s">
        <v>82</v>
      </c>
      <c r="D127" s="168" t="s">
        <v>153</v>
      </c>
      <c r="E127" s="169" t="s">
        <v>590</v>
      </c>
      <c r="F127" s="170" t="s">
        <v>664</v>
      </c>
      <c r="G127" s="171" t="s">
        <v>132</v>
      </c>
      <c r="H127" s="172">
        <v>5</v>
      </c>
      <c r="I127" s="173"/>
      <c r="J127" s="174">
        <f>ROUND(I127*H127,2)</f>
        <v>0</v>
      </c>
      <c r="K127" s="175"/>
      <c r="L127" s="176"/>
      <c r="M127" s="177" t="s">
        <v>1</v>
      </c>
      <c r="N127" s="178" t="s">
        <v>37</v>
      </c>
      <c r="O127" s="58"/>
      <c r="P127" s="155">
        <f>O127*H127</f>
        <v>0</v>
      </c>
      <c r="Q127" s="155">
        <v>1E-3</v>
      </c>
      <c r="R127" s="155">
        <f>Q127*H127</f>
        <v>5.0000000000000001E-3</v>
      </c>
      <c r="S127" s="155">
        <v>0</v>
      </c>
      <c r="T127" s="156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57" t="s">
        <v>165</v>
      </c>
      <c r="AT127" s="157" t="s">
        <v>153</v>
      </c>
      <c r="AU127" s="157" t="s">
        <v>82</v>
      </c>
      <c r="AY127" s="17" t="s">
        <v>126</v>
      </c>
      <c r="BE127" s="158">
        <f>IF(N127="základní",J127,0)</f>
        <v>0</v>
      </c>
      <c r="BF127" s="158">
        <f>IF(N127="snížená",J127,0)</f>
        <v>0</v>
      </c>
      <c r="BG127" s="158">
        <f>IF(N127="zákl. přenesená",J127,0)</f>
        <v>0</v>
      </c>
      <c r="BH127" s="158">
        <f>IF(N127="sníž. přenesená",J127,0)</f>
        <v>0</v>
      </c>
      <c r="BI127" s="158">
        <f>IF(N127="nulová",J127,0)</f>
        <v>0</v>
      </c>
      <c r="BJ127" s="17" t="s">
        <v>80</v>
      </c>
      <c r="BK127" s="158">
        <f>ROUND(I127*H127,2)</f>
        <v>0</v>
      </c>
      <c r="BL127" s="17" t="s">
        <v>147</v>
      </c>
      <c r="BM127" s="157" t="s">
        <v>665</v>
      </c>
    </row>
    <row r="128" spans="1:65" s="13" customFormat="1" ht="11.25">
      <c r="B128" s="159"/>
      <c r="D128" s="160" t="s">
        <v>135</v>
      </c>
      <c r="E128" s="161" t="s">
        <v>1</v>
      </c>
      <c r="F128" s="162" t="s">
        <v>152</v>
      </c>
      <c r="H128" s="163">
        <v>5</v>
      </c>
      <c r="I128" s="164"/>
      <c r="L128" s="159"/>
      <c r="M128" s="165"/>
      <c r="N128" s="166"/>
      <c r="O128" s="166"/>
      <c r="P128" s="166"/>
      <c r="Q128" s="166"/>
      <c r="R128" s="166"/>
      <c r="S128" s="166"/>
      <c r="T128" s="167"/>
      <c r="AT128" s="161" t="s">
        <v>135</v>
      </c>
      <c r="AU128" s="161" t="s">
        <v>82</v>
      </c>
      <c r="AV128" s="13" t="s">
        <v>82</v>
      </c>
      <c r="AW128" s="13" t="s">
        <v>29</v>
      </c>
      <c r="AX128" s="13" t="s">
        <v>80</v>
      </c>
      <c r="AY128" s="161" t="s">
        <v>126</v>
      </c>
    </row>
    <row r="129" spans="1:65" s="2" customFormat="1" ht="24.2" customHeight="1">
      <c r="A129" s="32"/>
      <c r="B129" s="144"/>
      <c r="C129" s="168" t="s">
        <v>141</v>
      </c>
      <c r="D129" s="168" t="s">
        <v>153</v>
      </c>
      <c r="E129" s="169" t="s">
        <v>666</v>
      </c>
      <c r="F129" s="170" t="s">
        <v>667</v>
      </c>
      <c r="G129" s="171" t="s">
        <v>132</v>
      </c>
      <c r="H129" s="172">
        <v>4</v>
      </c>
      <c r="I129" s="173"/>
      <c r="J129" s="174">
        <f>ROUND(I129*H129,2)</f>
        <v>0</v>
      </c>
      <c r="K129" s="175"/>
      <c r="L129" s="176"/>
      <c r="M129" s="177" t="s">
        <v>1</v>
      </c>
      <c r="N129" s="178" t="s">
        <v>37</v>
      </c>
      <c r="O129" s="58"/>
      <c r="P129" s="155">
        <f>O129*H129</f>
        <v>0</v>
      </c>
      <c r="Q129" s="155">
        <v>7.5000000000000002E-4</v>
      </c>
      <c r="R129" s="155">
        <f>Q129*H129</f>
        <v>3.0000000000000001E-3</v>
      </c>
      <c r="S129" s="155">
        <v>0</v>
      </c>
      <c r="T129" s="156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7" t="s">
        <v>165</v>
      </c>
      <c r="AT129" s="157" t="s">
        <v>153</v>
      </c>
      <c r="AU129" s="157" t="s">
        <v>82</v>
      </c>
      <c r="AY129" s="17" t="s">
        <v>126</v>
      </c>
      <c r="BE129" s="158">
        <f>IF(N129="základní",J129,0)</f>
        <v>0</v>
      </c>
      <c r="BF129" s="158">
        <f>IF(N129="snížená",J129,0)</f>
        <v>0</v>
      </c>
      <c r="BG129" s="158">
        <f>IF(N129="zákl. přenesená",J129,0)</f>
        <v>0</v>
      </c>
      <c r="BH129" s="158">
        <f>IF(N129="sníž. přenesená",J129,0)</f>
        <v>0</v>
      </c>
      <c r="BI129" s="158">
        <f>IF(N129="nulová",J129,0)</f>
        <v>0</v>
      </c>
      <c r="BJ129" s="17" t="s">
        <v>80</v>
      </c>
      <c r="BK129" s="158">
        <f>ROUND(I129*H129,2)</f>
        <v>0</v>
      </c>
      <c r="BL129" s="17" t="s">
        <v>147</v>
      </c>
      <c r="BM129" s="157" t="s">
        <v>668</v>
      </c>
    </row>
    <row r="130" spans="1:65" s="13" customFormat="1" ht="11.25">
      <c r="B130" s="159"/>
      <c r="D130" s="160" t="s">
        <v>135</v>
      </c>
      <c r="E130" s="161" t="s">
        <v>1</v>
      </c>
      <c r="F130" s="162" t="s">
        <v>147</v>
      </c>
      <c r="H130" s="163">
        <v>4</v>
      </c>
      <c r="I130" s="164"/>
      <c r="L130" s="159"/>
      <c r="M130" s="165"/>
      <c r="N130" s="166"/>
      <c r="O130" s="166"/>
      <c r="P130" s="166"/>
      <c r="Q130" s="166"/>
      <c r="R130" s="166"/>
      <c r="S130" s="166"/>
      <c r="T130" s="167"/>
      <c r="AT130" s="161" t="s">
        <v>135</v>
      </c>
      <c r="AU130" s="161" t="s">
        <v>82</v>
      </c>
      <c r="AV130" s="13" t="s">
        <v>82</v>
      </c>
      <c r="AW130" s="13" t="s">
        <v>29</v>
      </c>
      <c r="AX130" s="13" t="s">
        <v>80</v>
      </c>
      <c r="AY130" s="161" t="s">
        <v>126</v>
      </c>
    </row>
    <row r="131" spans="1:65" s="12" customFormat="1" ht="22.9" customHeight="1">
      <c r="B131" s="131"/>
      <c r="D131" s="132" t="s">
        <v>71</v>
      </c>
      <c r="E131" s="142" t="s">
        <v>669</v>
      </c>
      <c r="F131" s="142" t="s">
        <v>670</v>
      </c>
      <c r="I131" s="134"/>
      <c r="J131" s="143">
        <f>BK131</f>
        <v>0</v>
      </c>
      <c r="L131" s="131"/>
      <c r="M131" s="136"/>
      <c r="N131" s="137"/>
      <c r="O131" s="137"/>
      <c r="P131" s="138">
        <f>SUM(P132:P148)</f>
        <v>0</v>
      </c>
      <c r="Q131" s="137"/>
      <c r="R131" s="138">
        <f>SUM(R132:R148)</f>
        <v>6.3299999999999995E-2</v>
      </c>
      <c r="S131" s="137"/>
      <c r="T131" s="139">
        <f>SUM(T132:T148)</f>
        <v>0</v>
      </c>
      <c r="AR131" s="132" t="s">
        <v>82</v>
      </c>
      <c r="AT131" s="140" t="s">
        <v>71</v>
      </c>
      <c r="AU131" s="140" t="s">
        <v>80</v>
      </c>
      <c r="AY131" s="132" t="s">
        <v>126</v>
      </c>
      <c r="BK131" s="141">
        <f>SUM(BK132:BK148)</f>
        <v>0</v>
      </c>
    </row>
    <row r="132" spans="1:65" s="2" customFormat="1" ht="16.5" customHeight="1">
      <c r="A132" s="32"/>
      <c r="B132" s="144"/>
      <c r="C132" s="145" t="s">
        <v>147</v>
      </c>
      <c r="D132" s="145" t="s">
        <v>129</v>
      </c>
      <c r="E132" s="146" t="s">
        <v>671</v>
      </c>
      <c r="F132" s="147" t="s">
        <v>672</v>
      </c>
      <c r="G132" s="148" t="s">
        <v>138</v>
      </c>
      <c r="H132" s="149">
        <v>14</v>
      </c>
      <c r="I132" s="150"/>
      <c r="J132" s="151">
        <f>ROUND(I132*H132,2)</f>
        <v>0</v>
      </c>
      <c r="K132" s="152"/>
      <c r="L132" s="33"/>
      <c r="M132" s="153" t="s">
        <v>1</v>
      </c>
      <c r="N132" s="154" t="s">
        <v>37</v>
      </c>
      <c r="O132" s="58"/>
      <c r="P132" s="155">
        <f>O132*H132</f>
        <v>0</v>
      </c>
      <c r="Q132" s="155">
        <v>4.0999999999999999E-4</v>
      </c>
      <c r="R132" s="155">
        <f>Q132*H132</f>
        <v>5.7400000000000003E-3</v>
      </c>
      <c r="S132" s="155">
        <v>0</v>
      </c>
      <c r="T132" s="156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57" t="s">
        <v>133</v>
      </c>
      <c r="AT132" s="157" t="s">
        <v>129</v>
      </c>
      <c r="AU132" s="157" t="s">
        <v>82</v>
      </c>
      <c r="AY132" s="17" t="s">
        <v>126</v>
      </c>
      <c r="BE132" s="158">
        <f>IF(N132="základní",J132,0)</f>
        <v>0</v>
      </c>
      <c r="BF132" s="158">
        <f>IF(N132="snížená",J132,0)</f>
        <v>0</v>
      </c>
      <c r="BG132" s="158">
        <f>IF(N132="zákl. přenesená",J132,0)</f>
        <v>0</v>
      </c>
      <c r="BH132" s="158">
        <f>IF(N132="sníž. přenesená",J132,0)</f>
        <v>0</v>
      </c>
      <c r="BI132" s="158">
        <f>IF(N132="nulová",J132,0)</f>
        <v>0</v>
      </c>
      <c r="BJ132" s="17" t="s">
        <v>80</v>
      </c>
      <c r="BK132" s="158">
        <f>ROUND(I132*H132,2)</f>
        <v>0</v>
      </c>
      <c r="BL132" s="17" t="s">
        <v>133</v>
      </c>
      <c r="BM132" s="157" t="s">
        <v>673</v>
      </c>
    </row>
    <row r="133" spans="1:65" s="13" customFormat="1" ht="11.25">
      <c r="B133" s="159"/>
      <c r="D133" s="160" t="s">
        <v>135</v>
      </c>
      <c r="E133" s="161" t="s">
        <v>1</v>
      </c>
      <c r="F133" s="162" t="s">
        <v>674</v>
      </c>
      <c r="H133" s="163">
        <v>14</v>
      </c>
      <c r="I133" s="164"/>
      <c r="L133" s="159"/>
      <c r="M133" s="165"/>
      <c r="N133" s="166"/>
      <c r="O133" s="166"/>
      <c r="P133" s="166"/>
      <c r="Q133" s="166"/>
      <c r="R133" s="166"/>
      <c r="S133" s="166"/>
      <c r="T133" s="167"/>
      <c r="AT133" s="161" t="s">
        <v>135</v>
      </c>
      <c r="AU133" s="161" t="s">
        <v>82</v>
      </c>
      <c r="AV133" s="13" t="s">
        <v>82</v>
      </c>
      <c r="AW133" s="13" t="s">
        <v>29</v>
      </c>
      <c r="AX133" s="13" t="s">
        <v>80</v>
      </c>
      <c r="AY133" s="161" t="s">
        <v>126</v>
      </c>
    </row>
    <row r="134" spans="1:65" s="2" customFormat="1" ht="21.75" customHeight="1">
      <c r="A134" s="32"/>
      <c r="B134" s="144"/>
      <c r="C134" s="145" t="s">
        <v>152</v>
      </c>
      <c r="D134" s="145" t="s">
        <v>129</v>
      </c>
      <c r="E134" s="146" t="s">
        <v>675</v>
      </c>
      <c r="F134" s="147" t="s">
        <v>676</v>
      </c>
      <c r="G134" s="148" t="s">
        <v>132</v>
      </c>
      <c r="H134" s="149">
        <v>1</v>
      </c>
      <c r="I134" s="150"/>
      <c r="J134" s="151">
        <f>ROUND(I134*H134,2)</f>
        <v>0</v>
      </c>
      <c r="K134" s="152"/>
      <c r="L134" s="33"/>
      <c r="M134" s="153" t="s">
        <v>1</v>
      </c>
      <c r="N134" s="154" t="s">
        <v>37</v>
      </c>
      <c r="O134" s="58"/>
      <c r="P134" s="155">
        <f>O134*H134</f>
        <v>0</v>
      </c>
      <c r="Q134" s="155">
        <v>1.0200000000000001E-3</v>
      </c>
      <c r="R134" s="155">
        <f>Q134*H134</f>
        <v>1.0200000000000001E-3</v>
      </c>
      <c r="S134" s="155">
        <v>0</v>
      </c>
      <c r="T134" s="156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57" t="s">
        <v>133</v>
      </c>
      <c r="AT134" s="157" t="s">
        <v>129</v>
      </c>
      <c r="AU134" s="157" t="s">
        <v>82</v>
      </c>
      <c r="AY134" s="17" t="s">
        <v>126</v>
      </c>
      <c r="BE134" s="158">
        <f>IF(N134="základní",J134,0)</f>
        <v>0</v>
      </c>
      <c r="BF134" s="158">
        <f>IF(N134="snížená",J134,0)</f>
        <v>0</v>
      </c>
      <c r="BG134" s="158">
        <f>IF(N134="zákl. přenesená",J134,0)</f>
        <v>0</v>
      </c>
      <c r="BH134" s="158">
        <f>IF(N134="sníž. přenesená",J134,0)</f>
        <v>0</v>
      </c>
      <c r="BI134" s="158">
        <f>IF(N134="nulová",J134,0)</f>
        <v>0</v>
      </c>
      <c r="BJ134" s="17" t="s">
        <v>80</v>
      </c>
      <c r="BK134" s="158">
        <f>ROUND(I134*H134,2)</f>
        <v>0</v>
      </c>
      <c r="BL134" s="17" t="s">
        <v>133</v>
      </c>
      <c r="BM134" s="157" t="s">
        <v>677</v>
      </c>
    </row>
    <row r="135" spans="1:65" s="13" customFormat="1" ht="11.25">
      <c r="B135" s="159"/>
      <c r="D135" s="160" t="s">
        <v>135</v>
      </c>
      <c r="E135" s="161" t="s">
        <v>1</v>
      </c>
      <c r="F135" s="162" t="s">
        <v>80</v>
      </c>
      <c r="H135" s="163">
        <v>1</v>
      </c>
      <c r="I135" s="164"/>
      <c r="L135" s="159"/>
      <c r="M135" s="165"/>
      <c r="N135" s="166"/>
      <c r="O135" s="166"/>
      <c r="P135" s="166"/>
      <c r="Q135" s="166"/>
      <c r="R135" s="166"/>
      <c r="S135" s="166"/>
      <c r="T135" s="167"/>
      <c r="AT135" s="161" t="s">
        <v>135</v>
      </c>
      <c r="AU135" s="161" t="s">
        <v>82</v>
      </c>
      <c r="AV135" s="13" t="s">
        <v>82</v>
      </c>
      <c r="AW135" s="13" t="s">
        <v>29</v>
      </c>
      <c r="AX135" s="13" t="s">
        <v>80</v>
      </c>
      <c r="AY135" s="161" t="s">
        <v>126</v>
      </c>
    </row>
    <row r="136" spans="1:65" s="2" customFormat="1" ht="16.5" customHeight="1">
      <c r="A136" s="32"/>
      <c r="B136" s="144"/>
      <c r="C136" s="168" t="s">
        <v>140</v>
      </c>
      <c r="D136" s="168" t="s">
        <v>153</v>
      </c>
      <c r="E136" s="169" t="s">
        <v>678</v>
      </c>
      <c r="F136" s="170" t="s">
        <v>679</v>
      </c>
      <c r="G136" s="171" t="s">
        <v>132</v>
      </c>
      <c r="H136" s="172">
        <v>1</v>
      </c>
      <c r="I136" s="173"/>
      <c r="J136" s="174">
        <f>ROUND(I136*H136,2)</f>
        <v>0</v>
      </c>
      <c r="K136" s="175"/>
      <c r="L136" s="176"/>
      <c r="M136" s="177" t="s">
        <v>1</v>
      </c>
      <c r="N136" s="178" t="s">
        <v>37</v>
      </c>
      <c r="O136" s="58"/>
      <c r="P136" s="155">
        <f>O136*H136</f>
        <v>0</v>
      </c>
      <c r="Q136" s="155">
        <v>1.524E-2</v>
      </c>
      <c r="R136" s="155">
        <f>Q136*H136</f>
        <v>1.524E-2</v>
      </c>
      <c r="S136" s="155">
        <v>0</v>
      </c>
      <c r="T136" s="156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57" t="s">
        <v>156</v>
      </c>
      <c r="AT136" s="157" t="s">
        <v>153</v>
      </c>
      <c r="AU136" s="157" t="s">
        <v>82</v>
      </c>
      <c r="AY136" s="17" t="s">
        <v>126</v>
      </c>
      <c r="BE136" s="158">
        <f>IF(N136="základní",J136,0)</f>
        <v>0</v>
      </c>
      <c r="BF136" s="158">
        <f>IF(N136="snížená",J136,0)</f>
        <v>0</v>
      </c>
      <c r="BG136" s="158">
        <f>IF(N136="zákl. přenesená",J136,0)</f>
        <v>0</v>
      </c>
      <c r="BH136" s="158">
        <f>IF(N136="sníž. přenesená",J136,0)</f>
        <v>0</v>
      </c>
      <c r="BI136" s="158">
        <f>IF(N136="nulová",J136,0)</f>
        <v>0</v>
      </c>
      <c r="BJ136" s="17" t="s">
        <v>80</v>
      </c>
      <c r="BK136" s="158">
        <f>ROUND(I136*H136,2)</f>
        <v>0</v>
      </c>
      <c r="BL136" s="17" t="s">
        <v>133</v>
      </c>
      <c r="BM136" s="157" t="s">
        <v>680</v>
      </c>
    </row>
    <row r="137" spans="1:65" s="13" customFormat="1" ht="11.25">
      <c r="B137" s="159"/>
      <c r="D137" s="160" t="s">
        <v>135</v>
      </c>
      <c r="E137" s="161" t="s">
        <v>1</v>
      </c>
      <c r="F137" s="162" t="s">
        <v>80</v>
      </c>
      <c r="H137" s="163">
        <v>1</v>
      </c>
      <c r="I137" s="164"/>
      <c r="L137" s="159"/>
      <c r="M137" s="165"/>
      <c r="N137" s="166"/>
      <c r="O137" s="166"/>
      <c r="P137" s="166"/>
      <c r="Q137" s="166"/>
      <c r="R137" s="166"/>
      <c r="S137" s="166"/>
      <c r="T137" s="167"/>
      <c r="AT137" s="161" t="s">
        <v>135</v>
      </c>
      <c r="AU137" s="161" t="s">
        <v>82</v>
      </c>
      <c r="AV137" s="13" t="s">
        <v>82</v>
      </c>
      <c r="AW137" s="13" t="s">
        <v>29</v>
      </c>
      <c r="AX137" s="13" t="s">
        <v>80</v>
      </c>
      <c r="AY137" s="161" t="s">
        <v>126</v>
      </c>
    </row>
    <row r="138" spans="1:65" s="2" customFormat="1" ht="24.2" customHeight="1">
      <c r="A138" s="32"/>
      <c r="B138" s="144"/>
      <c r="C138" s="145" t="s">
        <v>161</v>
      </c>
      <c r="D138" s="145" t="s">
        <v>129</v>
      </c>
      <c r="E138" s="146" t="s">
        <v>681</v>
      </c>
      <c r="F138" s="147" t="s">
        <v>682</v>
      </c>
      <c r="G138" s="148" t="s">
        <v>150</v>
      </c>
      <c r="H138" s="149">
        <v>1</v>
      </c>
      <c r="I138" s="150"/>
      <c r="J138" s="151">
        <f>ROUND(I138*H138,2)</f>
        <v>0</v>
      </c>
      <c r="K138" s="152"/>
      <c r="L138" s="33"/>
      <c r="M138" s="153" t="s">
        <v>1</v>
      </c>
      <c r="N138" s="154" t="s">
        <v>37</v>
      </c>
      <c r="O138" s="58"/>
      <c r="P138" s="155">
        <f>O138*H138</f>
        <v>0</v>
      </c>
      <c r="Q138" s="155">
        <v>4.0299999999999997E-3</v>
      </c>
      <c r="R138" s="155">
        <f>Q138*H138</f>
        <v>4.0299999999999997E-3</v>
      </c>
      <c r="S138" s="155">
        <v>0</v>
      </c>
      <c r="T138" s="156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7" t="s">
        <v>133</v>
      </c>
      <c r="AT138" s="157" t="s">
        <v>129</v>
      </c>
      <c r="AU138" s="157" t="s">
        <v>82</v>
      </c>
      <c r="AY138" s="17" t="s">
        <v>126</v>
      </c>
      <c r="BE138" s="158">
        <f>IF(N138="základní",J138,0)</f>
        <v>0</v>
      </c>
      <c r="BF138" s="158">
        <f>IF(N138="snížená",J138,0)</f>
        <v>0</v>
      </c>
      <c r="BG138" s="158">
        <f>IF(N138="zákl. přenesená",J138,0)</f>
        <v>0</v>
      </c>
      <c r="BH138" s="158">
        <f>IF(N138="sníž. přenesená",J138,0)</f>
        <v>0</v>
      </c>
      <c r="BI138" s="158">
        <f>IF(N138="nulová",J138,0)</f>
        <v>0</v>
      </c>
      <c r="BJ138" s="17" t="s">
        <v>80</v>
      </c>
      <c r="BK138" s="158">
        <f>ROUND(I138*H138,2)</f>
        <v>0</v>
      </c>
      <c r="BL138" s="17" t="s">
        <v>133</v>
      </c>
      <c r="BM138" s="157" t="s">
        <v>683</v>
      </c>
    </row>
    <row r="139" spans="1:65" s="13" customFormat="1" ht="11.25">
      <c r="B139" s="159"/>
      <c r="D139" s="160" t="s">
        <v>135</v>
      </c>
      <c r="E139" s="161" t="s">
        <v>1</v>
      </c>
      <c r="F139" s="162" t="s">
        <v>80</v>
      </c>
      <c r="H139" s="163">
        <v>1</v>
      </c>
      <c r="I139" s="164"/>
      <c r="L139" s="159"/>
      <c r="M139" s="165"/>
      <c r="N139" s="166"/>
      <c r="O139" s="166"/>
      <c r="P139" s="166"/>
      <c r="Q139" s="166"/>
      <c r="R139" s="166"/>
      <c r="S139" s="166"/>
      <c r="T139" s="167"/>
      <c r="AT139" s="161" t="s">
        <v>135</v>
      </c>
      <c r="AU139" s="161" t="s">
        <v>82</v>
      </c>
      <c r="AV139" s="13" t="s">
        <v>82</v>
      </c>
      <c r="AW139" s="13" t="s">
        <v>29</v>
      </c>
      <c r="AX139" s="13" t="s">
        <v>80</v>
      </c>
      <c r="AY139" s="161" t="s">
        <v>126</v>
      </c>
    </row>
    <row r="140" spans="1:65" s="2" customFormat="1" ht="49.15" customHeight="1">
      <c r="A140" s="32"/>
      <c r="B140" s="144"/>
      <c r="C140" s="168" t="s">
        <v>165</v>
      </c>
      <c r="D140" s="168" t="s">
        <v>153</v>
      </c>
      <c r="E140" s="169" t="s">
        <v>684</v>
      </c>
      <c r="F140" s="170" t="s">
        <v>685</v>
      </c>
      <c r="G140" s="171" t="s">
        <v>132</v>
      </c>
      <c r="H140" s="172">
        <v>1</v>
      </c>
      <c r="I140" s="173"/>
      <c r="J140" s="174">
        <f>ROUND(I140*H140,2)</f>
        <v>0</v>
      </c>
      <c r="K140" s="175"/>
      <c r="L140" s="176"/>
      <c r="M140" s="177" t="s">
        <v>1</v>
      </c>
      <c r="N140" s="178" t="s">
        <v>37</v>
      </c>
      <c r="O140" s="58"/>
      <c r="P140" s="155">
        <f>O140*H140</f>
        <v>0</v>
      </c>
      <c r="Q140" s="155">
        <v>2.6100000000000002E-2</v>
      </c>
      <c r="R140" s="155">
        <f>Q140*H140</f>
        <v>2.6100000000000002E-2</v>
      </c>
      <c r="S140" s="155">
        <v>0</v>
      </c>
      <c r="T140" s="156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57" t="s">
        <v>156</v>
      </c>
      <c r="AT140" s="157" t="s">
        <v>153</v>
      </c>
      <c r="AU140" s="157" t="s">
        <v>82</v>
      </c>
      <c r="AY140" s="17" t="s">
        <v>126</v>
      </c>
      <c r="BE140" s="158">
        <f>IF(N140="základní",J140,0)</f>
        <v>0</v>
      </c>
      <c r="BF140" s="158">
        <f>IF(N140="snížená",J140,0)</f>
        <v>0</v>
      </c>
      <c r="BG140" s="158">
        <f>IF(N140="zákl. přenesená",J140,0)</f>
        <v>0</v>
      </c>
      <c r="BH140" s="158">
        <f>IF(N140="sníž. přenesená",J140,0)</f>
        <v>0</v>
      </c>
      <c r="BI140" s="158">
        <f>IF(N140="nulová",J140,0)</f>
        <v>0</v>
      </c>
      <c r="BJ140" s="17" t="s">
        <v>80</v>
      </c>
      <c r="BK140" s="158">
        <f>ROUND(I140*H140,2)</f>
        <v>0</v>
      </c>
      <c r="BL140" s="17" t="s">
        <v>133</v>
      </c>
      <c r="BM140" s="157" t="s">
        <v>686</v>
      </c>
    </row>
    <row r="141" spans="1:65" s="13" customFormat="1" ht="11.25">
      <c r="B141" s="159"/>
      <c r="D141" s="160" t="s">
        <v>135</v>
      </c>
      <c r="E141" s="161" t="s">
        <v>1</v>
      </c>
      <c r="F141" s="162" t="s">
        <v>80</v>
      </c>
      <c r="H141" s="163">
        <v>1</v>
      </c>
      <c r="I141" s="164"/>
      <c r="L141" s="159"/>
      <c r="M141" s="165"/>
      <c r="N141" s="166"/>
      <c r="O141" s="166"/>
      <c r="P141" s="166"/>
      <c r="Q141" s="166"/>
      <c r="R141" s="166"/>
      <c r="S141" s="166"/>
      <c r="T141" s="167"/>
      <c r="AT141" s="161" t="s">
        <v>135</v>
      </c>
      <c r="AU141" s="161" t="s">
        <v>82</v>
      </c>
      <c r="AV141" s="13" t="s">
        <v>82</v>
      </c>
      <c r="AW141" s="13" t="s">
        <v>29</v>
      </c>
      <c r="AX141" s="13" t="s">
        <v>80</v>
      </c>
      <c r="AY141" s="161" t="s">
        <v>126</v>
      </c>
    </row>
    <row r="142" spans="1:65" s="2" customFormat="1" ht="24.2" customHeight="1">
      <c r="A142" s="32"/>
      <c r="B142" s="144"/>
      <c r="C142" s="145" t="s">
        <v>169</v>
      </c>
      <c r="D142" s="145" t="s">
        <v>129</v>
      </c>
      <c r="E142" s="146" t="s">
        <v>687</v>
      </c>
      <c r="F142" s="147" t="s">
        <v>688</v>
      </c>
      <c r="G142" s="148" t="s">
        <v>138</v>
      </c>
      <c r="H142" s="149">
        <v>7</v>
      </c>
      <c r="I142" s="150"/>
      <c r="J142" s="151">
        <f>ROUND(I142*H142,2)</f>
        <v>0</v>
      </c>
      <c r="K142" s="152"/>
      <c r="L142" s="33"/>
      <c r="M142" s="153" t="s">
        <v>1</v>
      </c>
      <c r="N142" s="154" t="s">
        <v>37</v>
      </c>
      <c r="O142" s="58"/>
      <c r="P142" s="155">
        <f>O142*H142</f>
        <v>0</v>
      </c>
      <c r="Q142" s="155">
        <v>1.4400000000000001E-3</v>
      </c>
      <c r="R142" s="155">
        <f>Q142*H142</f>
        <v>1.008E-2</v>
      </c>
      <c r="S142" s="155">
        <v>0</v>
      </c>
      <c r="T142" s="156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57" t="s">
        <v>133</v>
      </c>
      <c r="AT142" s="157" t="s">
        <v>129</v>
      </c>
      <c r="AU142" s="157" t="s">
        <v>82</v>
      </c>
      <c r="AY142" s="17" t="s">
        <v>126</v>
      </c>
      <c r="BE142" s="158">
        <f>IF(N142="základní",J142,0)</f>
        <v>0</v>
      </c>
      <c r="BF142" s="158">
        <f>IF(N142="snížená",J142,0)</f>
        <v>0</v>
      </c>
      <c r="BG142" s="158">
        <f>IF(N142="zákl. přenesená",J142,0)</f>
        <v>0</v>
      </c>
      <c r="BH142" s="158">
        <f>IF(N142="sníž. přenesená",J142,0)</f>
        <v>0</v>
      </c>
      <c r="BI142" s="158">
        <f>IF(N142="nulová",J142,0)</f>
        <v>0</v>
      </c>
      <c r="BJ142" s="17" t="s">
        <v>80</v>
      </c>
      <c r="BK142" s="158">
        <f>ROUND(I142*H142,2)</f>
        <v>0</v>
      </c>
      <c r="BL142" s="17" t="s">
        <v>133</v>
      </c>
      <c r="BM142" s="157" t="s">
        <v>689</v>
      </c>
    </row>
    <row r="143" spans="1:65" s="13" customFormat="1" ht="11.25">
      <c r="B143" s="159"/>
      <c r="D143" s="160" t="s">
        <v>135</v>
      </c>
      <c r="E143" s="161" t="s">
        <v>1</v>
      </c>
      <c r="F143" s="162" t="s">
        <v>161</v>
      </c>
      <c r="H143" s="163">
        <v>7</v>
      </c>
      <c r="I143" s="164"/>
      <c r="L143" s="159"/>
      <c r="M143" s="165"/>
      <c r="N143" s="166"/>
      <c r="O143" s="166"/>
      <c r="P143" s="166"/>
      <c r="Q143" s="166"/>
      <c r="R143" s="166"/>
      <c r="S143" s="166"/>
      <c r="T143" s="167"/>
      <c r="AT143" s="161" t="s">
        <v>135</v>
      </c>
      <c r="AU143" s="161" t="s">
        <v>82</v>
      </c>
      <c r="AV143" s="13" t="s">
        <v>82</v>
      </c>
      <c r="AW143" s="13" t="s">
        <v>29</v>
      </c>
      <c r="AX143" s="13" t="s">
        <v>80</v>
      </c>
      <c r="AY143" s="161" t="s">
        <v>126</v>
      </c>
    </row>
    <row r="144" spans="1:65" s="2" customFormat="1" ht="24.2" customHeight="1">
      <c r="A144" s="32"/>
      <c r="B144" s="144"/>
      <c r="C144" s="145" t="s">
        <v>173</v>
      </c>
      <c r="D144" s="145" t="s">
        <v>129</v>
      </c>
      <c r="E144" s="146" t="s">
        <v>690</v>
      </c>
      <c r="F144" s="147" t="s">
        <v>691</v>
      </c>
      <c r="G144" s="148" t="s">
        <v>132</v>
      </c>
      <c r="H144" s="149">
        <v>1</v>
      </c>
      <c r="I144" s="150"/>
      <c r="J144" s="151">
        <f>ROUND(I144*H144,2)</f>
        <v>0</v>
      </c>
      <c r="K144" s="152"/>
      <c r="L144" s="33"/>
      <c r="M144" s="153" t="s">
        <v>1</v>
      </c>
      <c r="N144" s="154" t="s">
        <v>37</v>
      </c>
      <c r="O144" s="58"/>
      <c r="P144" s="155">
        <f>O144*H144</f>
        <v>0</v>
      </c>
      <c r="Q144" s="155">
        <v>5.1999999999999995E-4</v>
      </c>
      <c r="R144" s="155">
        <f>Q144*H144</f>
        <v>5.1999999999999995E-4</v>
      </c>
      <c r="S144" s="155">
        <v>0</v>
      </c>
      <c r="T144" s="156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57" t="s">
        <v>133</v>
      </c>
      <c r="AT144" s="157" t="s">
        <v>129</v>
      </c>
      <c r="AU144" s="157" t="s">
        <v>82</v>
      </c>
      <c r="AY144" s="17" t="s">
        <v>126</v>
      </c>
      <c r="BE144" s="158">
        <f>IF(N144="základní",J144,0)</f>
        <v>0</v>
      </c>
      <c r="BF144" s="158">
        <f>IF(N144="snížená",J144,0)</f>
        <v>0</v>
      </c>
      <c r="BG144" s="158">
        <f>IF(N144="zákl. přenesená",J144,0)</f>
        <v>0</v>
      </c>
      <c r="BH144" s="158">
        <f>IF(N144="sníž. přenesená",J144,0)</f>
        <v>0</v>
      </c>
      <c r="BI144" s="158">
        <f>IF(N144="nulová",J144,0)</f>
        <v>0</v>
      </c>
      <c r="BJ144" s="17" t="s">
        <v>80</v>
      </c>
      <c r="BK144" s="158">
        <f>ROUND(I144*H144,2)</f>
        <v>0</v>
      </c>
      <c r="BL144" s="17" t="s">
        <v>133</v>
      </c>
      <c r="BM144" s="157" t="s">
        <v>692</v>
      </c>
    </row>
    <row r="145" spans="1:65" s="13" customFormat="1" ht="11.25">
      <c r="B145" s="159"/>
      <c r="D145" s="160" t="s">
        <v>135</v>
      </c>
      <c r="E145" s="161" t="s">
        <v>1</v>
      </c>
      <c r="F145" s="162" t="s">
        <v>80</v>
      </c>
      <c r="H145" s="163">
        <v>1</v>
      </c>
      <c r="I145" s="164"/>
      <c r="L145" s="159"/>
      <c r="M145" s="165"/>
      <c r="N145" s="166"/>
      <c r="O145" s="166"/>
      <c r="P145" s="166"/>
      <c r="Q145" s="166"/>
      <c r="R145" s="166"/>
      <c r="S145" s="166"/>
      <c r="T145" s="167"/>
      <c r="AT145" s="161" t="s">
        <v>135</v>
      </c>
      <c r="AU145" s="161" t="s">
        <v>82</v>
      </c>
      <c r="AV145" s="13" t="s">
        <v>82</v>
      </c>
      <c r="AW145" s="13" t="s">
        <v>29</v>
      </c>
      <c r="AX145" s="13" t="s">
        <v>80</v>
      </c>
      <c r="AY145" s="161" t="s">
        <v>126</v>
      </c>
    </row>
    <row r="146" spans="1:65" s="2" customFormat="1" ht="24.2" customHeight="1">
      <c r="A146" s="32"/>
      <c r="B146" s="144"/>
      <c r="C146" s="145" t="s">
        <v>177</v>
      </c>
      <c r="D146" s="145" t="s">
        <v>129</v>
      </c>
      <c r="E146" s="146" t="s">
        <v>693</v>
      </c>
      <c r="F146" s="147" t="s">
        <v>694</v>
      </c>
      <c r="G146" s="148" t="s">
        <v>132</v>
      </c>
      <c r="H146" s="149">
        <v>1</v>
      </c>
      <c r="I146" s="150"/>
      <c r="J146" s="151">
        <f>ROUND(I146*H146,2)</f>
        <v>0</v>
      </c>
      <c r="K146" s="152"/>
      <c r="L146" s="33"/>
      <c r="M146" s="153" t="s">
        <v>1</v>
      </c>
      <c r="N146" s="154" t="s">
        <v>37</v>
      </c>
      <c r="O146" s="58"/>
      <c r="P146" s="155">
        <f>O146*H146</f>
        <v>0</v>
      </c>
      <c r="Q146" s="155">
        <v>5.6999999999999998E-4</v>
      </c>
      <c r="R146" s="155">
        <f>Q146*H146</f>
        <v>5.6999999999999998E-4</v>
      </c>
      <c r="S146" s="155">
        <v>0</v>
      </c>
      <c r="T146" s="156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57" t="s">
        <v>133</v>
      </c>
      <c r="AT146" s="157" t="s">
        <v>129</v>
      </c>
      <c r="AU146" s="157" t="s">
        <v>82</v>
      </c>
      <c r="AY146" s="17" t="s">
        <v>126</v>
      </c>
      <c r="BE146" s="158">
        <f>IF(N146="základní",J146,0)</f>
        <v>0</v>
      </c>
      <c r="BF146" s="158">
        <f>IF(N146="snížená",J146,0)</f>
        <v>0</v>
      </c>
      <c r="BG146" s="158">
        <f>IF(N146="zákl. přenesená",J146,0)</f>
        <v>0</v>
      </c>
      <c r="BH146" s="158">
        <f>IF(N146="sníž. přenesená",J146,0)</f>
        <v>0</v>
      </c>
      <c r="BI146" s="158">
        <f>IF(N146="nulová",J146,0)</f>
        <v>0</v>
      </c>
      <c r="BJ146" s="17" t="s">
        <v>80</v>
      </c>
      <c r="BK146" s="158">
        <f>ROUND(I146*H146,2)</f>
        <v>0</v>
      </c>
      <c r="BL146" s="17" t="s">
        <v>133</v>
      </c>
      <c r="BM146" s="157" t="s">
        <v>695</v>
      </c>
    </row>
    <row r="147" spans="1:65" s="13" customFormat="1" ht="11.25">
      <c r="B147" s="159"/>
      <c r="D147" s="160" t="s">
        <v>135</v>
      </c>
      <c r="E147" s="161" t="s">
        <v>1</v>
      </c>
      <c r="F147" s="162" t="s">
        <v>80</v>
      </c>
      <c r="H147" s="163">
        <v>1</v>
      </c>
      <c r="I147" s="164"/>
      <c r="L147" s="159"/>
      <c r="M147" s="165"/>
      <c r="N147" s="166"/>
      <c r="O147" s="166"/>
      <c r="P147" s="166"/>
      <c r="Q147" s="166"/>
      <c r="R147" s="166"/>
      <c r="S147" s="166"/>
      <c r="T147" s="167"/>
      <c r="AT147" s="161" t="s">
        <v>135</v>
      </c>
      <c r="AU147" s="161" t="s">
        <v>82</v>
      </c>
      <c r="AV147" s="13" t="s">
        <v>82</v>
      </c>
      <c r="AW147" s="13" t="s">
        <v>29</v>
      </c>
      <c r="AX147" s="13" t="s">
        <v>80</v>
      </c>
      <c r="AY147" s="161" t="s">
        <v>126</v>
      </c>
    </row>
    <row r="148" spans="1:65" s="2" customFormat="1" ht="24.2" customHeight="1">
      <c r="A148" s="32"/>
      <c r="B148" s="144"/>
      <c r="C148" s="145" t="s">
        <v>181</v>
      </c>
      <c r="D148" s="145" t="s">
        <v>129</v>
      </c>
      <c r="E148" s="146" t="s">
        <v>696</v>
      </c>
      <c r="F148" s="147" t="s">
        <v>697</v>
      </c>
      <c r="G148" s="148" t="s">
        <v>144</v>
      </c>
      <c r="H148" s="149">
        <v>6.3E-2</v>
      </c>
      <c r="I148" s="150"/>
      <c r="J148" s="151">
        <f>ROUND(I148*H148,2)</f>
        <v>0</v>
      </c>
      <c r="K148" s="152"/>
      <c r="L148" s="33"/>
      <c r="M148" s="153" t="s">
        <v>1</v>
      </c>
      <c r="N148" s="154" t="s">
        <v>37</v>
      </c>
      <c r="O148" s="58"/>
      <c r="P148" s="155">
        <f>O148*H148</f>
        <v>0</v>
      </c>
      <c r="Q148" s="155">
        <v>0</v>
      </c>
      <c r="R148" s="155">
        <f>Q148*H148</f>
        <v>0</v>
      </c>
      <c r="S148" s="155">
        <v>0</v>
      </c>
      <c r="T148" s="156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57" t="s">
        <v>133</v>
      </c>
      <c r="AT148" s="157" t="s">
        <v>129</v>
      </c>
      <c r="AU148" s="157" t="s">
        <v>82</v>
      </c>
      <c r="AY148" s="17" t="s">
        <v>126</v>
      </c>
      <c r="BE148" s="158">
        <f>IF(N148="základní",J148,0)</f>
        <v>0</v>
      </c>
      <c r="BF148" s="158">
        <f>IF(N148="snížená",J148,0)</f>
        <v>0</v>
      </c>
      <c r="BG148" s="158">
        <f>IF(N148="zákl. přenesená",J148,0)</f>
        <v>0</v>
      </c>
      <c r="BH148" s="158">
        <f>IF(N148="sníž. přenesená",J148,0)</f>
        <v>0</v>
      </c>
      <c r="BI148" s="158">
        <f>IF(N148="nulová",J148,0)</f>
        <v>0</v>
      </c>
      <c r="BJ148" s="17" t="s">
        <v>80</v>
      </c>
      <c r="BK148" s="158">
        <f>ROUND(I148*H148,2)</f>
        <v>0</v>
      </c>
      <c r="BL148" s="17" t="s">
        <v>133</v>
      </c>
      <c r="BM148" s="157" t="s">
        <v>698</v>
      </c>
    </row>
    <row r="149" spans="1:65" s="12" customFormat="1" ht="22.9" customHeight="1">
      <c r="B149" s="131"/>
      <c r="D149" s="132" t="s">
        <v>71</v>
      </c>
      <c r="E149" s="142" t="s">
        <v>699</v>
      </c>
      <c r="F149" s="142" t="s">
        <v>700</v>
      </c>
      <c r="I149" s="134"/>
      <c r="J149" s="143">
        <f>BK149</f>
        <v>0</v>
      </c>
      <c r="L149" s="131"/>
      <c r="M149" s="136"/>
      <c r="N149" s="137"/>
      <c r="O149" s="137"/>
      <c r="P149" s="138">
        <f>SUM(P150:P190)</f>
        <v>0</v>
      </c>
      <c r="Q149" s="137"/>
      <c r="R149" s="138">
        <f>SUM(R150:R190)</f>
        <v>1.2789999999999999E-2</v>
      </c>
      <c r="S149" s="137"/>
      <c r="T149" s="139">
        <f>SUM(T150:T190)</f>
        <v>3.015E-2</v>
      </c>
      <c r="AR149" s="132" t="s">
        <v>82</v>
      </c>
      <c r="AT149" s="140" t="s">
        <v>71</v>
      </c>
      <c r="AU149" s="140" t="s">
        <v>80</v>
      </c>
      <c r="AY149" s="132" t="s">
        <v>126</v>
      </c>
      <c r="BK149" s="141">
        <f>SUM(BK150:BK190)</f>
        <v>0</v>
      </c>
    </row>
    <row r="150" spans="1:65" s="2" customFormat="1" ht="24.2" customHeight="1">
      <c r="A150" s="32"/>
      <c r="B150" s="144"/>
      <c r="C150" s="145" t="s">
        <v>185</v>
      </c>
      <c r="D150" s="145" t="s">
        <v>129</v>
      </c>
      <c r="E150" s="146" t="s">
        <v>701</v>
      </c>
      <c r="F150" s="147" t="s">
        <v>702</v>
      </c>
      <c r="G150" s="148" t="s">
        <v>138</v>
      </c>
      <c r="H150" s="149">
        <v>4</v>
      </c>
      <c r="I150" s="150"/>
      <c r="J150" s="151">
        <f>ROUND(I150*H150,2)</f>
        <v>0</v>
      </c>
      <c r="K150" s="152"/>
      <c r="L150" s="33"/>
      <c r="M150" s="153" t="s">
        <v>1</v>
      </c>
      <c r="N150" s="154" t="s">
        <v>37</v>
      </c>
      <c r="O150" s="58"/>
      <c r="P150" s="155">
        <f>O150*H150</f>
        <v>0</v>
      </c>
      <c r="Q150" s="155">
        <v>0</v>
      </c>
      <c r="R150" s="155">
        <f>Q150*H150</f>
        <v>0</v>
      </c>
      <c r="S150" s="155">
        <v>2.1299999999999999E-3</v>
      </c>
      <c r="T150" s="156">
        <f>S150*H150</f>
        <v>8.5199999999999998E-3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57" t="s">
        <v>133</v>
      </c>
      <c r="AT150" s="157" t="s">
        <v>129</v>
      </c>
      <c r="AU150" s="157" t="s">
        <v>82</v>
      </c>
      <c r="AY150" s="17" t="s">
        <v>126</v>
      </c>
      <c r="BE150" s="158">
        <f>IF(N150="základní",J150,0)</f>
        <v>0</v>
      </c>
      <c r="BF150" s="158">
        <f>IF(N150="snížená",J150,0)</f>
        <v>0</v>
      </c>
      <c r="BG150" s="158">
        <f>IF(N150="zákl. přenesená",J150,0)</f>
        <v>0</v>
      </c>
      <c r="BH150" s="158">
        <f>IF(N150="sníž. přenesená",J150,0)</f>
        <v>0</v>
      </c>
      <c r="BI150" s="158">
        <f>IF(N150="nulová",J150,0)</f>
        <v>0</v>
      </c>
      <c r="BJ150" s="17" t="s">
        <v>80</v>
      </c>
      <c r="BK150" s="158">
        <f>ROUND(I150*H150,2)</f>
        <v>0</v>
      </c>
      <c r="BL150" s="17" t="s">
        <v>133</v>
      </c>
      <c r="BM150" s="157" t="s">
        <v>703</v>
      </c>
    </row>
    <row r="151" spans="1:65" s="13" customFormat="1" ht="11.25">
      <c r="B151" s="159"/>
      <c r="D151" s="160" t="s">
        <v>135</v>
      </c>
      <c r="E151" s="161" t="s">
        <v>1</v>
      </c>
      <c r="F151" s="162" t="s">
        <v>147</v>
      </c>
      <c r="H151" s="163">
        <v>4</v>
      </c>
      <c r="I151" s="164"/>
      <c r="L151" s="159"/>
      <c r="M151" s="165"/>
      <c r="N151" s="166"/>
      <c r="O151" s="166"/>
      <c r="P151" s="166"/>
      <c r="Q151" s="166"/>
      <c r="R151" s="166"/>
      <c r="S151" s="166"/>
      <c r="T151" s="167"/>
      <c r="AT151" s="161" t="s">
        <v>135</v>
      </c>
      <c r="AU151" s="161" t="s">
        <v>82</v>
      </c>
      <c r="AV151" s="13" t="s">
        <v>82</v>
      </c>
      <c r="AW151" s="13" t="s">
        <v>29</v>
      </c>
      <c r="AX151" s="13" t="s">
        <v>80</v>
      </c>
      <c r="AY151" s="161" t="s">
        <v>126</v>
      </c>
    </row>
    <row r="152" spans="1:65" s="2" customFormat="1" ht="16.5" customHeight="1">
      <c r="A152" s="32"/>
      <c r="B152" s="144"/>
      <c r="C152" s="145" t="s">
        <v>189</v>
      </c>
      <c r="D152" s="145" t="s">
        <v>129</v>
      </c>
      <c r="E152" s="146" t="s">
        <v>704</v>
      </c>
      <c r="F152" s="147" t="s">
        <v>705</v>
      </c>
      <c r="G152" s="148" t="s">
        <v>138</v>
      </c>
      <c r="H152" s="149">
        <v>8</v>
      </c>
      <c r="I152" s="150"/>
      <c r="J152" s="151">
        <f>ROUND(I152*H152,2)</f>
        <v>0</v>
      </c>
      <c r="K152" s="152"/>
      <c r="L152" s="33"/>
      <c r="M152" s="153" t="s">
        <v>1</v>
      </c>
      <c r="N152" s="154" t="s">
        <v>37</v>
      </c>
      <c r="O152" s="58"/>
      <c r="P152" s="155">
        <f>O152*H152</f>
        <v>0</v>
      </c>
      <c r="Q152" s="155">
        <v>0</v>
      </c>
      <c r="R152" s="155">
        <f>Q152*H152</f>
        <v>0</v>
      </c>
      <c r="S152" s="155">
        <v>2.7999999999999998E-4</v>
      </c>
      <c r="T152" s="156">
        <f>S152*H152</f>
        <v>2.2399999999999998E-3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57" t="s">
        <v>133</v>
      </c>
      <c r="AT152" s="157" t="s">
        <v>129</v>
      </c>
      <c r="AU152" s="157" t="s">
        <v>82</v>
      </c>
      <c r="AY152" s="17" t="s">
        <v>126</v>
      </c>
      <c r="BE152" s="158">
        <f>IF(N152="základní",J152,0)</f>
        <v>0</v>
      </c>
      <c r="BF152" s="158">
        <f>IF(N152="snížená",J152,0)</f>
        <v>0</v>
      </c>
      <c r="BG152" s="158">
        <f>IF(N152="zákl. přenesená",J152,0)</f>
        <v>0</v>
      </c>
      <c r="BH152" s="158">
        <f>IF(N152="sníž. přenesená",J152,0)</f>
        <v>0</v>
      </c>
      <c r="BI152" s="158">
        <f>IF(N152="nulová",J152,0)</f>
        <v>0</v>
      </c>
      <c r="BJ152" s="17" t="s">
        <v>80</v>
      </c>
      <c r="BK152" s="158">
        <f>ROUND(I152*H152,2)</f>
        <v>0</v>
      </c>
      <c r="BL152" s="17" t="s">
        <v>133</v>
      </c>
      <c r="BM152" s="157" t="s">
        <v>706</v>
      </c>
    </row>
    <row r="153" spans="1:65" s="13" customFormat="1" ht="11.25">
      <c r="B153" s="159"/>
      <c r="D153" s="160" t="s">
        <v>135</v>
      </c>
      <c r="E153" s="161" t="s">
        <v>1</v>
      </c>
      <c r="F153" s="162" t="s">
        <v>165</v>
      </c>
      <c r="H153" s="163">
        <v>8</v>
      </c>
      <c r="I153" s="164"/>
      <c r="L153" s="159"/>
      <c r="M153" s="165"/>
      <c r="N153" s="166"/>
      <c r="O153" s="166"/>
      <c r="P153" s="166"/>
      <c r="Q153" s="166"/>
      <c r="R153" s="166"/>
      <c r="S153" s="166"/>
      <c r="T153" s="167"/>
      <c r="AT153" s="161" t="s">
        <v>135</v>
      </c>
      <c r="AU153" s="161" t="s">
        <v>82</v>
      </c>
      <c r="AV153" s="13" t="s">
        <v>82</v>
      </c>
      <c r="AW153" s="13" t="s">
        <v>29</v>
      </c>
      <c r="AX153" s="13" t="s">
        <v>80</v>
      </c>
      <c r="AY153" s="161" t="s">
        <v>126</v>
      </c>
    </row>
    <row r="154" spans="1:65" s="2" customFormat="1" ht="24.2" customHeight="1">
      <c r="A154" s="32"/>
      <c r="B154" s="144"/>
      <c r="C154" s="145" t="s">
        <v>8</v>
      </c>
      <c r="D154" s="145" t="s">
        <v>129</v>
      </c>
      <c r="E154" s="146" t="s">
        <v>707</v>
      </c>
      <c r="F154" s="147" t="s">
        <v>708</v>
      </c>
      <c r="G154" s="148" t="s">
        <v>132</v>
      </c>
      <c r="H154" s="149">
        <v>2</v>
      </c>
      <c r="I154" s="150"/>
      <c r="J154" s="151">
        <f>ROUND(I154*H154,2)</f>
        <v>0</v>
      </c>
      <c r="K154" s="152"/>
      <c r="L154" s="33"/>
      <c r="M154" s="153" t="s">
        <v>1</v>
      </c>
      <c r="N154" s="154" t="s">
        <v>37</v>
      </c>
      <c r="O154" s="58"/>
      <c r="P154" s="155">
        <f>O154*H154</f>
        <v>0</v>
      </c>
      <c r="Q154" s="155">
        <v>0</v>
      </c>
      <c r="R154" s="155">
        <f>Q154*H154</f>
        <v>0</v>
      </c>
      <c r="S154" s="155">
        <v>6.8999999999999997E-4</v>
      </c>
      <c r="T154" s="156">
        <f>S154*H154</f>
        <v>1.3799999999999999E-3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57" t="s">
        <v>133</v>
      </c>
      <c r="AT154" s="157" t="s">
        <v>129</v>
      </c>
      <c r="AU154" s="157" t="s">
        <v>82</v>
      </c>
      <c r="AY154" s="17" t="s">
        <v>126</v>
      </c>
      <c r="BE154" s="158">
        <f>IF(N154="základní",J154,0)</f>
        <v>0</v>
      </c>
      <c r="BF154" s="158">
        <f>IF(N154="snížená",J154,0)</f>
        <v>0</v>
      </c>
      <c r="BG154" s="158">
        <f>IF(N154="zákl. přenesená",J154,0)</f>
        <v>0</v>
      </c>
      <c r="BH154" s="158">
        <f>IF(N154="sníž. přenesená",J154,0)</f>
        <v>0</v>
      </c>
      <c r="BI154" s="158">
        <f>IF(N154="nulová",J154,0)</f>
        <v>0</v>
      </c>
      <c r="BJ154" s="17" t="s">
        <v>80</v>
      </c>
      <c r="BK154" s="158">
        <f>ROUND(I154*H154,2)</f>
        <v>0</v>
      </c>
      <c r="BL154" s="17" t="s">
        <v>133</v>
      </c>
      <c r="BM154" s="157" t="s">
        <v>709</v>
      </c>
    </row>
    <row r="155" spans="1:65" s="13" customFormat="1" ht="11.25">
      <c r="B155" s="159"/>
      <c r="D155" s="160" t="s">
        <v>135</v>
      </c>
      <c r="E155" s="161" t="s">
        <v>1</v>
      </c>
      <c r="F155" s="162" t="s">
        <v>82</v>
      </c>
      <c r="H155" s="163">
        <v>2</v>
      </c>
      <c r="I155" s="164"/>
      <c r="L155" s="159"/>
      <c r="M155" s="165"/>
      <c r="N155" s="166"/>
      <c r="O155" s="166"/>
      <c r="P155" s="166"/>
      <c r="Q155" s="166"/>
      <c r="R155" s="166"/>
      <c r="S155" s="166"/>
      <c r="T155" s="167"/>
      <c r="AT155" s="161" t="s">
        <v>135</v>
      </c>
      <c r="AU155" s="161" t="s">
        <v>82</v>
      </c>
      <c r="AV155" s="13" t="s">
        <v>82</v>
      </c>
      <c r="AW155" s="13" t="s">
        <v>29</v>
      </c>
      <c r="AX155" s="13" t="s">
        <v>80</v>
      </c>
      <c r="AY155" s="161" t="s">
        <v>126</v>
      </c>
    </row>
    <row r="156" spans="1:65" s="2" customFormat="1" ht="21.75" customHeight="1">
      <c r="A156" s="32"/>
      <c r="B156" s="144"/>
      <c r="C156" s="145" t="s">
        <v>133</v>
      </c>
      <c r="D156" s="145" t="s">
        <v>129</v>
      </c>
      <c r="E156" s="146" t="s">
        <v>710</v>
      </c>
      <c r="F156" s="147" t="s">
        <v>711</v>
      </c>
      <c r="G156" s="148" t="s">
        <v>132</v>
      </c>
      <c r="H156" s="149">
        <v>10</v>
      </c>
      <c r="I156" s="150"/>
      <c r="J156" s="151">
        <f>ROUND(I156*H156,2)</f>
        <v>0</v>
      </c>
      <c r="K156" s="152"/>
      <c r="L156" s="33"/>
      <c r="M156" s="153" t="s">
        <v>1</v>
      </c>
      <c r="N156" s="154" t="s">
        <v>37</v>
      </c>
      <c r="O156" s="58"/>
      <c r="P156" s="155">
        <f>O156*H156</f>
        <v>0</v>
      </c>
      <c r="Q156" s="155">
        <v>0</v>
      </c>
      <c r="R156" s="155">
        <f>Q156*H156</f>
        <v>0</v>
      </c>
      <c r="S156" s="155">
        <v>5.2999999999999998E-4</v>
      </c>
      <c r="T156" s="156">
        <f>S156*H156</f>
        <v>5.3E-3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57" t="s">
        <v>133</v>
      </c>
      <c r="AT156" s="157" t="s">
        <v>129</v>
      </c>
      <c r="AU156" s="157" t="s">
        <v>82</v>
      </c>
      <c r="AY156" s="17" t="s">
        <v>126</v>
      </c>
      <c r="BE156" s="158">
        <f>IF(N156="základní",J156,0)</f>
        <v>0</v>
      </c>
      <c r="BF156" s="158">
        <f>IF(N156="snížená",J156,0)</f>
        <v>0</v>
      </c>
      <c r="BG156" s="158">
        <f>IF(N156="zákl. přenesená",J156,0)</f>
        <v>0</v>
      </c>
      <c r="BH156" s="158">
        <f>IF(N156="sníž. přenesená",J156,0)</f>
        <v>0</v>
      </c>
      <c r="BI156" s="158">
        <f>IF(N156="nulová",J156,0)</f>
        <v>0</v>
      </c>
      <c r="BJ156" s="17" t="s">
        <v>80</v>
      </c>
      <c r="BK156" s="158">
        <f>ROUND(I156*H156,2)</f>
        <v>0</v>
      </c>
      <c r="BL156" s="17" t="s">
        <v>133</v>
      </c>
      <c r="BM156" s="157" t="s">
        <v>712</v>
      </c>
    </row>
    <row r="157" spans="1:65" s="13" customFormat="1" ht="11.25">
      <c r="B157" s="159"/>
      <c r="D157" s="160" t="s">
        <v>135</v>
      </c>
      <c r="E157" s="161" t="s">
        <v>1</v>
      </c>
      <c r="F157" s="162" t="s">
        <v>173</v>
      </c>
      <c r="H157" s="163">
        <v>10</v>
      </c>
      <c r="I157" s="164"/>
      <c r="L157" s="159"/>
      <c r="M157" s="165"/>
      <c r="N157" s="166"/>
      <c r="O157" s="166"/>
      <c r="P157" s="166"/>
      <c r="Q157" s="166"/>
      <c r="R157" s="166"/>
      <c r="S157" s="166"/>
      <c r="T157" s="167"/>
      <c r="AT157" s="161" t="s">
        <v>135</v>
      </c>
      <c r="AU157" s="161" t="s">
        <v>82</v>
      </c>
      <c r="AV157" s="13" t="s">
        <v>82</v>
      </c>
      <c r="AW157" s="13" t="s">
        <v>29</v>
      </c>
      <c r="AX157" s="13" t="s">
        <v>80</v>
      </c>
      <c r="AY157" s="161" t="s">
        <v>126</v>
      </c>
    </row>
    <row r="158" spans="1:65" s="2" customFormat="1" ht="16.5" customHeight="1">
      <c r="A158" s="32"/>
      <c r="B158" s="144"/>
      <c r="C158" s="145" t="s">
        <v>199</v>
      </c>
      <c r="D158" s="145" t="s">
        <v>129</v>
      </c>
      <c r="E158" s="146" t="s">
        <v>713</v>
      </c>
      <c r="F158" s="147" t="s">
        <v>714</v>
      </c>
      <c r="G158" s="148" t="s">
        <v>132</v>
      </c>
      <c r="H158" s="149">
        <v>1</v>
      </c>
      <c r="I158" s="150"/>
      <c r="J158" s="151">
        <f>ROUND(I158*H158,2)</f>
        <v>0</v>
      </c>
      <c r="K158" s="152"/>
      <c r="L158" s="33"/>
      <c r="M158" s="153" t="s">
        <v>1</v>
      </c>
      <c r="N158" s="154" t="s">
        <v>37</v>
      </c>
      <c r="O158" s="58"/>
      <c r="P158" s="155">
        <f>O158*H158</f>
        <v>0</v>
      </c>
      <c r="Q158" s="155">
        <v>0</v>
      </c>
      <c r="R158" s="155">
        <f>Q158*H158</f>
        <v>0</v>
      </c>
      <c r="S158" s="155">
        <v>5.4900000000000001E-3</v>
      </c>
      <c r="T158" s="156">
        <f>S158*H158</f>
        <v>5.4900000000000001E-3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57" t="s">
        <v>133</v>
      </c>
      <c r="AT158" s="157" t="s">
        <v>129</v>
      </c>
      <c r="AU158" s="157" t="s">
        <v>82</v>
      </c>
      <c r="AY158" s="17" t="s">
        <v>126</v>
      </c>
      <c r="BE158" s="158">
        <f>IF(N158="základní",J158,0)</f>
        <v>0</v>
      </c>
      <c r="BF158" s="158">
        <f>IF(N158="snížená",J158,0)</f>
        <v>0</v>
      </c>
      <c r="BG158" s="158">
        <f>IF(N158="zákl. přenesená",J158,0)</f>
        <v>0</v>
      </c>
      <c r="BH158" s="158">
        <f>IF(N158="sníž. přenesená",J158,0)</f>
        <v>0</v>
      </c>
      <c r="BI158" s="158">
        <f>IF(N158="nulová",J158,0)</f>
        <v>0</v>
      </c>
      <c r="BJ158" s="17" t="s">
        <v>80</v>
      </c>
      <c r="BK158" s="158">
        <f>ROUND(I158*H158,2)</f>
        <v>0</v>
      </c>
      <c r="BL158" s="17" t="s">
        <v>133</v>
      </c>
      <c r="BM158" s="157" t="s">
        <v>715</v>
      </c>
    </row>
    <row r="159" spans="1:65" s="13" customFormat="1" ht="11.25">
      <c r="B159" s="159"/>
      <c r="D159" s="160" t="s">
        <v>135</v>
      </c>
      <c r="E159" s="161" t="s">
        <v>1</v>
      </c>
      <c r="F159" s="162" t="s">
        <v>80</v>
      </c>
      <c r="H159" s="163">
        <v>1</v>
      </c>
      <c r="I159" s="164"/>
      <c r="L159" s="159"/>
      <c r="M159" s="165"/>
      <c r="N159" s="166"/>
      <c r="O159" s="166"/>
      <c r="P159" s="166"/>
      <c r="Q159" s="166"/>
      <c r="R159" s="166"/>
      <c r="S159" s="166"/>
      <c r="T159" s="167"/>
      <c r="AT159" s="161" t="s">
        <v>135</v>
      </c>
      <c r="AU159" s="161" t="s">
        <v>82</v>
      </c>
      <c r="AV159" s="13" t="s">
        <v>82</v>
      </c>
      <c r="AW159" s="13" t="s">
        <v>29</v>
      </c>
      <c r="AX159" s="13" t="s">
        <v>80</v>
      </c>
      <c r="AY159" s="161" t="s">
        <v>126</v>
      </c>
    </row>
    <row r="160" spans="1:65" s="2" customFormat="1" ht="16.5" customHeight="1">
      <c r="A160" s="32"/>
      <c r="B160" s="144"/>
      <c r="C160" s="145" t="s">
        <v>205</v>
      </c>
      <c r="D160" s="145" t="s">
        <v>129</v>
      </c>
      <c r="E160" s="146" t="s">
        <v>716</v>
      </c>
      <c r="F160" s="147" t="s">
        <v>717</v>
      </c>
      <c r="G160" s="148" t="s">
        <v>132</v>
      </c>
      <c r="H160" s="149">
        <v>1</v>
      </c>
      <c r="I160" s="150"/>
      <c r="J160" s="151">
        <f>ROUND(I160*H160,2)</f>
        <v>0</v>
      </c>
      <c r="K160" s="152"/>
      <c r="L160" s="33"/>
      <c r="M160" s="153" t="s">
        <v>1</v>
      </c>
      <c r="N160" s="154" t="s">
        <v>37</v>
      </c>
      <c r="O160" s="58"/>
      <c r="P160" s="155">
        <f>O160*H160</f>
        <v>0</v>
      </c>
      <c r="Q160" s="155">
        <v>0</v>
      </c>
      <c r="R160" s="155">
        <f>Q160*H160</f>
        <v>0</v>
      </c>
      <c r="S160" s="155">
        <v>7.2199999999999999E-3</v>
      </c>
      <c r="T160" s="156">
        <f>S160*H160</f>
        <v>7.2199999999999999E-3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57" t="s">
        <v>133</v>
      </c>
      <c r="AT160" s="157" t="s">
        <v>129</v>
      </c>
      <c r="AU160" s="157" t="s">
        <v>82</v>
      </c>
      <c r="AY160" s="17" t="s">
        <v>126</v>
      </c>
      <c r="BE160" s="158">
        <f>IF(N160="základní",J160,0)</f>
        <v>0</v>
      </c>
      <c r="BF160" s="158">
        <f>IF(N160="snížená",J160,0)</f>
        <v>0</v>
      </c>
      <c r="BG160" s="158">
        <f>IF(N160="zákl. přenesená",J160,0)</f>
        <v>0</v>
      </c>
      <c r="BH160" s="158">
        <f>IF(N160="sníž. přenesená",J160,0)</f>
        <v>0</v>
      </c>
      <c r="BI160" s="158">
        <f>IF(N160="nulová",J160,0)</f>
        <v>0</v>
      </c>
      <c r="BJ160" s="17" t="s">
        <v>80</v>
      </c>
      <c r="BK160" s="158">
        <f>ROUND(I160*H160,2)</f>
        <v>0</v>
      </c>
      <c r="BL160" s="17" t="s">
        <v>133</v>
      </c>
      <c r="BM160" s="157" t="s">
        <v>718</v>
      </c>
    </row>
    <row r="161" spans="1:65" s="13" customFormat="1" ht="11.25">
      <c r="B161" s="159"/>
      <c r="D161" s="160" t="s">
        <v>135</v>
      </c>
      <c r="E161" s="161" t="s">
        <v>1</v>
      </c>
      <c r="F161" s="162" t="s">
        <v>80</v>
      </c>
      <c r="H161" s="163">
        <v>1</v>
      </c>
      <c r="I161" s="164"/>
      <c r="L161" s="159"/>
      <c r="M161" s="165"/>
      <c r="N161" s="166"/>
      <c r="O161" s="166"/>
      <c r="P161" s="166"/>
      <c r="Q161" s="166"/>
      <c r="R161" s="166"/>
      <c r="S161" s="166"/>
      <c r="T161" s="167"/>
      <c r="AT161" s="161" t="s">
        <v>135</v>
      </c>
      <c r="AU161" s="161" t="s">
        <v>82</v>
      </c>
      <c r="AV161" s="13" t="s">
        <v>82</v>
      </c>
      <c r="AW161" s="13" t="s">
        <v>29</v>
      </c>
      <c r="AX161" s="13" t="s">
        <v>80</v>
      </c>
      <c r="AY161" s="161" t="s">
        <v>126</v>
      </c>
    </row>
    <row r="162" spans="1:65" s="2" customFormat="1" ht="24.2" customHeight="1">
      <c r="A162" s="32"/>
      <c r="B162" s="144"/>
      <c r="C162" s="145" t="s">
        <v>209</v>
      </c>
      <c r="D162" s="145" t="s">
        <v>129</v>
      </c>
      <c r="E162" s="146" t="s">
        <v>719</v>
      </c>
      <c r="F162" s="147" t="s">
        <v>720</v>
      </c>
      <c r="G162" s="148" t="s">
        <v>144</v>
      </c>
      <c r="H162" s="149">
        <v>0.03</v>
      </c>
      <c r="I162" s="150"/>
      <c r="J162" s="151">
        <f>ROUND(I162*H162,2)</f>
        <v>0</v>
      </c>
      <c r="K162" s="152"/>
      <c r="L162" s="33"/>
      <c r="M162" s="153" t="s">
        <v>1</v>
      </c>
      <c r="N162" s="154" t="s">
        <v>37</v>
      </c>
      <c r="O162" s="58"/>
      <c r="P162" s="155">
        <f>O162*H162</f>
        <v>0</v>
      </c>
      <c r="Q162" s="155">
        <v>0</v>
      </c>
      <c r="R162" s="155">
        <f>Q162*H162</f>
        <v>0</v>
      </c>
      <c r="S162" s="155">
        <v>0</v>
      </c>
      <c r="T162" s="156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57" t="s">
        <v>133</v>
      </c>
      <c r="AT162" s="157" t="s">
        <v>129</v>
      </c>
      <c r="AU162" s="157" t="s">
        <v>82</v>
      </c>
      <c r="AY162" s="17" t="s">
        <v>126</v>
      </c>
      <c r="BE162" s="158">
        <f>IF(N162="základní",J162,0)</f>
        <v>0</v>
      </c>
      <c r="BF162" s="158">
        <f>IF(N162="snížená",J162,0)</f>
        <v>0</v>
      </c>
      <c r="BG162" s="158">
        <f>IF(N162="zákl. přenesená",J162,0)</f>
        <v>0</v>
      </c>
      <c r="BH162" s="158">
        <f>IF(N162="sníž. přenesená",J162,0)</f>
        <v>0</v>
      </c>
      <c r="BI162" s="158">
        <f>IF(N162="nulová",J162,0)</f>
        <v>0</v>
      </c>
      <c r="BJ162" s="17" t="s">
        <v>80</v>
      </c>
      <c r="BK162" s="158">
        <f>ROUND(I162*H162,2)</f>
        <v>0</v>
      </c>
      <c r="BL162" s="17" t="s">
        <v>133</v>
      </c>
      <c r="BM162" s="157" t="s">
        <v>721</v>
      </c>
    </row>
    <row r="163" spans="1:65" s="13" customFormat="1" ht="11.25">
      <c r="B163" s="159"/>
      <c r="D163" s="160" t="s">
        <v>135</v>
      </c>
      <c r="E163" s="161" t="s">
        <v>1</v>
      </c>
      <c r="F163" s="162" t="s">
        <v>722</v>
      </c>
      <c r="H163" s="163">
        <v>0.03</v>
      </c>
      <c r="I163" s="164"/>
      <c r="L163" s="159"/>
      <c r="M163" s="165"/>
      <c r="N163" s="166"/>
      <c r="O163" s="166"/>
      <c r="P163" s="166"/>
      <c r="Q163" s="166"/>
      <c r="R163" s="166"/>
      <c r="S163" s="166"/>
      <c r="T163" s="167"/>
      <c r="AT163" s="161" t="s">
        <v>135</v>
      </c>
      <c r="AU163" s="161" t="s">
        <v>82</v>
      </c>
      <c r="AV163" s="13" t="s">
        <v>82</v>
      </c>
      <c r="AW163" s="13" t="s">
        <v>29</v>
      </c>
      <c r="AX163" s="13" t="s">
        <v>80</v>
      </c>
      <c r="AY163" s="161" t="s">
        <v>126</v>
      </c>
    </row>
    <row r="164" spans="1:65" s="2" customFormat="1" ht="24.2" customHeight="1">
      <c r="A164" s="32"/>
      <c r="B164" s="144"/>
      <c r="C164" s="145" t="s">
        <v>213</v>
      </c>
      <c r="D164" s="145" t="s">
        <v>129</v>
      </c>
      <c r="E164" s="146" t="s">
        <v>723</v>
      </c>
      <c r="F164" s="147" t="s">
        <v>724</v>
      </c>
      <c r="G164" s="148" t="s">
        <v>138</v>
      </c>
      <c r="H164" s="149">
        <v>5</v>
      </c>
      <c r="I164" s="150"/>
      <c r="J164" s="151">
        <f>ROUND(I164*H164,2)</f>
        <v>0</v>
      </c>
      <c r="K164" s="152"/>
      <c r="L164" s="33"/>
      <c r="M164" s="153" t="s">
        <v>1</v>
      </c>
      <c r="N164" s="154" t="s">
        <v>37</v>
      </c>
      <c r="O164" s="58"/>
      <c r="P164" s="155">
        <f>O164*H164</f>
        <v>0</v>
      </c>
      <c r="Q164" s="155">
        <v>8.4000000000000003E-4</v>
      </c>
      <c r="R164" s="155">
        <f>Q164*H164</f>
        <v>4.2000000000000006E-3</v>
      </c>
      <c r="S164" s="155">
        <v>0</v>
      </c>
      <c r="T164" s="156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57" t="s">
        <v>133</v>
      </c>
      <c r="AT164" s="157" t="s">
        <v>129</v>
      </c>
      <c r="AU164" s="157" t="s">
        <v>82</v>
      </c>
      <c r="AY164" s="17" t="s">
        <v>126</v>
      </c>
      <c r="BE164" s="158">
        <f>IF(N164="základní",J164,0)</f>
        <v>0</v>
      </c>
      <c r="BF164" s="158">
        <f>IF(N164="snížená",J164,0)</f>
        <v>0</v>
      </c>
      <c r="BG164" s="158">
        <f>IF(N164="zákl. přenesená",J164,0)</f>
        <v>0</v>
      </c>
      <c r="BH164" s="158">
        <f>IF(N164="sníž. přenesená",J164,0)</f>
        <v>0</v>
      </c>
      <c r="BI164" s="158">
        <f>IF(N164="nulová",J164,0)</f>
        <v>0</v>
      </c>
      <c r="BJ164" s="17" t="s">
        <v>80</v>
      </c>
      <c r="BK164" s="158">
        <f>ROUND(I164*H164,2)</f>
        <v>0</v>
      </c>
      <c r="BL164" s="17" t="s">
        <v>133</v>
      </c>
      <c r="BM164" s="157" t="s">
        <v>725</v>
      </c>
    </row>
    <row r="165" spans="1:65" s="13" customFormat="1" ht="11.25">
      <c r="B165" s="159"/>
      <c r="D165" s="160" t="s">
        <v>135</v>
      </c>
      <c r="E165" s="161" t="s">
        <v>1</v>
      </c>
      <c r="F165" s="162" t="s">
        <v>152</v>
      </c>
      <c r="H165" s="163">
        <v>5</v>
      </c>
      <c r="I165" s="164"/>
      <c r="L165" s="159"/>
      <c r="M165" s="165"/>
      <c r="N165" s="166"/>
      <c r="O165" s="166"/>
      <c r="P165" s="166"/>
      <c r="Q165" s="166"/>
      <c r="R165" s="166"/>
      <c r="S165" s="166"/>
      <c r="T165" s="167"/>
      <c r="AT165" s="161" t="s">
        <v>135</v>
      </c>
      <c r="AU165" s="161" t="s">
        <v>82</v>
      </c>
      <c r="AV165" s="13" t="s">
        <v>82</v>
      </c>
      <c r="AW165" s="13" t="s">
        <v>29</v>
      </c>
      <c r="AX165" s="13" t="s">
        <v>80</v>
      </c>
      <c r="AY165" s="161" t="s">
        <v>126</v>
      </c>
    </row>
    <row r="166" spans="1:65" s="2" customFormat="1" ht="24.2" customHeight="1">
      <c r="A166" s="32"/>
      <c r="B166" s="144"/>
      <c r="C166" s="145" t="s">
        <v>7</v>
      </c>
      <c r="D166" s="145" t="s">
        <v>129</v>
      </c>
      <c r="E166" s="146" t="s">
        <v>726</v>
      </c>
      <c r="F166" s="147" t="s">
        <v>727</v>
      </c>
      <c r="G166" s="148" t="s">
        <v>138</v>
      </c>
      <c r="H166" s="149">
        <v>5</v>
      </c>
      <c r="I166" s="150"/>
      <c r="J166" s="151">
        <f>ROUND(I166*H166,2)</f>
        <v>0</v>
      </c>
      <c r="K166" s="152"/>
      <c r="L166" s="33"/>
      <c r="M166" s="153" t="s">
        <v>1</v>
      </c>
      <c r="N166" s="154" t="s">
        <v>37</v>
      </c>
      <c r="O166" s="58"/>
      <c r="P166" s="155">
        <f>O166*H166</f>
        <v>0</v>
      </c>
      <c r="Q166" s="155">
        <v>1.9000000000000001E-4</v>
      </c>
      <c r="R166" s="155">
        <f>Q166*H166</f>
        <v>9.5000000000000011E-4</v>
      </c>
      <c r="S166" s="155">
        <v>0</v>
      </c>
      <c r="T166" s="156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57" t="s">
        <v>133</v>
      </c>
      <c r="AT166" s="157" t="s">
        <v>129</v>
      </c>
      <c r="AU166" s="157" t="s">
        <v>82</v>
      </c>
      <c r="AY166" s="17" t="s">
        <v>126</v>
      </c>
      <c r="BE166" s="158">
        <f>IF(N166="základní",J166,0)</f>
        <v>0</v>
      </c>
      <c r="BF166" s="158">
        <f>IF(N166="snížená",J166,0)</f>
        <v>0</v>
      </c>
      <c r="BG166" s="158">
        <f>IF(N166="zákl. přenesená",J166,0)</f>
        <v>0</v>
      </c>
      <c r="BH166" s="158">
        <f>IF(N166="sníž. přenesená",J166,0)</f>
        <v>0</v>
      </c>
      <c r="BI166" s="158">
        <f>IF(N166="nulová",J166,0)</f>
        <v>0</v>
      </c>
      <c r="BJ166" s="17" t="s">
        <v>80</v>
      </c>
      <c r="BK166" s="158">
        <f>ROUND(I166*H166,2)</f>
        <v>0</v>
      </c>
      <c r="BL166" s="17" t="s">
        <v>133</v>
      </c>
      <c r="BM166" s="157" t="s">
        <v>728</v>
      </c>
    </row>
    <row r="167" spans="1:65" s="13" customFormat="1" ht="11.25">
      <c r="B167" s="159"/>
      <c r="D167" s="160" t="s">
        <v>135</v>
      </c>
      <c r="E167" s="161" t="s">
        <v>1</v>
      </c>
      <c r="F167" s="162" t="s">
        <v>152</v>
      </c>
      <c r="H167" s="163">
        <v>5</v>
      </c>
      <c r="I167" s="164"/>
      <c r="L167" s="159"/>
      <c r="M167" s="165"/>
      <c r="N167" s="166"/>
      <c r="O167" s="166"/>
      <c r="P167" s="166"/>
      <c r="Q167" s="166"/>
      <c r="R167" s="166"/>
      <c r="S167" s="166"/>
      <c r="T167" s="167"/>
      <c r="AT167" s="161" t="s">
        <v>135</v>
      </c>
      <c r="AU167" s="161" t="s">
        <v>82</v>
      </c>
      <c r="AV167" s="13" t="s">
        <v>82</v>
      </c>
      <c r="AW167" s="13" t="s">
        <v>29</v>
      </c>
      <c r="AX167" s="13" t="s">
        <v>80</v>
      </c>
      <c r="AY167" s="161" t="s">
        <v>126</v>
      </c>
    </row>
    <row r="168" spans="1:65" s="2" customFormat="1" ht="21.75" customHeight="1">
      <c r="A168" s="32"/>
      <c r="B168" s="144"/>
      <c r="C168" s="145" t="s">
        <v>221</v>
      </c>
      <c r="D168" s="145" t="s">
        <v>129</v>
      </c>
      <c r="E168" s="146" t="s">
        <v>729</v>
      </c>
      <c r="F168" s="147" t="s">
        <v>730</v>
      </c>
      <c r="G168" s="148" t="s">
        <v>138</v>
      </c>
      <c r="H168" s="149">
        <v>5</v>
      </c>
      <c r="I168" s="150"/>
      <c r="J168" s="151">
        <f>ROUND(I168*H168,2)</f>
        <v>0</v>
      </c>
      <c r="K168" s="152"/>
      <c r="L168" s="33"/>
      <c r="M168" s="153" t="s">
        <v>1</v>
      </c>
      <c r="N168" s="154" t="s">
        <v>37</v>
      </c>
      <c r="O168" s="58"/>
      <c r="P168" s="155">
        <f>O168*H168</f>
        <v>0</v>
      </c>
      <c r="Q168" s="155">
        <v>1.0000000000000001E-5</v>
      </c>
      <c r="R168" s="155">
        <f>Q168*H168</f>
        <v>5.0000000000000002E-5</v>
      </c>
      <c r="S168" s="155">
        <v>0</v>
      </c>
      <c r="T168" s="156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57" t="s">
        <v>133</v>
      </c>
      <c r="AT168" s="157" t="s">
        <v>129</v>
      </c>
      <c r="AU168" s="157" t="s">
        <v>82</v>
      </c>
      <c r="AY168" s="17" t="s">
        <v>126</v>
      </c>
      <c r="BE168" s="158">
        <f>IF(N168="základní",J168,0)</f>
        <v>0</v>
      </c>
      <c r="BF168" s="158">
        <f>IF(N168="snížená",J168,0)</f>
        <v>0</v>
      </c>
      <c r="BG168" s="158">
        <f>IF(N168="zákl. přenesená",J168,0)</f>
        <v>0</v>
      </c>
      <c r="BH168" s="158">
        <f>IF(N168="sníž. přenesená",J168,0)</f>
        <v>0</v>
      </c>
      <c r="BI168" s="158">
        <f>IF(N168="nulová",J168,0)</f>
        <v>0</v>
      </c>
      <c r="BJ168" s="17" t="s">
        <v>80</v>
      </c>
      <c r="BK168" s="158">
        <f>ROUND(I168*H168,2)</f>
        <v>0</v>
      </c>
      <c r="BL168" s="17" t="s">
        <v>133</v>
      </c>
      <c r="BM168" s="157" t="s">
        <v>731</v>
      </c>
    </row>
    <row r="169" spans="1:65" s="13" customFormat="1" ht="11.25">
      <c r="B169" s="159"/>
      <c r="D169" s="160" t="s">
        <v>135</v>
      </c>
      <c r="E169" s="161" t="s">
        <v>1</v>
      </c>
      <c r="F169" s="162" t="s">
        <v>152</v>
      </c>
      <c r="H169" s="163">
        <v>5</v>
      </c>
      <c r="I169" s="164"/>
      <c r="L169" s="159"/>
      <c r="M169" s="165"/>
      <c r="N169" s="166"/>
      <c r="O169" s="166"/>
      <c r="P169" s="166"/>
      <c r="Q169" s="166"/>
      <c r="R169" s="166"/>
      <c r="S169" s="166"/>
      <c r="T169" s="167"/>
      <c r="AT169" s="161" t="s">
        <v>135</v>
      </c>
      <c r="AU169" s="161" t="s">
        <v>82</v>
      </c>
      <c r="AV169" s="13" t="s">
        <v>82</v>
      </c>
      <c r="AW169" s="13" t="s">
        <v>29</v>
      </c>
      <c r="AX169" s="13" t="s">
        <v>80</v>
      </c>
      <c r="AY169" s="161" t="s">
        <v>126</v>
      </c>
    </row>
    <row r="170" spans="1:65" s="2" customFormat="1" ht="37.9" customHeight="1">
      <c r="A170" s="32"/>
      <c r="B170" s="144"/>
      <c r="C170" s="145" t="s">
        <v>226</v>
      </c>
      <c r="D170" s="145" t="s">
        <v>129</v>
      </c>
      <c r="E170" s="146" t="s">
        <v>732</v>
      </c>
      <c r="F170" s="147" t="s">
        <v>733</v>
      </c>
      <c r="G170" s="148" t="s">
        <v>138</v>
      </c>
      <c r="H170" s="149">
        <v>5</v>
      </c>
      <c r="I170" s="150"/>
      <c r="J170" s="151">
        <f>ROUND(I170*H170,2)</f>
        <v>0</v>
      </c>
      <c r="K170" s="152"/>
      <c r="L170" s="33"/>
      <c r="M170" s="153" t="s">
        <v>1</v>
      </c>
      <c r="N170" s="154" t="s">
        <v>37</v>
      </c>
      <c r="O170" s="58"/>
      <c r="P170" s="155">
        <f>O170*H170</f>
        <v>0</v>
      </c>
      <c r="Q170" s="155">
        <v>6.9999999999999994E-5</v>
      </c>
      <c r="R170" s="155">
        <f>Q170*H170</f>
        <v>3.4999999999999994E-4</v>
      </c>
      <c r="S170" s="155">
        <v>0</v>
      </c>
      <c r="T170" s="156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57" t="s">
        <v>133</v>
      </c>
      <c r="AT170" s="157" t="s">
        <v>129</v>
      </c>
      <c r="AU170" s="157" t="s">
        <v>82</v>
      </c>
      <c r="AY170" s="17" t="s">
        <v>126</v>
      </c>
      <c r="BE170" s="158">
        <f>IF(N170="základní",J170,0)</f>
        <v>0</v>
      </c>
      <c r="BF170" s="158">
        <f>IF(N170="snížená",J170,0)</f>
        <v>0</v>
      </c>
      <c r="BG170" s="158">
        <f>IF(N170="zákl. přenesená",J170,0)</f>
        <v>0</v>
      </c>
      <c r="BH170" s="158">
        <f>IF(N170="sníž. přenesená",J170,0)</f>
        <v>0</v>
      </c>
      <c r="BI170" s="158">
        <f>IF(N170="nulová",J170,0)</f>
        <v>0</v>
      </c>
      <c r="BJ170" s="17" t="s">
        <v>80</v>
      </c>
      <c r="BK170" s="158">
        <f>ROUND(I170*H170,2)</f>
        <v>0</v>
      </c>
      <c r="BL170" s="17" t="s">
        <v>133</v>
      </c>
      <c r="BM170" s="157" t="s">
        <v>734</v>
      </c>
    </row>
    <row r="171" spans="1:65" s="13" customFormat="1" ht="11.25">
      <c r="B171" s="159"/>
      <c r="D171" s="160" t="s">
        <v>135</v>
      </c>
      <c r="E171" s="161" t="s">
        <v>1</v>
      </c>
      <c r="F171" s="162" t="s">
        <v>152</v>
      </c>
      <c r="H171" s="163">
        <v>5</v>
      </c>
      <c r="I171" s="164"/>
      <c r="L171" s="159"/>
      <c r="M171" s="165"/>
      <c r="N171" s="166"/>
      <c r="O171" s="166"/>
      <c r="P171" s="166"/>
      <c r="Q171" s="166"/>
      <c r="R171" s="166"/>
      <c r="S171" s="166"/>
      <c r="T171" s="167"/>
      <c r="AT171" s="161" t="s">
        <v>135</v>
      </c>
      <c r="AU171" s="161" t="s">
        <v>82</v>
      </c>
      <c r="AV171" s="13" t="s">
        <v>82</v>
      </c>
      <c r="AW171" s="13" t="s">
        <v>29</v>
      </c>
      <c r="AX171" s="13" t="s">
        <v>80</v>
      </c>
      <c r="AY171" s="161" t="s">
        <v>126</v>
      </c>
    </row>
    <row r="172" spans="1:65" s="2" customFormat="1" ht="21.75" customHeight="1">
      <c r="A172" s="32"/>
      <c r="B172" s="144"/>
      <c r="C172" s="145" t="s">
        <v>230</v>
      </c>
      <c r="D172" s="145" t="s">
        <v>129</v>
      </c>
      <c r="E172" s="146" t="s">
        <v>735</v>
      </c>
      <c r="F172" s="147" t="s">
        <v>736</v>
      </c>
      <c r="G172" s="148" t="s">
        <v>132</v>
      </c>
      <c r="H172" s="149">
        <v>1</v>
      </c>
      <c r="I172" s="150"/>
      <c r="J172" s="151">
        <f>ROUND(I172*H172,2)</f>
        <v>0</v>
      </c>
      <c r="K172" s="152"/>
      <c r="L172" s="33"/>
      <c r="M172" s="153" t="s">
        <v>1</v>
      </c>
      <c r="N172" s="154" t="s">
        <v>37</v>
      </c>
      <c r="O172" s="58"/>
      <c r="P172" s="155">
        <f>O172*H172</f>
        <v>0</v>
      </c>
      <c r="Q172" s="155">
        <v>2.0000000000000002E-5</v>
      </c>
      <c r="R172" s="155">
        <f>Q172*H172</f>
        <v>2.0000000000000002E-5</v>
      </c>
      <c r="S172" s="155">
        <v>0</v>
      </c>
      <c r="T172" s="156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57" t="s">
        <v>133</v>
      </c>
      <c r="AT172" s="157" t="s">
        <v>129</v>
      </c>
      <c r="AU172" s="157" t="s">
        <v>82</v>
      </c>
      <c r="AY172" s="17" t="s">
        <v>126</v>
      </c>
      <c r="BE172" s="158">
        <f>IF(N172="základní",J172,0)</f>
        <v>0</v>
      </c>
      <c r="BF172" s="158">
        <f>IF(N172="snížená",J172,0)</f>
        <v>0</v>
      </c>
      <c r="BG172" s="158">
        <f>IF(N172="zákl. přenesená",J172,0)</f>
        <v>0</v>
      </c>
      <c r="BH172" s="158">
        <f>IF(N172="sníž. přenesená",J172,0)</f>
        <v>0</v>
      </c>
      <c r="BI172" s="158">
        <f>IF(N172="nulová",J172,0)</f>
        <v>0</v>
      </c>
      <c r="BJ172" s="17" t="s">
        <v>80</v>
      </c>
      <c r="BK172" s="158">
        <f>ROUND(I172*H172,2)</f>
        <v>0</v>
      </c>
      <c r="BL172" s="17" t="s">
        <v>133</v>
      </c>
      <c r="BM172" s="157" t="s">
        <v>737</v>
      </c>
    </row>
    <row r="173" spans="1:65" s="13" customFormat="1" ht="11.25">
      <c r="B173" s="159"/>
      <c r="D173" s="160" t="s">
        <v>135</v>
      </c>
      <c r="E173" s="161" t="s">
        <v>1</v>
      </c>
      <c r="F173" s="162" t="s">
        <v>80</v>
      </c>
      <c r="H173" s="163">
        <v>1</v>
      </c>
      <c r="I173" s="164"/>
      <c r="L173" s="159"/>
      <c r="M173" s="165"/>
      <c r="N173" s="166"/>
      <c r="O173" s="166"/>
      <c r="P173" s="166"/>
      <c r="Q173" s="166"/>
      <c r="R173" s="166"/>
      <c r="S173" s="166"/>
      <c r="T173" s="167"/>
      <c r="AT173" s="161" t="s">
        <v>135</v>
      </c>
      <c r="AU173" s="161" t="s">
        <v>82</v>
      </c>
      <c r="AV173" s="13" t="s">
        <v>82</v>
      </c>
      <c r="AW173" s="13" t="s">
        <v>29</v>
      </c>
      <c r="AX173" s="13" t="s">
        <v>80</v>
      </c>
      <c r="AY173" s="161" t="s">
        <v>126</v>
      </c>
    </row>
    <row r="174" spans="1:65" s="2" customFormat="1" ht="24.2" customHeight="1">
      <c r="A174" s="32"/>
      <c r="B174" s="144"/>
      <c r="C174" s="168" t="s">
        <v>234</v>
      </c>
      <c r="D174" s="168" t="s">
        <v>153</v>
      </c>
      <c r="E174" s="169" t="s">
        <v>738</v>
      </c>
      <c r="F174" s="170" t="s">
        <v>739</v>
      </c>
      <c r="G174" s="171" t="s">
        <v>132</v>
      </c>
      <c r="H174" s="172">
        <v>1</v>
      </c>
      <c r="I174" s="173"/>
      <c r="J174" s="174">
        <f>ROUND(I174*H174,2)</f>
        <v>0</v>
      </c>
      <c r="K174" s="175"/>
      <c r="L174" s="176"/>
      <c r="M174" s="177" t="s">
        <v>1</v>
      </c>
      <c r="N174" s="178" t="s">
        <v>37</v>
      </c>
      <c r="O174" s="58"/>
      <c r="P174" s="155">
        <f>O174*H174</f>
        <v>0</v>
      </c>
      <c r="Q174" s="155">
        <v>5.2999999999999998E-4</v>
      </c>
      <c r="R174" s="155">
        <f>Q174*H174</f>
        <v>5.2999999999999998E-4</v>
      </c>
      <c r="S174" s="155">
        <v>0</v>
      </c>
      <c r="T174" s="156">
        <f>S174*H174</f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57" t="s">
        <v>156</v>
      </c>
      <c r="AT174" s="157" t="s">
        <v>153</v>
      </c>
      <c r="AU174" s="157" t="s">
        <v>82</v>
      </c>
      <c r="AY174" s="17" t="s">
        <v>126</v>
      </c>
      <c r="BE174" s="158">
        <f>IF(N174="základní",J174,0)</f>
        <v>0</v>
      </c>
      <c r="BF174" s="158">
        <f>IF(N174="snížená",J174,0)</f>
        <v>0</v>
      </c>
      <c r="BG174" s="158">
        <f>IF(N174="zákl. přenesená",J174,0)</f>
        <v>0</v>
      </c>
      <c r="BH174" s="158">
        <f>IF(N174="sníž. přenesená",J174,0)</f>
        <v>0</v>
      </c>
      <c r="BI174" s="158">
        <f>IF(N174="nulová",J174,0)</f>
        <v>0</v>
      </c>
      <c r="BJ174" s="17" t="s">
        <v>80</v>
      </c>
      <c r="BK174" s="158">
        <f>ROUND(I174*H174,2)</f>
        <v>0</v>
      </c>
      <c r="BL174" s="17" t="s">
        <v>133</v>
      </c>
      <c r="BM174" s="157" t="s">
        <v>740</v>
      </c>
    </row>
    <row r="175" spans="1:65" s="13" customFormat="1" ht="11.25">
      <c r="B175" s="159"/>
      <c r="D175" s="160" t="s">
        <v>135</v>
      </c>
      <c r="E175" s="161" t="s">
        <v>1</v>
      </c>
      <c r="F175" s="162" t="s">
        <v>80</v>
      </c>
      <c r="H175" s="163">
        <v>1</v>
      </c>
      <c r="I175" s="164"/>
      <c r="L175" s="159"/>
      <c r="M175" s="165"/>
      <c r="N175" s="166"/>
      <c r="O175" s="166"/>
      <c r="P175" s="166"/>
      <c r="Q175" s="166"/>
      <c r="R175" s="166"/>
      <c r="S175" s="166"/>
      <c r="T175" s="167"/>
      <c r="AT175" s="161" t="s">
        <v>135</v>
      </c>
      <c r="AU175" s="161" t="s">
        <v>82</v>
      </c>
      <c r="AV175" s="13" t="s">
        <v>82</v>
      </c>
      <c r="AW175" s="13" t="s">
        <v>29</v>
      </c>
      <c r="AX175" s="13" t="s">
        <v>80</v>
      </c>
      <c r="AY175" s="161" t="s">
        <v>126</v>
      </c>
    </row>
    <row r="176" spans="1:65" s="2" customFormat="1" ht="24.2" customHeight="1">
      <c r="A176" s="32"/>
      <c r="B176" s="144"/>
      <c r="C176" s="145" t="s">
        <v>238</v>
      </c>
      <c r="D176" s="145" t="s">
        <v>129</v>
      </c>
      <c r="E176" s="146" t="s">
        <v>741</v>
      </c>
      <c r="F176" s="147" t="s">
        <v>742</v>
      </c>
      <c r="G176" s="148" t="s">
        <v>132</v>
      </c>
      <c r="H176" s="149">
        <v>1</v>
      </c>
      <c r="I176" s="150"/>
      <c r="J176" s="151">
        <f>ROUND(I176*H176,2)</f>
        <v>0</v>
      </c>
      <c r="K176" s="152"/>
      <c r="L176" s="33"/>
      <c r="M176" s="153" t="s">
        <v>1</v>
      </c>
      <c r="N176" s="154" t="s">
        <v>37</v>
      </c>
      <c r="O176" s="58"/>
      <c r="P176" s="155">
        <f>O176*H176</f>
        <v>0</v>
      </c>
      <c r="Q176" s="155">
        <v>1.2E-4</v>
      </c>
      <c r="R176" s="155">
        <f>Q176*H176</f>
        <v>1.2E-4</v>
      </c>
      <c r="S176" s="155">
        <v>0</v>
      </c>
      <c r="T176" s="156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57" t="s">
        <v>133</v>
      </c>
      <c r="AT176" s="157" t="s">
        <v>129</v>
      </c>
      <c r="AU176" s="157" t="s">
        <v>82</v>
      </c>
      <c r="AY176" s="17" t="s">
        <v>126</v>
      </c>
      <c r="BE176" s="158">
        <f>IF(N176="základní",J176,0)</f>
        <v>0</v>
      </c>
      <c r="BF176" s="158">
        <f>IF(N176="snížená",J176,0)</f>
        <v>0</v>
      </c>
      <c r="BG176" s="158">
        <f>IF(N176="zákl. přenesená",J176,0)</f>
        <v>0</v>
      </c>
      <c r="BH176" s="158">
        <f>IF(N176="sníž. přenesená",J176,0)</f>
        <v>0</v>
      </c>
      <c r="BI176" s="158">
        <f>IF(N176="nulová",J176,0)</f>
        <v>0</v>
      </c>
      <c r="BJ176" s="17" t="s">
        <v>80</v>
      </c>
      <c r="BK176" s="158">
        <f>ROUND(I176*H176,2)</f>
        <v>0</v>
      </c>
      <c r="BL176" s="17" t="s">
        <v>133</v>
      </c>
      <c r="BM176" s="157" t="s">
        <v>743</v>
      </c>
    </row>
    <row r="177" spans="1:65" s="13" customFormat="1" ht="11.25">
      <c r="B177" s="159"/>
      <c r="D177" s="160" t="s">
        <v>135</v>
      </c>
      <c r="E177" s="161" t="s">
        <v>1</v>
      </c>
      <c r="F177" s="162" t="s">
        <v>80</v>
      </c>
      <c r="H177" s="163">
        <v>1</v>
      </c>
      <c r="I177" s="164"/>
      <c r="L177" s="159"/>
      <c r="M177" s="165"/>
      <c r="N177" s="166"/>
      <c r="O177" s="166"/>
      <c r="P177" s="166"/>
      <c r="Q177" s="166"/>
      <c r="R177" s="166"/>
      <c r="S177" s="166"/>
      <c r="T177" s="167"/>
      <c r="AT177" s="161" t="s">
        <v>135</v>
      </c>
      <c r="AU177" s="161" t="s">
        <v>82</v>
      </c>
      <c r="AV177" s="13" t="s">
        <v>82</v>
      </c>
      <c r="AW177" s="13" t="s">
        <v>29</v>
      </c>
      <c r="AX177" s="13" t="s">
        <v>80</v>
      </c>
      <c r="AY177" s="161" t="s">
        <v>126</v>
      </c>
    </row>
    <row r="178" spans="1:65" s="2" customFormat="1" ht="21.75" customHeight="1">
      <c r="A178" s="32"/>
      <c r="B178" s="144"/>
      <c r="C178" s="145" t="s">
        <v>242</v>
      </c>
      <c r="D178" s="145" t="s">
        <v>129</v>
      </c>
      <c r="E178" s="146" t="s">
        <v>744</v>
      </c>
      <c r="F178" s="147" t="s">
        <v>745</v>
      </c>
      <c r="G178" s="148" t="s">
        <v>132</v>
      </c>
      <c r="H178" s="149">
        <v>4</v>
      </c>
      <c r="I178" s="150"/>
      <c r="J178" s="151">
        <f>ROUND(I178*H178,2)</f>
        <v>0</v>
      </c>
      <c r="K178" s="152"/>
      <c r="L178" s="33"/>
      <c r="M178" s="153" t="s">
        <v>1</v>
      </c>
      <c r="N178" s="154" t="s">
        <v>37</v>
      </c>
      <c r="O178" s="58"/>
      <c r="P178" s="155">
        <f>O178*H178</f>
        <v>0</v>
      </c>
      <c r="Q178" s="155">
        <v>2.1000000000000001E-4</v>
      </c>
      <c r="R178" s="155">
        <f>Q178*H178</f>
        <v>8.4000000000000003E-4</v>
      </c>
      <c r="S178" s="155">
        <v>0</v>
      </c>
      <c r="T178" s="156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57" t="s">
        <v>133</v>
      </c>
      <c r="AT178" s="157" t="s">
        <v>129</v>
      </c>
      <c r="AU178" s="157" t="s">
        <v>82</v>
      </c>
      <c r="AY178" s="17" t="s">
        <v>126</v>
      </c>
      <c r="BE178" s="158">
        <f>IF(N178="základní",J178,0)</f>
        <v>0</v>
      </c>
      <c r="BF178" s="158">
        <f>IF(N178="snížená",J178,0)</f>
        <v>0</v>
      </c>
      <c r="BG178" s="158">
        <f>IF(N178="zákl. přenesená",J178,0)</f>
        <v>0</v>
      </c>
      <c r="BH178" s="158">
        <f>IF(N178="sníž. přenesená",J178,0)</f>
        <v>0</v>
      </c>
      <c r="BI178" s="158">
        <f>IF(N178="nulová",J178,0)</f>
        <v>0</v>
      </c>
      <c r="BJ178" s="17" t="s">
        <v>80</v>
      </c>
      <c r="BK178" s="158">
        <f>ROUND(I178*H178,2)</f>
        <v>0</v>
      </c>
      <c r="BL178" s="17" t="s">
        <v>133</v>
      </c>
      <c r="BM178" s="157" t="s">
        <v>746</v>
      </c>
    </row>
    <row r="179" spans="1:65" s="13" customFormat="1" ht="11.25">
      <c r="B179" s="159"/>
      <c r="D179" s="160" t="s">
        <v>135</v>
      </c>
      <c r="E179" s="161" t="s">
        <v>1</v>
      </c>
      <c r="F179" s="162" t="s">
        <v>147</v>
      </c>
      <c r="H179" s="163">
        <v>4</v>
      </c>
      <c r="I179" s="164"/>
      <c r="L179" s="159"/>
      <c r="M179" s="165"/>
      <c r="N179" s="166"/>
      <c r="O179" s="166"/>
      <c r="P179" s="166"/>
      <c r="Q179" s="166"/>
      <c r="R179" s="166"/>
      <c r="S179" s="166"/>
      <c r="T179" s="167"/>
      <c r="AT179" s="161" t="s">
        <v>135</v>
      </c>
      <c r="AU179" s="161" t="s">
        <v>82</v>
      </c>
      <c r="AV179" s="13" t="s">
        <v>82</v>
      </c>
      <c r="AW179" s="13" t="s">
        <v>29</v>
      </c>
      <c r="AX179" s="13" t="s">
        <v>80</v>
      </c>
      <c r="AY179" s="161" t="s">
        <v>126</v>
      </c>
    </row>
    <row r="180" spans="1:65" s="2" customFormat="1" ht="21.75" customHeight="1">
      <c r="A180" s="32"/>
      <c r="B180" s="144"/>
      <c r="C180" s="145" t="s">
        <v>246</v>
      </c>
      <c r="D180" s="145" t="s">
        <v>129</v>
      </c>
      <c r="E180" s="146" t="s">
        <v>747</v>
      </c>
      <c r="F180" s="147" t="s">
        <v>736</v>
      </c>
      <c r="G180" s="148" t="s">
        <v>132</v>
      </c>
      <c r="H180" s="149">
        <v>4</v>
      </c>
      <c r="I180" s="150"/>
      <c r="J180" s="151">
        <f>ROUND(I180*H180,2)</f>
        <v>0</v>
      </c>
      <c r="K180" s="152"/>
      <c r="L180" s="33"/>
      <c r="M180" s="153" t="s">
        <v>1</v>
      </c>
      <c r="N180" s="154" t="s">
        <v>37</v>
      </c>
      <c r="O180" s="58"/>
      <c r="P180" s="155">
        <f>O180*H180</f>
        <v>0</v>
      </c>
      <c r="Q180" s="155">
        <v>2.0000000000000002E-5</v>
      </c>
      <c r="R180" s="155">
        <f>Q180*H180</f>
        <v>8.0000000000000007E-5</v>
      </c>
      <c r="S180" s="155">
        <v>0</v>
      </c>
      <c r="T180" s="156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57" t="s">
        <v>133</v>
      </c>
      <c r="AT180" s="157" t="s">
        <v>129</v>
      </c>
      <c r="AU180" s="157" t="s">
        <v>82</v>
      </c>
      <c r="AY180" s="17" t="s">
        <v>126</v>
      </c>
      <c r="BE180" s="158">
        <f>IF(N180="základní",J180,0)</f>
        <v>0</v>
      </c>
      <c r="BF180" s="158">
        <f>IF(N180="snížená",J180,0)</f>
        <v>0</v>
      </c>
      <c r="BG180" s="158">
        <f>IF(N180="zákl. přenesená",J180,0)</f>
        <v>0</v>
      </c>
      <c r="BH180" s="158">
        <f>IF(N180="sníž. přenesená",J180,0)</f>
        <v>0</v>
      </c>
      <c r="BI180" s="158">
        <f>IF(N180="nulová",J180,0)</f>
        <v>0</v>
      </c>
      <c r="BJ180" s="17" t="s">
        <v>80</v>
      </c>
      <c r="BK180" s="158">
        <f>ROUND(I180*H180,2)</f>
        <v>0</v>
      </c>
      <c r="BL180" s="17" t="s">
        <v>133</v>
      </c>
      <c r="BM180" s="157" t="s">
        <v>748</v>
      </c>
    </row>
    <row r="181" spans="1:65" s="13" customFormat="1" ht="11.25">
      <c r="B181" s="159"/>
      <c r="D181" s="160" t="s">
        <v>135</v>
      </c>
      <c r="E181" s="161" t="s">
        <v>1</v>
      </c>
      <c r="F181" s="162" t="s">
        <v>147</v>
      </c>
      <c r="H181" s="163">
        <v>4</v>
      </c>
      <c r="I181" s="164"/>
      <c r="L181" s="159"/>
      <c r="M181" s="165"/>
      <c r="N181" s="166"/>
      <c r="O181" s="166"/>
      <c r="P181" s="166"/>
      <c r="Q181" s="166"/>
      <c r="R181" s="166"/>
      <c r="S181" s="166"/>
      <c r="T181" s="167"/>
      <c r="AT181" s="161" t="s">
        <v>135</v>
      </c>
      <c r="AU181" s="161" t="s">
        <v>82</v>
      </c>
      <c r="AV181" s="13" t="s">
        <v>82</v>
      </c>
      <c r="AW181" s="13" t="s">
        <v>29</v>
      </c>
      <c r="AX181" s="13" t="s">
        <v>80</v>
      </c>
      <c r="AY181" s="161" t="s">
        <v>126</v>
      </c>
    </row>
    <row r="182" spans="1:65" s="2" customFormat="1" ht="33" customHeight="1">
      <c r="A182" s="32"/>
      <c r="B182" s="144"/>
      <c r="C182" s="168" t="s">
        <v>250</v>
      </c>
      <c r="D182" s="168" t="s">
        <v>153</v>
      </c>
      <c r="E182" s="169" t="s">
        <v>749</v>
      </c>
      <c r="F182" s="170" t="s">
        <v>750</v>
      </c>
      <c r="G182" s="171" t="s">
        <v>132</v>
      </c>
      <c r="H182" s="172">
        <v>1</v>
      </c>
      <c r="I182" s="173"/>
      <c r="J182" s="174">
        <f>ROUND(I182*H182,2)</f>
        <v>0</v>
      </c>
      <c r="K182" s="175"/>
      <c r="L182" s="176"/>
      <c r="M182" s="177" t="s">
        <v>1</v>
      </c>
      <c r="N182" s="178" t="s">
        <v>37</v>
      </c>
      <c r="O182" s="58"/>
      <c r="P182" s="155">
        <f>O182*H182</f>
        <v>0</v>
      </c>
      <c r="Q182" s="155">
        <v>1.8400000000000001E-3</v>
      </c>
      <c r="R182" s="155">
        <f>Q182*H182</f>
        <v>1.8400000000000001E-3</v>
      </c>
      <c r="S182" s="155">
        <v>0</v>
      </c>
      <c r="T182" s="156">
        <f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57" t="s">
        <v>156</v>
      </c>
      <c r="AT182" s="157" t="s">
        <v>153</v>
      </c>
      <c r="AU182" s="157" t="s">
        <v>82</v>
      </c>
      <c r="AY182" s="17" t="s">
        <v>126</v>
      </c>
      <c r="BE182" s="158">
        <f>IF(N182="základní",J182,0)</f>
        <v>0</v>
      </c>
      <c r="BF182" s="158">
        <f>IF(N182="snížená",J182,0)</f>
        <v>0</v>
      </c>
      <c r="BG182" s="158">
        <f>IF(N182="zákl. přenesená",J182,0)</f>
        <v>0</v>
      </c>
      <c r="BH182" s="158">
        <f>IF(N182="sníž. přenesená",J182,0)</f>
        <v>0</v>
      </c>
      <c r="BI182" s="158">
        <f>IF(N182="nulová",J182,0)</f>
        <v>0</v>
      </c>
      <c r="BJ182" s="17" t="s">
        <v>80</v>
      </c>
      <c r="BK182" s="158">
        <f>ROUND(I182*H182,2)</f>
        <v>0</v>
      </c>
      <c r="BL182" s="17" t="s">
        <v>133</v>
      </c>
      <c r="BM182" s="157" t="s">
        <v>751</v>
      </c>
    </row>
    <row r="183" spans="1:65" s="13" customFormat="1" ht="11.25">
      <c r="B183" s="159"/>
      <c r="D183" s="160" t="s">
        <v>135</v>
      </c>
      <c r="E183" s="161" t="s">
        <v>1</v>
      </c>
      <c r="F183" s="162" t="s">
        <v>80</v>
      </c>
      <c r="H183" s="163">
        <v>1</v>
      </c>
      <c r="I183" s="164"/>
      <c r="L183" s="159"/>
      <c r="M183" s="165"/>
      <c r="N183" s="166"/>
      <c r="O183" s="166"/>
      <c r="P183" s="166"/>
      <c r="Q183" s="166"/>
      <c r="R183" s="166"/>
      <c r="S183" s="166"/>
      <c r="T183" s="167"/>
      <c r="AT183" s="161" t="s">
        <v>135</v>
      </c>
      <c r="AU183" s="161" t="s">
        <v>82</v>
      </c>
      <c r="AV183" s="13" t="s">
        <v>82</v>
      </c>
      <c r="AW183" s="13" t="s">
        <v>29</v>
      </c>
      <c r="AX183" s="13" t="s">
        <v>80</v>
      </c>
      <c r="AY183" s="161" t="s">
        <v>126</v>
      </c>
    </row>
    <row r="184" spans="1:65" s="2" customFormat="1" ht="24.2" customHeight="1">
      <c r="A184" s="32"/>
      <c r="B184" s="144"/>
      <c r="C184" s="168" t="s">
        <v>254</v>
      </c>
      <c r="D184" s="168" t="s">
        <v>153</v>
      </c>
      <c r="E184" s="169" t="s">
        <v>752</v>
      </c>
      <c r="F184" s="170" t="s">
        <v>753</v>
      </c>
      <c r="G184" s="171" t="s">
        <v>132</v>
      </c>
      <c r="H184" s="172">
        <v>1</v>
      </c>
      <c r="I184" s="173"/>
      <c r="J184" s="174">
        <f>ROUND(I184*H184,2)</f>
        <v>0</v>
      </c>
      <c r="K184" s="175"/>
      <c r="L184" s="176"/>
      <c r="M184" s="177" t="s">
        <v>1</v>
      </c>
      <c r="N184" s="178" t="s">
        <v>37</v>
      </c>
      <c r="O184" s="58"/>
      <c r="P184" s="155">
        <f>O184*H184</f>
        <v>0</v>
      </c>
      <c r="Q184" s="155">
        <v>1.8400000000000001E-3</v>
      </c>
      <c r="R184" s="155">
        <f>Q184*H184</f>
        <v>1.8400000000000001E-3</v>
      </c>
      <c r="S184" s="155">
        <v>0</v>
      </c>
      <c r="T184" s="156">
        <f>S184*H184</f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57" t="s">
        <v>156</v>
      </c>
      <c r="AT184" s="157" t="s">
        <v>153</v>
      </c>
      <c r="AU184" s="157" t="s">
        <v>82</v>
      </c>
      <c r="AY184" s="17" t="s">
        <v>126</v>
      </c>
      <c r="BE184" s="158">
        <f>IF(N184="základní",J184,0)</f>
        <v>0</v>
      </c>
      <c r="BF184" s="158">
        <f>IF(N184="snížená",J184,0)</f>
        <v>0</v>
      </c>
      <c r="BG184" s="158">
        <f>IF(N184="zákl. přenesená",J184,0)</f>
        <v>0</v>
      </c>
      <c r="BH184" s="158">
        <f>IF(N184="sníž. přenesená",J184,0)</f>
        <v>0</v>
      </c>
      <c r="BI184" s="158">
        <f>IF(N184="nulová",J184,0)</f>
        <v>0</v>
      </c>
      <c r="BJ184" s="17" t="s">
        <v>80</v>
      </c>
      <c r="BK184" s="158">
        <f>ROUND(I184*H184,2)</f>
        <v>0</v>
      </c>
      <c r="BL184" s="17" t="s">
        <v>133</v>
      </c>
      <c r="BM184" s="157" t="s">
        <v>754</v>
      </c>
    </row>
    <row r="185" spans="1:65" s="13" customFormat="1" ht="11.25">
      <c r="B185" s="159"/>
      <c r="D185" s="160" t="s">
        <v>135</v>
      </c>
      <c r="E185" s="161" t="s">
        <v>1</v>
      </c>
      <c r="F185" s="162" t="s">
        <v>80</v>
      </c>
      <c r="H185" s="163">
        <v>1</v>
      </c>
      <c r="I185" s="164"/>
      <c r="L185" s="159"/>
      <c r="M185" s="165"/>
      <c r="N185" s="166"/>
      <c r="O185" s="166"/>
      <c r="P185" s="166"/>
      <c r="Q185" s="166"/>
      <c r="R185" s="166"/>
      <c r="S185" s="166"/>
      <c r="T185" s="167"/>
      <c r="AT185" s="161" t="s">
        <v>135</v>
      </c>
      <c r="AU185" s="161" t="s">
        <v>82</v>
      </c>
      <c r="AV185" s="13" t="s">
        <v>82</v>
      </c>
      <c r="AW185" s="13" t="s">
        <v>29</v>
      </c>
      <c r="AX185" s="13" t="s">
        <v>80</v>
      </c>
      <c r="AY185" s="161" t="s">
        <v>126</v>
      </c>
    </row>
    <row r="186" spans="1:65" s="2" customFormat="1" ht="37.9" customHeight="1">
      <c r="A186" s="32"/>
      <c r="B186" s="144"/>
      <c r="C186" s="168" t="s">
        <v>258</v>
      </c>
      <c r="D186" s="168" t="s">
        <v>153</v>
      </c>
      <c r="E186" s="169" t="s">
        <v>755</v>
      </c>
      <c r="F186" s="170" t="s">
        <v>756</v>
      </c>
      <c r="G186" s="171" t="s">
        <v>132</v>
      </c>
      <c r="H186" s="172">
        <v>1</v>
      </c>
      <c r="I186" s="173"/>
      <c r="J186" s="174">
        <f>ROUND(I186*H186,2)</f>
        <v>0</v>
      </c>
      <c r="K186" s="175"/>
      <c r="L186" s="176"/>
      <c r="M186" s="177" t="s">
        <v>1</v>
      </c>
      <c r="N186" s="178" t="s">
        <v>37</v>
      </c>
      <c r="O186" s="58"/>
      <c r="P186" s="155">
        <f>O186*H186</f>
        <v>0</v>
      </c>
      <c r="Q186" s="155">
        <v>1.8400000000000001E-3</v>
      </c>
      <c r="R186" s="155">
        <f>Q186*H186</f>
        <v>1.8400000000000001E-3</v>
      </c>
      <c r="S186" s="155">
        <v>0</v>
      </c>
      <c r="T186" s="156">
        <f>S186*H186</f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57" t="s">
        <v>156</v>
      </c>
      <c r="AT186" s="157" t="s">
        <v>153</v>
      </c>
      <c r="AU186" s="157" t="s">
        <v>82</v>
      </c>
      <c r="AY186" s="17" t="s">
        <v>126</v>
      </c>
      <c r="BE186" s="158">
        <f>IF(N186="základní",J186,0)</f>
        <v>0</v>
      </c>
      <c r="BF186" s="158">
        <f>IF(N186="snížená",J186,0)</f>
        <v>0</v>
      </c>
      <c r="BG186" s="158">
        <f>IF(N186="zákl. přenesená",J186,0)</f>
        <v>0</v>
      </c>
      <c r="BH186" s="158">
        <f>IF(N186="sníž. přenesená",J186,0)</f>
        <v>0</v>
      </c>
      <c r="BI186" s="158">
        <f>IF(N186="nulová",J186,0)</f>
        <v>0</v>
      </c>
      <c r="BJ186" s="17" t="s">
        <v>80</v>
      </c>
      <c r="BK186" s="158">
        <f>ROUND(I186*H186,2)</f>
        <v>0</v>
      </c>
      <c r="BL186" s="17" t="s">
        <v>133</v>
      </c>
      <c r="BM186" s="157" t="s">
        <v>757</v>
      </c>
    </row>
    <row r="187" spans="1:65" s="13" customFormat="1" ht="11.25">
      <c r="B187" s="159"/>
      <c r="D187" s="160" t="s">
        <v>135</v>
      </c>
      <c r="E187" s="161" t="s">
        <v>1</v>
      </c>
      <c r="F187" s="162" t="s">
        <v>80</v>
      </c>
      <c r="H187" s="163">
        <v>1</v>
      </c>
      <c r="I187" s="164"/>
      <c r="L187" s="159"/>
      <c r="M187" s="165"/>
      <c r="N187" s="166"/>
      <c r="O187" s="166"/>
      <c r="P187" s="166"/>
      <c r="Q187" s="166"/>
      <c r="R187" s="166"/>
      <c r="S187" s="166"/>
      <c r="T187" s="167"/>
      <c r="AT187" s="161" t="s">
        <v>135</v>
      </c>
      <c r="AU187" s="161" t="s">
        <v>82</v>
      </c>
      <c r="AV187" s="13" t="s">
        <v>82</v>
      </c>
      <c r="AW187" s="13" t="s">
        <v>29</v>
      </c>
      <c r="AX187" s="13" t="s">
        <v>80</v>
      </c>
      <c r="AY187" s="161" t="s">
        <v>126</v>
      </c>
    </row>
    <row r="188" spans="1:65" s="2" customFormat="1" ht="24.2" customHeight="1">
      <c r="A188" s="32"/>
      <c r="B188" s="144"/>
      <c r="C188" s="168" t="s">
        <v>156</v>
      </c>
      <c r="D188" s="168" t="s">
        <v>153</v>
      </c>
      <c r="E188" s="169" t="s">
        <v>758</v>
      </c>
      <c r="F188" s="170" t="s">
        <v>759</v>
      </c>
      <c r="G188" s="171" t="s">
        <v>132</v>
      </c>
      <c r="H188" s="172">
        <v>1</v>
      </c>
      <c r="I188" s="173"/>
      <c r="J188" s="174">
        <f>ROUND(I188*H188,2)</f>
        <v>0</v>
      </c>
      <c r="K188" s="175"/>
      <c r="L188" s="176"/>
      <c r="M188" s="177" t="s">
        <v>1</v>
      </c>
      <c r="N188" s="178" t="s">
        <v>37</v>
      </c>
      <c r="O188" s="58"/>
      <c r="P188" s="155">
        <f>O188*H188</f>
        <v>0</v>
      </c>
      <c r="Q188" s="155">
        <v>1.2999999999999999E-4</v>
      </c>
      <c r="R188" s="155">
        <f>Q188*H188</f>
        <v>1.2999999999999999E-4</v>
      </c>
      <c r="S188" s="155">
        <v>0</v>
      </c>
      <c r="T188" s="156">
        <f>S188*H188</f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57" t="s">
        <v>156</v>
      </c>
      <c r="AT188" s="157" t="s">
        <v>153</v>
      </c>
      <c r="AU188" s="157" t="s">
        <v>82</v>
      </c>
      <c r="AY188" s="17" t="s">
        <v>126</v>
      </c>
      <c r="BE188" s="158">
        <f>IF(N188="základní",J188,0)</f>
        <v>0</v>
      </c>
      <c r="BF188" s="158">
        <f>IF(N188="snížená",J188,0)</f>
        <v>0</v>
      </c>
      <c r="BG188" s="158">
        <f>IF(N188="zákl. přenesená",J188,0)</f>
        <v>0</v>
      </c>
      <c r="BH188" s="158">
        <f>IF(N188="sníž. přenesená",J188,0)</f>
        <v>0</v>
      </c>
      <c r="BI188" s="158">
        <f>IF(N188="nulová",J188,0)</f>
        <v>0</v>
      </c>
      <c r="BJ188" s="17" t="s">
        <v>80</v>
      </c>
      <c r="BK188" s="158">
        <f>ROUND(I188*H188,2)</f>
        <v>0</v>
      </c>
      <c r="BL188" s="17" t="s">
        <v>133</v>
      </c>
      <c r="BM188" s="157" t="s">
        <v>760</v>
      </c>
    </row>
    <row r="189" spans="1:65" s="13" customFormat="1" ht="11.25">
      <c r="B189" s="159"/>
      <c r="D189" s="160" t="s">
        <v>135</v>
      </c>
      <c r="E189" s="161" t="s">
        <v>1</v>
      </c>
      <c r="F189" s="162" t="s">
        <v>80</v>
      </c>
      <c r="H189" s="163">
        <v>1</v>
      </c>
      <c r="I189" s="164"/>
      <c r="L189" s="159"/>
      <c r="M189" s="165"/>
      <c r="N189" s="166"/>
      <c r="O189" s="166"/>
      <c r="P189" s="166"/>
      <c r="Q189" s="166"/>
      <c r="R189" s="166"/>
      <c r="S189" s="166"/>
      <c r="T189" s="167"/>
      <c r="AT189" s="161" t="s">
        <v>135</v>
      </c>
      <c r="AU189" s="161" t="s">
        <v>82</v>
      </c>
      <c r="AV189" s="13" t="s">
        <v>82</v>
      </c>
      <c r="AW189" s="13" t="s">
        <v>29</v>
      </c>
      <c r="AX189" s="13" t="s">
        <v>80</v>
      </c>
      <c r="AY189" s="161" t="s">
        <v>126</v>
      </c>
    </row>
    <row r="190" spans="1:65" s="2" customFormat="1" ht="24.2" customHeight="1">
      <c r="A190" s="32"/>
      <c r="B190" s="144"/>
      <c r="C190" s="145" t="s">
        <v>265</v>
      </c>
      <c r="D190" s="145" t="s">
        <v>129</v>
      </c>
      <c r="E190" s="146" t="s">
        <v>761</v>
      </c>
      <c r="F190" s="147" t="s">
        <v>762</v>
      </c>
      <c r="G190" s="148" t="s">
        <v>144</v>
      </c>
      <c r="H190" s="149">
        <v>1.2999999999999999E-2</v>
      </c>
      <c r="I190" s="150"/>
      <c r="J190" s="151">
        <f>ROUND(I190*H190,2)</f>
        <v>0</v>
      </c>
      <c r="K190" s="152"/>
      <c r="L190" s="33"/>
      <c r="M190" s="153" t="s">
        <v>1</v>
      </c>
      <c r="N190" s="154" t="s">
        <v>37</v>
      </c>
      <c r="O190" s="58"/>
      <c r="P190" s="155">
        <f>O190*H190</f>
        <v>0</v>
      </c>
      <c r="Q190" s="155">
        <v>0</v>
      </c>
      <c r="R190" s="155">
        <f>Q190*H190</f>
        <v>0</v>
      </c>
      <c r="S190" s="155">
        <v>0</v>
      </c>
      <c r="T190" s="156">
        <f>S190*H190</f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57" t="s">
        <v>133</v>
      </c>
      <c r="AT190" s="157" t="s">
        <v>129</v>
      </c>
      <c r="AU190" s="157" t="s">
        <v>82</v>
      </c>
      <c r="AY190" s="17" t="s">
        <v>126</v>
      </c>
      <c r="BE190" s="158">
        <f>IF(N190="základní",J190,0)</f>
        <v>0</v>
      </c>
      <c r="BF190" s="158">
        <f>IF(N190="snížená",J190,0)</f>
        <v>0</v>
      </c>
      <c r="BG190" s="158">
        <f>IF(N190="zákl. přenesená",J190,0)</f>
        <v>0</v>
      </c>
      <c r="BH190" s="158">
        <f>IF(N190="sníž. přenesená",J190,0)</f>
        <v>0</v>
      </c>
      <c r="BI190" s="158">
        <f>IF(N190="nulová",J190,0)</f>
        <v>0</v>
      </c>
      <c r="BJ190" s="17" t="s">
        <v>80</v>
      </c>
      <c r="BK190" s="158">
        <f>ROUND(I190*H190,2)</f>
        <v>0</v>
      </c>
      <c r="BL190" s="17" t="s">
        <v>133</v>
      </c>
      <c r="BM190" s="157" t="s">
        <v>763</v>
      </c>
    </row>
    <row r="191" spans="1:65" s="12" customFormat="1" ht="25.9" customHeight="1">
      <c r="B191" s="131"/>
      <c r="D191" s="132" t="s">
        <v>71</v>
      </c>
      <c r="E191" s="133" t="s">
        <v>631</v>
      </c>
      <c r="F191" s="133" t="s">
        <v>632</v>
      </c>
      <c r="I191" s="134"/>
      <c r="J191" s="135">
        <f>BK191</f>
        <v>0</v>
      </c>
      <c r="L191" s="131"/>
      <c r="M191" s="136"/>
      <c r="N191" s="137"/>
      <c r="O191" s="137"/>
      <c r="P191" s="138">
        <f>P192</f>
        <v>0</v>
      </c>
      <c r="Q191" s="137"/>
      <c r="R191" s="138">
        <f>R192</f>
        <v>0.33</v>
      </c>
      <c r="S191" s="137"/>
      <c r="T191" s="139">
        <f>T192</f>
        <v>0</v>
      </c>
      <c r="AR191" s="132" t="s">
        <v>152</v>
      </c>
      <c r="AT191" s="140" t="s">
        <v>71</v>
      </c>
      <c r="AU191" s="140" t="s">
        <v>72</v>
      </c>
      <c r="AY191" s="132" t="s">
        <v>126</v>
      </c>
      <c r="BK191" s="141">
        <f>BK192</f>
        <v>0</v>
      </c>
    </row>
    <row r="192" spans="1:65" s="12" customFormat="1" ht="22.9" customHeight="1">
      <c r="B192" s="131"/>
      <c r="D192" s="132" t="s">
        <v>71</v>
      </c>
      <c r="E192" s="142" t="s">
        <v>633</v>
      </c>
      <c r="F192" s="142" t="s">
        <v>634</v>
      </c>
      <c r="I192" s="134"/>
      <c r="J192" s="143">
        <f>BK192</f>
        <v>0</v>
      </c>
      <c r="L192" s="131"/>
      <c r="M192" s="136"/>
      <c r="N192" s="137"/>
      <c r="O192" s="137"/>
      <c r="P192" s="138">
        <f>SUM(P193:P202)</f>
        <v>0</v>
      </c>
      <c r="Q192" s="137"/>
      <c r="R192" s="138">
        <f>SUM(R193:R202)</f>
        <v>0.33</v>
      </c>
      <c r="S192" s="137"/>
      <c r="T192" s="139">
        <f>SUM(T193:T202)</f>
        <v>0</v>
      </c>
      <c r="AR192" s="132" t="s">
        <v>152</v>
      </c>
      <c r="AT192" s="140" t="s">
        <v>71</v>
      </c>
      <c r="AU192" s="140" t="s">
        <v>80</v>
      </c>
      <c r="AY192" s="132" t="s">
        <v>126</v>
      </c>
      <c r="BK192" s="141">
        <f>SUM(BK193:BK202)</f>
        <v>0</v>
      </c>
    </row>
    <row r="193" spans="1:65" s="2" customFormat="1" ht="24.2" customHeight="1">
      <c r="A193" s="32"/>
      <c r="B193" s="144"/>
      <c r="C193" s="145" t="s">
        <v>269</v>
      </c>
      <c r="D193" s="145" t="s">
        <v>129</v>
      </c>
      <c r="E193" s="146" t="s">
        <v>641</v>
      </c>
      <c r="F193" s="147" t="s">
        <v>642</v>
      </c>
      <c r="G193" s="148" t="s">
        <v>150</v>
      </c>
      <c r="H193" s="149">
        <v>1</v>
      </c>
      <c r="I193" s="150"/>
      <c r="J193" s="151">
        <f>ROUND(I193*H193,2)</f>
        <v>0</v>
      </c>
      <c r="K193" s="152"/>
      <c r="L193" s="33"/>
      <c r="M193" s="153" t="s">
        <v>1</v>
      </c>
      <c r="N193" s="154" t="s">
        <v>37</v>
      </c>
      <c r="O193" s="58"/>
      <c r="P193" s="155">
        <f>O193*H193</f>
        <v>0</v>
      </c>
      <c r="Q193" s="155">
        <v>0</v>
      </c>
      <c r="R193" s="155">
        <f>Q193*H193</f>
        <v>0</v>
      </c>
      <c r="S193" s="155">
        <v>0</v>
      </c>
      <c r="T193" s="156">
        <f>S193*H193</f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57" t="s">
        <v>638</v>
      </c>
      <c r="AT193" s="157" t="s">
        <v>129</v>
      </c>
      <c r="AU193" s="157" t="s">
        <v>82</v>
      </c>
      <c r="AY193" s="17" t="s">
        <v>126</v>
      </c>
      <c r="BE193" s="158">
        <f>IF(N193="základní",J193,0)</f>
        <v>0</v>
      </c>
      <c r="BF193" s="158">
        <f>IF(N193="snížená",J193,0)</f>
        <v>0</v>
      </c>
      <c r="BG193" s="158">
        <f>IF(N193="zákl. přenesená",J193,0)</f>
        <v>0</v>
      </c>
      <c r="BH193" s="158">
        <f>IF(N193="sníž. přenesená",J193,0)</f>
        <v>0</v>
      </c>
      <c r="BI193" s="158">
        <f>IF(N193="nulová",J193,0)</f>
        <v>0</v>
      </c>
      <c r="BJ193" s="17" t="s">
        <v>80</v>
      </c>
      <c r="BK193" s="158">
        <f>ROUND(I193*H193,2)</f>
        <v>0</v>
      </c>
      <c r="BL193" s="17" t="s">
        <v>638</v>
      </c>
      <c r="BM193" s="157" t="s">
        <v>764</v>
      </c>
    </row>
    <row r="194" spans="1:65" s="13" customFormat="1" ht="11.25">
      <c r="B194" s="159"/>
      <c r="D194" s="160" t="s">
        <v>135</v>
      </c>
      <c r="E194" s="161" t="s">
        <v>1</v>
      </c>
      <c r="F194" s="162" t="s">
        <v>80</v>
      </c>
      <c r="H194" s="163">
        <v>1</v>
      </c>
      <c r="I194" s="164"/>
      <c r="L194" s="159"/>
      <c r="M194" s="165"/>
      <c r="N194" s="166"/>
      <c r="O194" s="166"/>
      <c r="P194" s="166"/>
      <c r="Q194" s="166"/>
      <c r="R194" s="166"/>
      <c r="S194" s="166"/>
      <c r="T194" s="167"/>
      <c r="AT194" s="161" t="s">
        <v>135</v>
      </c>
      <c r="AU194" s="161" t="s">
        <v>82</v>
      </c>
      <c r="AV194" s="13" t="s">
        <v>82</v>
      </c>
      <c r="AW194" s="13" t="s">
        <v>29</v>
      </c>
      <c r="AX194" s="13" t="s">
        <v>72</v>
      </c>
      <c r="AY194" s="161" t="s">
        <v>126</v>
      </c>
    </row>
    <row r="195" spans="1:65" s="2" customFormat="1" ht="16.5" customHeight="1">
      <c r="A195" s="32"/>
      <c r="B195" s="144"/>
      <c r="C195" s="145" t="s">
        <v>273</v>
      </c>
      <c r="D195" s="145" t="s">
        <v>129</v>
      </c>
      <c r="E195" s="146" t="s">
        <v>645</v>
      </c>
      <c r="F195" s="147" t="s">
        <v>646</v>
      </c>
      <c r="G195" s="148" t="s">
        <v>150</v>
      </c>
      <c r="H195" s="149">
        <v>1</v>
      </c>
      <c r="I195" s="150"/>
      <c r="J195" s="151">
        <f>ROUND(I195*H195,2)</f>
        <v>0</v>
      </c>
      <c r="K195" s="152"/>
      <c r="L195" s="33"/>
      <c r="M195" s="153" t="s">
        <v>1</v>
      </c>
      <c r="N195" s="154" t="s">
        <v>37</v>
      </c>
      <c r="O195" s="58"/>
      <c r="P195" s="155">
        <f>O195*H195</f>
        <v>0</v>
      </c>
      <c r="Q195" s="155">
        <v>0</v>
      </c>
      <c r="R195" s="155">
        <f>Q195*H195</f>
        <v>0</v>
      </c>
      <c r="S195" s="155">
        <v>0</v>
      </c>
      <c r="T195" s="156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57" t="s">
        <v>638</v>
      </c>
      <c r="AT195" s="157" t="s">
        <v>129</v>
      </c>
      <c r="AU195" s="157" t="s">
        <v>82</v>
      </c>
      <c r="AY195" s="17" t="s">
        <v>126</v>
      </c>
      <c r="BE195" s="158">
        <f>IF(N195="základní",J195,0)</f>
        <v>0</v>
      </c>
      <c r="BF195" s="158">
        <f>IF(N195="snížená",J195,0)</f>
        <v>0</v>
      </c>
      <c r="BG195" s="158">
        <f>IF(N195="zákl. přenesená",J195,0)</f>
        <v>0</v>
      </c>
      <c r="BH195" s="158">
        <f>IF(N195="sníž. přenesená",J195,0)</f>
        <v>0</v>
      </c>
      <c r="BI195" s="158">
        <f>IF(N195="nulová",J195,0)</f>
        <v>0</v>
      </c>
      <c r="BJ195" s="17" t="s">
        <v>80</v>
      </c>
      <c r="BK195" s="158">
        <f>ROUND(I195*H195,2)</f>
        <v>0</v>
      </c>
      <c r="BL195" s="17" t="s">
        <v>638</v>
      </c>
      <c r="BM195" s="157" t="s">
        <v>765</v>
      </c>
    </row>
    <row r="196" spans="1:65" s="13" customFormat="1" ht="11.25">
      <c r="B196" s="159"/>
      <c r="D196" s="160" t="s">
        <v>135</v>
      </c>
      <c r="E196" s="161" t="s">
        <v>1</v>
      </c>
      <c r="F196" s="162" t="s">
        <v>80</v>
      </c>
      <c r="H196" s="163">
        <v>1</v>
      </c>
      <c r="I196" s="164"/>
      <c r="L196" s="159"/>
      <c r="M196" s="165"/>
      <c r="N196" s="166"/>
      <c r="O196" s="166"/>
      <c r="P196" s="166"/>
      <c r="Q196" s="166"/>
      <c r="R196" s="166"/>
      <c r="S196" s="166"/>
      <c r="T196" s="167"/>
      <c r="AT196" s="161" t="s">
        <v>135</v>
      </c>
      <c r="AU196" s="161" t="s">
        <v>82</v>
      </c>
      <c r="AV196" s="13" t="s">
        <v>82</v>
      </c>
      <c r="AW196" s="13" t="s">
        <v>29</v>
      </c>
      <c r="AX196" s="13" t="s">
        <v>72</v>
      </c>
      <c r="AY196" s="161" t="s">
        <v>126</v>
      </c>
    </row>
    <row r="197" spans="1:65" s="2" customFormat="1" ht="16.5" customHeight="1">
      <c r="A197" s="32"/>
      <c r="B197" s="144"/>
      <c r="C197" s="145" t="s">
        <v>277</v>
      </c>
      <c r="D197" s="145" t="s">
        <v>129</v>
      </c>
      <c r="E197" s="146" t="s">
        <v>649</v>
      </c>
      <c r="F197" s="147" t="s">
        <v>650</v>
      </c>
      <c r="G197" s="148" t="s">
        <v>144</v>
      </c>
      <c r="H197" s="149">
        <v>1.1000000000000001</v>
      </c>
      <c r="I197" s="150"/>
      <c r="J197" s="151">
        <f>ROUND(I197*H197,2)</f>
        <v>0</v>
      </c>
      <c r="K197" s="152"/>
      <c r="L197" s="33"/>
      <c r="M197" s="153" t="s">
        <v>1</v>
      </c>
      <c r="N197" s="154" t="s">
        <v>37</v>
      </c>
      <c r="O197" s="58"/>
      <c r="P197" s="155">
        <f>O197*H197</f>
        <v>0</v>
      </c>
      <c r="Q197" s="155">
        <v>0</v>
      </c>
      <c r="R197" s="155">
        <f>Q197*H197</f>
        <v>0</v>
      </c>
      <c r="S197" s="155">
        <v>0</v>
      </c>
      <c r="T197" s="156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57" t="s">
        <v>133</v>
      </c>
      <c r="AT197" s="157" t="s">
        <v>129</v>
      </c>
      <c r="AU197" s="157" t="s">
        <v>82</v>
      </c>
      <c r="AY197" s="17" t="s">
        <v>126</v>
      </c>
      <c r="BE197" s="158">
        <f>IF(N197="základní",J197,0)</f>
        <v>0</v>
      </c>
      <c r="BF197" s="158">
        <f>IF(N197="snížená",J197,0)</f>
        <v>0</v>
      </c>
      <c r="BG197" s="158">
        <f>IF(N197="zákl. přenesená",J197,0)</f>
        <v>0</v>
      </c>
      <c r="BH197" s="158">
        <f>IF(N197="sníž. přenesená",J197,0)</f>
        <v>0</v>
      </c>
      <c r="BI197" s="158">
        <f>IF(N197="nulová",J197,0)</f>
        <v>0</v>
      </c>
      <c r="BJ197" s="17" t="s">
        <v>80</v>
      </c>
      <c r="BK197" s="158">
        <f>ROUND(I197*H197,2)</f>
        <v>0</v>
      </c>
      <c r="BL197" s="17" t="s">
        <v>133</v>
      </c>
      <c r="BM197" s="157" t="s">
        <v>766</v>
      </c>
    </row>
    <row r="198" spans="1:65" s="13" customFormat="1" ht="11.25">
      <c r="B198" s="159"/>
      <c r="D198" s="160" t="s">
        <v>135</v>
      </c>
      <c r="E198" s="161" t="s">
        <v>1</v>
      </c>
      <c r="F198" s="162" t="s">
        <v>767</v>
      </c>
      <c r="H198" s="163">
        <v>1.1000000000000001</v>
      </c>
      <c r="I198" s="164"/>
      <c r="L198" s="159"/>
      <c r="M198" s="165"/>
      <c r="N198" s="166"/>
      <c r="O198" s="166"/>
      <c r="P198" s="166"/>
      <c r="Q198" s="166"/>
      <c r="R198" s="166"/>
      <c r="S198" s="166"/>
      <c r="T198" s="167"/>
      <c r="AT198" s="161" t="s">
        <v>135</v>
      </c>
      <c r="AU198" s="161" t="s">
        <v>82</v>
      </c>
      <c r="AV198" s="13" t="s">
        <v>82</v>
      </c>
      <c r="AW198" s="13" t="s">
        <v>29</v>
      </c>
      <c r="AX198" s="13" t="s">
        <v>80</v>
      </c>
      <c r="AY198" s="161" t="s">
        <v>126</v>
      </c>
    </row>
    <row r="199" spans="1:65" s="2" customFormat="1" ht="16.5" customHeight="1">
      <c r="A199" s="32"/>
      <c r="B199" s="144"/>
      <c r="C199" s="145" t="s">
        <v>283</v>
      </c>
      <c r="D199" s="145" t="s">
        <v>129</v>
      </c>
      <c r="E199" s="146" t="s">
        <v>653</v>
      </c>
      <c r="F199" s="147" t="s">
        <v>654</v>
      </c>
      <c r="G199" s="148" t="s">
        <v>144</v>
      </c>
      <c r="H199" s="149">
        <v>1.1000000000000001</v>
      </c>
      <c r="I199" s="150"/>
      <c r="J199" s="151">
        <f>ROUND(I199*H199,2)</f>
        <v>0</v>
      </c>
      <c r="K199" s="152"/>
      <c r="L199" s="33"/>
      <c r="M199" s="153" t="s">
        <v>1</v>
      </c>
      <c r="N199" s="154" t="s">
        <v>37</v>
      </c>
      <c r="O199" s="58"/>
      <c r="P199" s="155">
        <f>O199*H199</f>
        <v>0</v>
      </c>
      <c r="Q199" s="155">
        <v>0.3</v>
      </c>
      <c r="R199" s="155">
        <f>Q199*H199</f>
        <v>0.33</v>
      </c>
      <c r="S199" s="155">
        <v>0</v>
      </c>
      <c r="T199" s="156">
        <f>S199*H199</f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57" t="s">
        <v>133</v>
      </c>
      <c r="AT199" s="157" t="s">
        <v>129</v>
      </c>
      <c r="AU199" s="157" t="s">
        <v>82</v>
      </c>
      <c r="AY199" s="17" t="s">
        <v>126</v>
      </c>
      <c r="BE199" s="158">
        <f>IF(N199="základní",J199,0)</f>
        <v>0</v>
      </c>
      <c r="BF199" s="158">
        <f>IF(N199="snížená",J199,0)</f>
        <v>0</v>
      </c>
      <c r="BG199" s="158">
        <f>IF(N199="zákl. přenesená",J199,0)</f>
        <v>0</v>
      </c>
      <c r="BH199" s="158">
        <f>IF(N199="sníž. přenesená",J199,0)</f>
        <v>0</v>
      </c>
      <c r="BI199" s="158">
        <f>IF(N199="nulová",J199,0)</f>
        <v>0</v>
      </c>
      <c r="BJ199" s="17" t="s">
        <v>80</v>
      </c>
      <c r="BK199" s="158">
        <f>ROUND(I199*H199,2)</f>
        <v>0</v>
      </c>
      <c r="BL199" s="17" t="s">
        <v>133</v>
      </c>
      <c r="BM199" s="157" t="s">
        <v>768</v>
      </c>
    </row>
    <row r="200" spans="1:65" s="13" customFormat="1" ht="11.25">
      <c r="B200" s="159"/>
      <c r="D200" s="160" t="s">
        <v>135</v>
      </c>
      <c r="E200" s="161" t="s">
        <v>1</v>
      </c>
      <c r="F200" s="162" t="s">
        <v>767</v>
      </c>
      <c r="H200" s="163">
        <v>1.1000000000000001</v>
      </c>
      <c r="I200" s="164"/>
      <c r="L200" s="159"/>
      <c r="M200" s="165"/>
      <c r="N200" s="166"/>
      <c r="O200" s="166"/>
      <c r="P200" s="166"/>
      <c r="Q200" s="166"/>
      <c r="R200" s="166"/>
      <c r="S200" s="166"/>
      <c r="T200" s="167"/>
      <c r="AT200" s="161" t="s">
        <v>135</v>
      </c>
      <c r="AU200" s="161" t="s">
        <v>82</v>
      </c>
      <c r="AV200" s="13" t="s">
        <v>82</v>
      </c>
      <c r="AW200" s="13" t="s">
        <v>29</v>
      </c>
      <c r="AX200" s="13" t="s">
        <v>80</v>
      </c>
      <c r="AY200" s="161" t="s">
        <v>126</v>
      </c>
    </row>
    <row r="201" spans="1:65" s="2" customFormat="1" ht="16.5" customHeight="1">
      <c r="A201" s="32"/>
      <c r="B201" s="144"/>
      <c r="C201" s="145" t="s">
        <v>288</v>
      </c>
      <c r="D201" s="145" t="s">
        <v>129</v>
      </c>
      <c r="E201" s="146" t="s">
        <v>657</v>
      </c>
      <c r="F201" s="147" t="s">
        <v>658</v>
      </c>
      <c r="G201" s="148" t="s">
        <v>150</v>
      </c>
      <c r="H201" s="149">
        <v>1</v>
      </c>
      <c r="I201" s="150"/>
      <c r="J201" s="151">
        <f>ROUND(I201*H201,2)</f>
        <v>0</v>
      </c>
      <c r="K201" s="152"/>
      <c r="L201" s="33"/>
      <c r="M201" s="153" t="s">
        <v>1</v>
      </c>
      <c r="N201" s="154" t="s">
        <v>37</v>
      </c>
      <c r="O201" s="58"/>
      <c r="P201" s="155">
        <f>O201*H201</f>
        <v>0</v>
      </c>
      <c r="Q201" s="155">
        <v>0</v>
      </c>
      <c r="R201" s="155">
        <f>Q201*H201</f>
        <v>0</v>
      </c>
      <c r="S201" s="155">
        <v>0</v>
      </c>
      <c r="T201" s="156">
        <f>S201*H201</f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57" t="s">
        <v>638</v>
      </c>
      <c r="AT201" s="157" t="s">
        <v>129</v>
      </c>
      <c r="AU201" s="157" t="s">
        <v>82</v>
      </c>
      <c r="AY201" s="17" t="s">
        <v>126</v>
      </c>
      <c r="BE201" s="158">
        <f>IF(N201="základní",J201,0)</f>
        <v>0</v>
      </c>
      <c r="BF201" s="158">
        <f>IF(N201="snížená",J201,0)</f>
        <v>0</v>
      </c>
      <c r="BG201" s="158">
        <f>IF(N201="zákl. přenesená",J201,0)</f>
        <v>0</v>
      </c>
      <c r="BH201" s="158">
        <f>IF(N201="sníž. přenesená",J201,0)</f>
        <v>0</v>
      </c>
      <c r="BI201" s="158">
        <f>IF(N201="nulová",J201,0)</f>
        <v>0</v>
      </c>
      <c r="BJ201" s="17" t="s">
        <v>80</v>
      </c>
      <c r="BK201" s="158">
        <f>ROUND(I201*H201,2)</f>
        <v>0</v>
      </c>
      <c r="BL201" s="17" t="s">
        <v>638</v>
      </c>
      <c r="BM201" s="157" t="s">
        <v>769</v>
      </c>
    </row>
    <row r="202" spans="1:65" s="13" customFormat="1" ht="11.25">
      <c r="B202" s="159"/>
      <c r="D202" s="160" t="s">
        <v>135</v>
      </c>
      <c r="E202" s="161" t="s">
        <v>1</v>
      </c>
      <c r="F202" s="162" t="s">
        <v>80</v>
      </c>
      <c r="H202" s="163">
        <v>1</v>
      </c>
      <c r="I202" s="164"/>
      <c r="L202" s="159"/>
      <c r="M202" s="187"/>
      <c r="N202" s="188"/>
      <c r="O202" s="188"/>
      <c r="P202" s="188"/>
      <c r="Q202" s="188"/>
      <c r="R202" s="188"/>
      <c r="S202" s="188"/>
      <c r="T202" s="189"/>
      <c r="AT202" s="161" t="s">
        <v>135</v>
      </c>
      <c r="AU202" s="161" t="s">
        <v>82</v>
      </c>
      <c r="AV202" s="13" t="s">
        <v>82</v>
      </c>
      <c r="AW202" s="13" t="s">
        <v>29</v>
      </c>
      <c r="AX202" s="13" t="s">
        <v>72</v>
      </c>
      <c r="AY202" s="161" t="s">
        <v>126</v>
      </c>
    </row>
    <row r="203" spans="1:65" s="2" customFormat="1" ht="6.95" customHeight="1">
      <c r="A203" s="32"/>
      <c r="B203" s="47"/>
      <c r="C203" s="48"/>
      <c r="D203" s="48"/>
      <c r="E203" s="48"/>
      <c r="F203" s="48"/>
      <c r="G203" s="48"/>
      <c r="H203" s="48"/>
      <c r="I203" s="48"/>
      <c r="J203" s="48"/>
      <c r="K203" s="48"/>
      <c r="L203" s="33"/>
      <c r="M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</row>
  </sheetData>
  <autoFilter ref="C121:K202" xr:uid="{00000000-0009-0000-0000-00000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78"/>
  <sheetViews>
    <sheetView showGridLines="0" tabSelected="1" workbookViewId="0">
      <selection activeCell="AB12" sqref="AB1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0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88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1:46" s="1" customFormat="1" ht="24.95" customHeight="1">
      <c r="B4" s="20"/>
      <c r="D4" s="21" t="s">
        <v>92</v>
      </c>
      <c r="L4" s="20"/>
      <c r="M4" s="93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16.5" customHeight="1">
      <c r="B7" s="20"/>
      <c r="E7" s="241" t="str">
        <f>'Rekapitulace stavby'!K6</f>
        <v>Kino Dukla Jihlava - oprava plynové kotelny</v>
      </c>
      <c r="F7" s="242"/>
      <c r="G7" s="242"/>
      <c r="H7" s="242"/>
      <c r="L7" s="20"/>
    </row>
    <row r="8" spans="1:46" s="2" customFormat="1" ht="12" customHeight="1">
      <c r="A8" s="32"/>
      <c r="B8" s="33"/>
      <c r="C8" s="32"/>
      <c r="D8" s="27" t="s">
        <v>93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02" t="s">
        <v>770</v>
      </c>
      <c r="F9" s="243"/>
      <c r="G9" s="243"/>
      <c r="H9" s="243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2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20</v>
      </c>
      <c r="E12" s="32"/>
      <c r="F12" s="25" t="s">
        <v>21</v>
      </c>
      <c r="G12" s="32"/>
      <c r="H12" s="32"/>
      <c r="I12" s="27" t="s">
        <v>22</v>
      </c>
      <c r="J12" s="55">
        <f>'Rekapitulace stavby'!AN8</f>
        <v>0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23</v>
      </c>
      <c r="E14" s="32"/>
      <c r="F14" s="32"/>
      <c r="G14" s="32"/>
      <c r="H14" s="32"/>
      <c r="I14" s="27" t="s">
        <v>24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IF('Rekapitulace stavby'!E11="","",'Rekapitulace stavby'!E11)</f>
        <v xml:space="preserve"> </v>
      </c>
      <c r="F15" s="32"/>
      <c r="G15" s="32"/>
      <c r="H15" s="32"/>
      <c r="I15" s="27" t="s">
        <v>25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26</v>
      </c>
      <c r="E17" s="32"/>
      <c r="F17" s="32"/>
      <c r="G17" s="32"/>
      <c r="H17" s="32"/>
      <c r="I17" s="27" t="s">
        <v>24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44" t="str">
        <f>'Rekapitulace stavby'!E14</f>
        <v>Vyplň údaj</v>
      </c>
      <c r="F18" s="224"/>
      <c r="G18" s="224"/>
      <c r="H18" s="224"/>
      <c r="I18" s="27" t="s">
        <v>25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27" t="s">
        <v>24</v>
      </c>
      <c r="J20" s="25" t="str">
        <f>IF('Rekapitulace stavby'!AN16="","",'Rekapitulace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IF('Rekapitulace stavby'!E17="","",'Rekapitulace stavby'!E17)</f>
        <v xml:space="preserve"> </v>
      </c>
      <c r="F21" s="32"/>
      <c r="G21" s="32"/>
      <c r="H21" s="32"/>
      <c r="I21" s="27" t="s">
        <v>25</v>
      </c>
      <c r="J21" s="25" t="str">
        <f>IF('Rekapitulace stavby'!AN17="","",'Rekapitulace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30</v>
      </c>
      <c r="E23" s="32"/>
      <c r="F23" s="32"/>
      <c r="G23" s="32"/>
      <c r="H23" s="32"/>
      <c r="I23" s="27" t="s">
        <v>24</v>
      </c>
      <c r="J23" s="25" t="str">
        <f>IF('Rekapitulace stavby'!AN19="","",'Rekapitulace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IF('Rekapitulace stavby'!E20="","",'Rekapitulace stavby'!E20)</f>
        <v xml:space="preserve"> </v>
      </c>
      <c r="F24" s="32"/>
      <c r="G24" s="32"/>
      <c r="H24" s="32"/>
      <c r="I24" s="27" t="s">
        <v>25</v>
      </c>
      <c r="J24" s="25" t="str">
        <f>IF('Rekapitulace stavby'!AN20="","",'Rekapitulace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31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4"/>
      <c r="B27" s="95"/>
      <c r="C27" s="94"/>
      <c r="D27" s="94"/>
      <c r="E27" s="229" t="s">
        <v>1</v>
      </c>
      <c r="F27" s="229"/>
      <c r="G27" s="229"/>
      <c r="H27" s="229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97" t="s">
        <v>32</v>
      </c>
      <c r="E30" s="32"/>
      <c r="F30" s="32"/>
      <c r="G30" s="32"/>
      <c r="H30" s="32"/>
      <c r="I30" s="32"/>
      <c r="J30" s="71">
        <f>ROUND(J120,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34</v>
      </c>
      <c r="G32" s="32"/>
      <c r="H32" s="32"/>
      <c r="I32" s="36" t="s">
        <v>33</v>
      </c>
      <c r="J32" s="36" t="s">
        <v>35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98" t="s">
        <v>36</v>
      </c>
      <c r="E33" s="27" t="s">
        <v>37</v>
      </c>
      <c r="F33" s="99">
        <f>ROUND((SUM(BE120:BE177)),  2)</f>
        <v>0</v>
      </c>
      <c r="G33" s="32"/>
      <c r="H33" s="32"/>
      <c r="I33" s="100">
        <v>0.21</v>
      </c>
      <c r="J33" s="99">
        <f>ROUND(((SUM(BE120:BE177))*I33),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38</v>
      </c>
      <c r="F34" s="99">
        <f>ROUND((SUM(BF120:BF177)),  2)</f>
        <v>0</v>
      </c>
      <c r="G34" s="32"/>
      <c r="H34" s="32"/>
      <c r="I34" s="100">
        <v>0.15</v>
      </c>
      <c r="J34" s="99">
        <f>ROUND(((SUM(BF120:BF177))*I34),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39</v>
      </c>
      <c r="F35" s="99">
        <f>ROUND((SUM(BG120:BG177)),  2)</f>
        <v>0</v>
      </c>
      <c r="G35" s="32"/>
      <c r="H35" s="32"/>
      <c r="I35" s="100">
        <v>0.21</v>
      </c>
      <c r="J35" s="99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40</v>
      </c>
      <c r="F36" s="99">
        <f>ROUND((SUM(BH120:BH177)),  2)</f>
        <v>0</v>
      </c>
      <c r="G36" s="32"/>
      <c r="H36" s="32"/>
      <c r="I36" s="100">
        <v>0.15</v>
      </c>
      <c r="J36" s="99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41</v>
      </c>
      <c r="F37" s="99">
        <f>ROUND((SUM(BI120:BI177)),  2)</f>
        <v>0</v>
      </c>
      <c r="G37" s="32"/>
      <c r="H37" s="32"/>
      <c r="I37" s="100">
        <v>0</v>
      </c>
      <c r="J37" s="99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1"/>
      <c r="D39" s="102" t="s">
        <v>42</v>
      </c>
      <c r="E39" s="60"/>
      <c r="F39" s="60"/>
      <c r="G39" s="103" t="s">
        <v>43</v>
      </c>
      <c r="H39" s="104" t="s">
        <v>44</v>
      </c>
      <c r="I39" s="60"/>
      <c r="J39" s="105">
        <f>SUM(J30:J37)</f>
        <v>0</v>
      </c>
      <c r="K39" s="106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47</v>
      </c>
      <c r="E61" s="35"/>
      <c r="F61" s="107" t="s">
        <v>48</v>
      </c>
      <c r="G61" s="45" t="s">
        <v>47</v>
      </c>
      <c r="H61" s="35"/>
      <c r="I61" s="35"/>
      <c r="J61" s="108" t="s">
        <v>48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47</v>
      </c>
      <c r="E76" s="35"/>
      <c r="F76" s="107" t="s">
        <v>48</v>
      </c>
      <c r="G76" s="45" t="s">
        <v>47</v>
      </c>
      <c r="H76" s="35"/>
      <c r="I76" s="35"/>
      <c r="J76" s="108" t="s">
        <v>48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95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41" t="str">
        <f>E7</f>
        <v>Kino Dukla Jihlava - oprava plynové kotelny</v>
      </c>
      <c r="F85" s="242"/>
      <c r="G85" s="242"/>
      <c r="H85" s="24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93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02" t="str">
        <f>E9</f>
        <v>D1_01_4c - Plynová odběrná zařízení</v>
      </c>
      <c r="F87" s="243"/>
      <c r="G87" s="243"/>
      <c r="H87" s="243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27" t="s">
        <v>22</v>
      </c>
      <c r="J89" s="55">
        <f>IF(J12="","",J12)</f>
        <v>0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23</v>
      </c>
      <c r="D91" s="32"/>
      <c r="E91" s="32"/>
      <c r="F91" s="25" t="str">
        <f>E15</f>
        <v xml:space="preserve"> </v>
      </c>
      <c r="G91" s="32"/>
      <c r="H91" s="32"/>
      <c r="I91" s="27" t="s">
        <v>28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26</v>
      </c>
      <c r="D92" s="32"/>
      <c r="E92" s="32"/>
      <c r="F92" s="25" t="str">
        <f>IF(E18="","",E18)</f>
        <v>Vyplň údaj</v>
      </c>
      <c r="G92" s="32"/>
      <c r="H92" s="32"/>
      <c r="I92" s="27" t="s">
        <v>30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09" t="s">
        <v>96</v>
      </c>
      <c r="D94" s="101"/>
      <c r="E94" s="101"/>
      <c r="F94" s="101"/>
      <c r="G94" s="101"/>
      <c r="H94" s="101"/>
      <c r="I94" s="101"/>
      <c r="J94" s="110" t="s">
        <v>97</v>
      </c>
      <c r="K94" s="101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1" t="s">
        <v>98</v>
      </c>
      <c r="D96" s="32"/>
      <c r="E96" s="32"/>
      <c r="F96" s="32"/>
      <c r="G96" s="32"/>
      <c r="H96" s="32"/>
      <c r="I96" s="32"/>
      <c r="J96" s="71">
        <f>J120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99</v>
      </c>
    </row>
    <row r="97" spans="1:31" s="9" customFormat="1" ht="24.95" customHeight="1">
      <c r="B97" s="112"/>
      <c r="D97" s="113" t="s">
        <v>100</v>
      </c>
      <c r="E97" s="114"/>
      <c r="F97" s="114"/>
      <c r="G97" s="114"/>
      <c r="H97" s="114"/>
      <c r="I97" s="114"/>
      <c r="J97" s="115">
        <f>J121</f>
        <v>0</v>
      </c>
      <c r="L97" s="112"/>
    </row>
    <row r="98" spans="1:31" s="10" customFormat="1" ht="19.899999999999999" customHeight="1">
      <c r="B98" s="116"/>
      <c r="D98" s="117" t="s">
        <v>771</v>
      </c>
      <c r="E98" s="118"/>
      <c r="F98" s="118"/>
      <c r="G98" s="118"/>
      <c r="H98" s="118"/>
      <c r="I98" s="118"/>
      <c r="J98" s="119">
        <f>J122</f>
        <v>0</v>
      </c>
      <c r="L98" s="116"/>
    </row>
    <row r="99" spans="1:31" s="9" customFormat="1" ht="24.95" customHeight="1">
      <c r="B99" s="112"/>
      <c r="D99" s="113" t="s">
        <v>109</v>
      </c>
      <c r="E99" s="114"/>
      <c r="F99" s="114"/>
      <c r="G99" s="114"/>
      <c r="H99" s="114"/>
      <c r="I99" s="114"/>
      <c r="J99" s="115">
        <f>J166</f>
        <v>0</v>
      </c>
      <c r="L99" s="112"/>
    </row>
    <row r="100" spans="1:31" s="10" customFormat="1" ht="19.899999999999999" customHeight="1">
      <c r="B100" s="116"/>
      <c r="D100" s="117" t="s">
        <v>110</v>
      </c>
      <c r="E100" s="118"/>
      <c r="F100" s="118"/>
      <c r="G100" s="118"/>
      <c r="H100" s="118"/>
      <c r="I100" s="118"/>
      <c r="J100" s="119">
        <f>J167</f>
        <v>0</v>
      </c>
      <c r="L100" s="116"/>
    </row>
    <row r="101" spans="1:31" s="2" customFormat="1" ht="21.75" customHeight="1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31" s="2" customFormat="1" ht="6.95" customHeight="1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31" s="2" customFormat="1" ht="6.95" customHeight="1">
      <c r="A106" s="32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24.95" customHeight="1">
      <c r="A107" s="32"/>
      <c r="B107" s="33"/>
      <c r="C107" s="21" t="s">
        <v>111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6.95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2" customHeight="1">
      <c r="A109" s="32"/>
      <c r="B109" s="33"/>
      <c r="C109" s="27" t="s">
        <v>16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6.5" customHeight="1">
      <c r="A110" s="32"/>
      <c r="B110" s="33"/>
      <c r="C110" s="32"/>
      <c r="D110" s="32"/>
      <c r="E110" s="241" t="str">
        <f>E7</f>
        <v>Kino Dukla Jihlava - oprava plynové kotelny</v>
      </c>
      <c r="F110" s="242"/>
      <c r="G110" s="242"/>
      <c r="H110" s="24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>
      <c r="A111" s="32"/>
      <c r="B111" s="33"/>
      <c r="C111" s="27" t="s">
        <v>93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>
      <c r="A112" s="32"/>
      <c r="B112" s="33"/>
      <c r="C112" s="32"/>
      <c r="D112" s="32"/>
      <c r="E112" s="202" t="str">
        <f>E9</f>
        <v>D1_01_4c - Plynová odběrná zařízení</v>
      </c>
      <c r="F112" s="243"/>
      <c r="G112" s="243"/>
      <c r="H112" s="243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5" customHeight="1">
      <c r="A113" s="32"/>
      <c r="B113" s="33"/>
      <c r="C113" s="32"/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20</v>
      </c>
      <c r="D114" s="32"/>
      <c r="E114" s="32"/>
      <c r="F114" s="25" t="str">
        <f>F12</f>
        <v xml:space="preserve"> </v>
      </c>
      <c r="G114" s="32"/>
      <c r="H114" s="32"/>
      <c r="I114" s="27" t="s">
        <v>22</v>
      </c>
      <c r="J114" s="55">
        <f>IF(J12="","",J12)</f>
        <v>0</v>
      </c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5.2" customHeight="1">
      <c r="A116" s="32"/>
      <c r="B116" s="33"/>
      <c r="C116" s="27" t="s">
        <v>23</v>
      </c>
      <c r="D116" s="32"/>
      <c r="E116" s="32"/>
      <c r="F116" s="25" t="str">
        <f>E15</f>
        <v xml:space="preserve"> </v>
      </c>
      <c r="G116" s="32"/>
      <c r="H116" s="32"/>
      <c r="I116" s="27" t="s">
        <v>28</v>
      </c>
      <c r="J116" s="30" t="str">
        <f>E21</f>
        <v xml:space="preserve"> 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5.2" customHeight="1">
      <c r="A117" s="32"/>
      <c r="B117" s="33"/>
      <c r="C117" s="27" t="s">
        <v>26</v>
      </c>
      <c r="D117" s="32"/>
      <c r="E117" s="32"/>
      <c r="F117" s="25" t="str">
        <f>IF(E18="","",E18)</f>
        <v>Vyplň údaj</v>
      </c>
      <c r="G117" s="32"/>
      <c r="H117" s="32"/>
      <c r="I117" s="27" t="s">
        <v>30</v>
      </c>
      <c r="J117" s="30" t="str">
        <f>E24</f>
        <v xml:space="preserve"> 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0.3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11" customFormat="1" ht="29.25" customHeight="1">
      <c r="A119" s="120"/>
      <c r="B119" s="121"/>
      <c r="C119" s="122" t="s">
        <v>112</v>
      </c>
      <c r="D119" s="123" t="s">
        <v>57</v>
      </c>
      <c r="E119" s="123" t="s">
        <v>53</v>
      </c>
      <c r="F119" s="123" t="s">
        <v>54</v>
      </c>
      <c r="G119" s="123" t="s">
        <v>113</v>
      </c>
      <c r="H119" s="123" t="s">
        <v>114</v>
      </c>
      <c r="I119" s="123" t="s">
        <v>115</v>
      </c>
      <c r="J119" s="124" t="s">
        <v>97</v>
      </c>
      <c r="K119" s="125" t="s">
        <v>116</v>
      </c>
      <c r="L119" s="126"/>
      <c r="M119" s="62" t="s">
        <v>1</v>
      </c>
      <c r="N119" s="63" t="s">
        <v>36</v>
      </c>
      <c r="O119" s="63" t="s">
        <v>117</v>
      </c>
      <c r="P119" s="63" t="s">
        <v>118</v>
      </c>
      <c r="Q119" s="63" t="s">
        <v>119</v>
      </c>
      <c r="R119" s="63" t="s">
        <v>120</v>
      </c>
      <c r="S119" s="63" t="s">
        <v>121</v>
      </c>
      <c r="T119" s="64" t="s">
        <v>122</v>
      </c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</row>
    <row r="120" spans="1:65" s="2" customFormat="1" ht="22.9" customHeight="1">
      <c r="A120" s="32"/>
      <c r="B120" s="33"/>
      <c r="C120" s="69" t="s">
        <v>123</v>
      </c>
      <c r="D120" s="32"/>
      <c r="E120" s="32"/>
      <c r="F120" s="32"/>
      <c r="G120" s="32"/>
      <c r="H120" s="32"/>
      <c r="I120" s="32"/>
      <c r="J120" s="127">
        <f>BK120</f>
        <v>0</v>
      </c>
      <c r="K120" s="32"/>
      <c r="L120" s="33"/>
      <c r="M120" s="65"/>
      <c r="N120" s="56"/>
      <c r="O120" s="66"/>
      <c r="P120" s="128">
        <f>P121+P166</f>
        <v>0</v>
      </c>
      <c r="Q120" s="66"/>
      <c r="R120" s="128">
        <f>R121+R166</f>
        <v>0.14057</v>
      </c>
      <c r="S120" s="66"/>
      <c r="T120" s="129">
        <f>T121+T166</f>
        <v>5.8980000000000005E-2</v>
      </c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T120" s="17" t="s">
        <v>71</v>
      </c>
      <c r="AU120" s="17" t="s">
        <v>99</v>
      </c>
      <c r="BK120" s="130">
        <f>BK121+BK166</f>
        <v>0</v>
      </c>
    </row>
    <row r="121" spans="1:65" s="12" customFormat="1" ht="25.9" customHeight="1">
      <c r="B121" s="131"/>
      <c r="D121" s="132" t="s">
        <v>71</v>
      </c>
      <c r="E121" s="133" t="s">
        <v>124</v>
      </c>
      <c r="F121" s="133" t="s">
        <v>125</v>
      </c>
      <c r="I121" s="134"/>
      <c r="J121" s="135">
        <f>BK121</f>
        <v>0</v>
      </c>
      <c r="L121" s="131"/>
      <c r="M121" s="136"/>
      <c r="N121" s="137"/>
      <c r="O121" s="137"/>
      <c r="P121" s="138">
        <f>P122</f>
        <v>0</v>
      </c>
      <c r="Q121" s="137"/>
      <c r="R121" s="138">
        <f>R122</f>
        <v>6.5570000000000003E-2</v>
      </c>
      <c r="S121" s="137"/>
      <c r="T121" s="139">
        <f>T122</f>
        <v>5.8980000000000005E-2</v>
      </c>
      <c r="AR121" s="132" t="s">
        <v>82</v>
      </c>
      <c r="AT121" s="140" t="s">
        <v>71</v>
      </c>
      <c r="AU121" s="140" t="s">
        <v>72</v>
      </c>
      <c r="AY121" s="132" t="s">
        <v>126</v>
      </c>
      <c r="BK121" s="141">
        <f>BK122</f>
        <v>0</v>
      </c>
    </row>
    <row r="122" spans="1:65" s="12" customFormat="1" ht="22.9" customHeight="1">
      <c r="B122" s="131"/>
      <c r="D122" s="132" t="s">
        <v>71</v>
      </c>
      <c r="E122" s="142" t="s">
        <v>772</v>
      </c>
      <c r="F122" s="142" t="s">
        <v>773</v>
      </c>
      <c r="I122" s="134"/>
      <c r="J122" s="143">
        <f>BK122</f>
        <v>0</v>
      </c>
      <c r="L122" s="131"/>
      <c r="M122" s="136"/>
      <c r="N122" s="137"/>
      <c r="O122" s="137"/>
      <c r="P122" s="138">
        <f>SUM(P123:P165)</f>
        <v>0</v>
      </c>
      <c r="Q122" s="137"/>
      <c r="R122" s="138">
        <f>SUM(R123:R165)</f>
        <v>6.5570000000000003E-2</v>
      </c>
      <c r="S122" s="137"/>
      <c r="T122" s="139">
        <f>SUM(T123:T165)</f>
        <v>5.8980000000000005E-2</v>
      </c>
      <c r="AR122" s="132" t="s">
        <v>82</v>
      </c>
      <c r="AT122" s="140" t="s">
        <v>71</v>
      </c>
      <c r="AU122" s="140" t="s">
        <v>80</v>
      </c>
      <c r="AY122" s="132" t="s">
        <v>126</v>
      </c>
      <c r="BK122" s="141">
        <f>SUM(BK123:BK165)</f>
        <v>0</v>
      </c>
    </row>
    <row r="123" spans="1:65" s="2" customFormat="1" ht="24.2" customHeight="1">
      <c r="A123" s="32"/>
      <c r="B123" s="144"/>
      <c r="C123" s="145" t="s">
        <v>80</v>
      </c>
      <c r="D123" s="145" t="s">
        <v>129</v>
      </c>
      <c r="E123" s="146" t="s">
        <v>774</v>
      </c>
      <c r="F123" s="147" t="s">
        <v>775</v>
      </c>
      <c r="G123" s="148" t="s">
        <v>132</v>
      </c>
      <c r="H123" s="149">
        <v>2</v>
      </c>
      <c r="I123" s="150"/>
      <c r="J123" s="151">
        <f>ROUND(I123*H123,2)</f>
        <v>0</v>
      </c>
      <c r="K123" s="152"/>
      <c r="L123" s="33"/>
      <c r="M123" s="153" t="s">
        <v>1</v>
      </c>
      <c r="N123" s="154" t="s">
        <v>37</v>
      </c>
      <c r="O123" s="58"/>
      <c r="P123" s="155">
        <f>O123*H123</f>
        <v>0</v>
      </c>
      <c r="Q123" s="155">
        <v>1.2999999999999999E-4</v>
      </c>
      <c r="R123" s="155">
        <f>Q123*H123</f>
        <v>2.5999999999999998E-4</v>
      </c>
      <c r="S123" s="155">
        <v>1.1000000000000001E-3</v>
      </c>
      <c r="T123" s="156">
        <f>S123*H123</f>
        <v>2.2000000000000001E-3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157" t="s">
        <v>133</v>
      </c>
      <c r="AT123" s="157" t="s">
        <v>129</v>
      </c>
      <c r="AU123" s="157" t="s">
        <v>82</v>
      </c>
      <c r="AY123" s="17" t="s">
        <v>126</v>
      </c>
      <c r="BE123" s="158">
        <f>IF(N123="základní",J123,0)</f>
        <v>0</v>
      </c>
      <c r="BF123" s="158">
        <f>IF(N123="snížená",J123,0)</f>
        <v>0</v>
      </c>
      <c r="BG123" s="158">
        <f>IF(N123="zákl. přenesená",J123,0)</f>
        <v>0</v>
      </c>
      <c r="BH123" s="158">
        <f>IF(N123="sníž. přenesená",J123,0)</f>
        <v>0</v>
      </c>
      <c r="BI123" s="158">
        <f>IF(N123="nulová",J123,0)</f>
        <v>0</v>
      </c>
      <c r="BJ123" s="17" t="s">
        <v>80</v>
      </c>
      <c r="BK123" s="158">
        <f>ROUND(I123*H123,2)</f>
        <v>0</v>
      </c>
      <c r="BL123" s="17" t="s">
        <v>133</v>
      </c>
      <c r="BM123" s="157" t="s">
        <v>776</v>
      </c>
    </row>
    <row r="124" spans="1:65" s="13" customFormat="1" ht="11.25">
      <c r="B124" s="159"/>
      <c r="D124" s="160" t="s">
        <v>135</v>
      </c>
      <c r="E124" s="161" t="s">
        <v>1</v>
      </c>
      <c r="F124" s="162" t="s">
        <v>82</v>
      </c>
      <c r="H124" s="163">
        <v>2</v>
      </c>
      <c r="I124" s="164"/>
      <c r="L124" s="159"/>
      <c r="M124" s="165"/>
      <c r="N124" s="166"/>
      <c r="O124" s="166"/>
      <c r="P124" s="166"/>
      <c r="Q124" s="166"/>
      <c r="R124" s="166"/>
      <c r="S124" s="166"/>
      <c r="T124" s="167"/>
      <c r="AT124" s="161" t="s">
        <v>135</v>
      </c>
      <c r="AU124" s="161" t="s">
        <v>82</v>
      </c>
      <c r="AV124" s="13" t="s">
        <v>82</v>
      </c>
      <c r="AW124" s="13" t="s">
        <v>29</v>
      </c>
      <c r="AX124" s="13" t="s">
        <v>80</v>
      </c>
      <c r="AY124" s="161" t="s">
        <v>126</v>
      </c>
    </row>
    <row r="125" spans="1:65" s="2" customFormat="1" ht="24.2" customHeight="1">
      <c r="A125" s="32"/>
      <c r="B125" s="144"/>
      <c r="C125" s="145" t="s">
        <v>82</v>
      </c>
      <c r="D125" s="145" t="s">
        <v>129</v>
      </c>
      <c r="E125" s="146" t="s">
        <v>777</v>
      </c>
      <c r="F125" s="147" t="s">
        <v>778</v>
      </c>
      <c r="G125" s="148" t="s">
        <v>132</v>
      </c>
      <c r="H125" s="149">
        <v>2</v>
      </c>
      <c r="I125" s="150"/>
      <c r="J125" s="151">
        <f>ROUND(I125*H125,2)</f>
        <v>0</v>
      </c>
      <c r="K125" s="152"/>
      <c r="L125" s="33"/>
      <c r="M125" s="153" t="s">
        <v>1</v>
      </c>
      <c r="N125" s="154" t="s">
        <v>37</v>
      </c>
      <c r="O125" s="58"/>
      <c r="P125" s="155">
        <f>O125*H125</f>
        <v>0</v>
      </c>
      <c r="Q125" s="155">
        <v>9.0000000000000006E-5</v>
      </c>
      <c r="R125" s="155">
        <f>Q125*H125</f>
        <v>1.8000000000000001E-4</v>
      </c>
      <c r="S125" s="155">
        <v>4.4999999999999999E-4</v>
      </c>
      <c r="T125" s="156">
        <f>S125*H125</f>
        <v>8.9999999999999998E-4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57" t="s">
        <v>133</v>
      </c>
      <c r="AT125" s="157" t="s">
        <v>129</v>
      </c>
      <c r="AU125" s="157" t="s">
        <v>82</v>
      </c>
      <c r="AY125" s="17" t="s">
        <v>126</v>
      </c>
      <c r="BE125" s="158">
        <f>IF(N125="základní",J125,0)</f>
        <v>0</v>
      </c>
      <c r="BF125" s="158">
        <f>IF(N125="snížená",J125,0)</f>
        <v>0</v>
      </c>
      <c r="BG125" s="158">
        <f>IF(N125="zákl. přenesená",J125,0)</f>
        <v>0</v>
      </c>
      <c r="BH125" s="158">
        <f>IF(N125="sníž. přenesená",J125,0)</f>
        <v>0</v>
      </c>
      <c r="BI125" s="158">
        <f>IF(N125="nulová",J125,0)</f>
        <v>0</v>
      </c>
      <c r="BJ125" s="17" t="s">
        <v>80</v>
      </c>
      <c r="BK125" s="158">
        <f>ROUND(I125*H125,2)</f>
        <v>0</v>
      </c>
      <c r="BL125" s="17" t="s">
        <v>133</v>
      </c>
      <c r="BM125" s="157" t="s">
        <v>779</v>
      </c>
    </row>
    <row r="126" spans="1:65" s="13" customFormat="1" ht="11.25">
      <c r="B126" s="159"/>
      <c r="D126" s="160" t="s">
        <v>135</v>
      </c>
      <c r="E126" s="161" t="s">
        <v>1</v>
      </c>
      <c r="F126" s="162" t="s">
        <v>82</v>
      </c>
      <c r="H126" s="163">
        <v>2</v>
      </c>
      <c r="I126" s="164"/>
      <c r="L126" s="159"/>
      <c r="M126" s="165"/>
      <c r="N126" s="166"/>
      <c r="O126" s="166"/>
      <c r="P126" s="166"/>
      <c r="Q126" s="166"/>
      <c r="R126" s="166"/>
      <c r="S126" s="166"/>
      <c r="T126" s="167"/>
      <c r="AT126" s="161" t="s">
        <v>135</v>
      </c>
      <c r="AU126" s="161" t="s">
        <v>82</v>
      </c>
      <c r="AV126" s="13" t="s">
        <v>82</v>
      </c>
      <c r="AW126" s="13" t="s">
        <v>29</v>
      </c>
      <c r="AX126" s="13" t="s">
        <v>80</v>
      </c>
      <c r="AY126" s="161" t="s">
        <v>126</v>
      </c>
    </row>
    <row r="127" spans="1:65" s="2" customFormat="1" ht="16.5" customHeight="1">
      <c r="A127" s="32"/>
      <c r="B127" s="144"/>
      <c r="C127" s="145" t="s">
        <v>141</v>
      </c>
      <c r="D127" s="145" t="s">
        <v>129</v>
      </c>
      <c r="E127" s="146" t="s">
        <v>415</v>
      </c>
      <c r="F127" s="147" t="s">
        <v>416</v>
      </c>
      <c r="G127" s="148" t="s">
        <v>132</v>
      </c>
      <c r="H127" s="149">
        <v>1</v>
      </c>
      <c r="I127" s="150"/>
      <c r="J127" s="151">
        <f>ROUND(I127*H127,2)</f>
        <v>0</v>
      </c>
      <c r="K127" s="152"/>
      <c r="L127" s="33"/>
      <c r="M127" s="153" t="s">
        <v>1</v>
      </c>
      <c r="N127" s="154" t="s">
        <v>37</v>
      </c>
      <c r="O127" s="58"/>
      <c r="P127" s="155">
        <f>O127*H127</f>
        <v>0</v>
      </c>
      <c r="Q127" s="155">
        <v>0</v>
      </c>
      <c r="R127" s="155">
        <f>Q127*H127</f>
        <v>0</v>
      </c>
      <c r="S127" s="155">
        <v>1.91E-3</v>
      </c>
      <c r="T127" s="156">
        <f>S127*H127</f>
        <v>1.91E-3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57" t="s">
        <v>133</v>
      </c>
      <c r="AT127" s="157" t="s">
        <v>129</v>
      </c>
      <c r="AU127" s="157" t="s">
        <v>82</v>
      </c>
      <c r="AY127" s="17" t="s">
        <v>126</v>
      </c>
      <c r="BE127" s="158">
        <f>IF(N127="základní",J127,0)</f>
        <v>0</v>
      </c>
      <c r="BF127" s="158">
        <f>IF(N127="snížená",J127,0)</f>
        <v>0</v>
      </c>
      <c r="BG127" s="158">
        <f>IF(N127="zákl. přenesená",J127,0)</f>
        <v>0</v>
      </c>
      <c r="BH127" s="158">
        <f>IF(N127="sníž. přenesená",J127,0)</f>
        <v>0</v>
      </c>
      <c r="BI127" s="158">
        <f>IF(N127="nulová",J127,0)</f>
        <v>0</v>
      </c>
      <c r="BJ127" s="17" t="s">
        <v>80</v>
      </c>
      <c r="BK127" s="158">
        <f>ROUND(I127*H127,2)</f>
        <v>0</v>
      </c>
      <c r="BL127" s="17" t="s">
        <v>133</v>
      </c>
      <c r="BM127" s="157" t="s">
        <v>780</v>
      </c>
    </row>
    <row r="128" spans="1:65" s="13" customFormat="1" ht="11.25">
      <c r="B128" s="159"/>
      <c r="D128" s="160" t="s">
        <v>135</v>
      </c>
      <c r="E128" s="161" t="s">
        <v>1</v>
      </c>
      <c r="F128" s="162" t="s">
        <v>80</v>
      </c>
      <c r="H128" s="163">
        <v>1</v>
      </c>
      <c r="I128" s="164"/>
      <c r="L128" s="159"/>
      <c r="M128" s="165"/>
      <c r="N128" s="166"/>
      <c r="O128" s="166"/>
      <c r="P128" s="166"/>
      <c r="Q128" s="166"/>
      <c r="R128" s="166"/>
      <c r="S128" s="166"/>
      <c r="T128" s="167"/>
      <c r="AT128" s="161" t="s">
        <v>135</v>
      </c>
      <c r="AU128" s="161" t="s">
        <v>82</v>
      </c>
      <c r="AV128" s="13" t="s">
        <v>82</v>
      </c>
      <c r="AW128" s="13" t="s">
        <v>29</v>
      </c>
      <c r="AX128" s="13" t="s">
        <v>80</v>
      </c>
      <c r="AY128" s="161" t="s">
        <v>126</v>
      </c>
    </row>
    <row r="129" spans="1:65" s="2" customFormat="1" ht="24.2" customHeight="1">
      <c r="A129" s="32"/>
      <c r="B129" s="144"/>
      <c r="C129" s="145" t="s">
        <v>147</v>
      </c>
      <c r="D129" s="145" t="s">
        <v>129</v>
      </c>
      <c r="E129" s="146" t="s">
        <v>781</v>
      </c>
      <c r="F129" s="147" t="s">
        <v>782</v>
      </c>
      <c r="G129" s="148" t="s">
        <v>138</v>
      </c>
      <c r="H129" s="149">
        <v>5</v>
      </c>
      <c r="I129" s="150"/>
      <c r="J129" s="151">
        <f>ROUND(I129*H129,2)</f>
        <v>0</v>
      </c>
      <c r="K129" s="152"/>
      <c r="L129" s="33"/>
      <c r="M129" s="153" t="s">
        <v>1</v>
      </c>
      <c r="N129" s="154" t="s">
        <v>37</v>
      </c>
      <c r="O129" s="58"/>
      <c r="P129" s="155">
        <f>O129*H129</f>
        <v>0</v>
      </c>
      <c r="Q129" s="155">
        <v>1.1E-4</v>
      </c>
      <c r="R129" s="155">
        <f>Q129*H129</f>
        <v>5.5000000000000003E-4</v>
      </c>
      <c r="S129" s="155">
        <v>2.15E-3</v>
      </c>
      <c r="T129" s="156">
        <f>S129*H129</f>
        <v>1.0749999999999999E-2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7" t="s">
        <v>133</v>
      </c>
      <c r="AT129" s="157" t="s">
        <v>129</v>
      </c>
      <c r="AU129" s="157" t="s">
        <v>82</v>
      </c>
      <c r="AY129" s="17" t="s">
        <v>126</v>
      </c>
      <c r="BE129" s="158">
        <f>IF(N129="základní",J129,0)</f>
        <v>0</v>
      </c>
      <c r="BF129" s="158">
        <f>IF(N129="snížená",J129,0)</f>
        <v>0</v>
      </c>
      <c r="BG129" s="158">
        <f>IF(N129="zákl. přenesená",J129,0)</f>
        <v>0</v>
      </c>
      <c r="BH129" s="158">
        <f>IF(N129="sníž. přenesená",J129,0)</f>
        <v>0</v>
      </c>
      <c r="BI129" s="158">
        <f>IF(N129="nulová",J129,0)</f>
        <v>0</v>
      </c>
      <c r="BJ129" s="17" t="s">
        <v>80</v>
      </c>
      <c r="BK129" s="158">
        <f>ROUND(I129*H129,2)</f>
        <v>0</v>
      </c>
      <c r="BL129" s="17" t="s">
        <v>133</v>
      </c>
      <c r="BM129" s="157" t="s">
        <v>783</v>
      </c>
    </row>
    <row r="130" spans="1:65" s="13" customFormat="1" ht="11.25">
      <c r="B130" s="159"/>
      <c r="D130" s="160" t="s">
        <v>135</v>
      </c>
      <c r="E130" s="161" t="s">
        <v>1</v>
      </c>
      <c r="F130" s="162" t="s">
        <v>152</v>
      </c>
      <c r="H130" s="163">
        <v>5</v>
      </c>
      <c r="I130" s="164"/>
      <c r="L130" s="159"/>
      <c r="M130" s="165"/>
      <c r="N130" s="166"/>
      <c r="O130" s="166"/>
      <c r="P130" s="166"/>
      <c r="Q130" s="166"/>
      <c r="R130" s="166"/>
      <c r="S130" s="166"/>
      <c r="T130" s="167"/>
      <c r="AT130" s="161" t="s">
        <v>135</v>
      </c>
      <c r="AU130" s="161" t="s">
        <v>82</v>
      </c>
      <c r="AV130" s="13" t="s">
        <v>82</v>
      </c>
      <c r="AW130" s="13" t="s">
        <v>29</v>
      </c>
      <c r="AX130" s="13" t="s">
        <v>80</v>
      </c>
      <c r="AY130" s="161" t="s">
        <v>126</v>
      </c>
    </row>
    <row r="131" spans="1:65" s="2" customFormat="1" ht="24.2" customHeight="1">
      <c r="A131" s="32"/>
      <c r="B131" s="144"/>
      <c r="C131" s="145" t="s">
        <v>152</v>
      </c>
      <c r="D131" s="145" t="s">
        <v>129</v>
      </c>
      <c r="E131" s="146" t="s">
        <v>784</v>
      </c>
      <c r="F131" s="147" t="s">
        <v>785</v>
      </c>
      <c r="G131" s="148" t="s">
        <v>138</v>
      </c>
      <c r="H131" s="149">
        <v>3</v>
      </c>
      <c r="I131" s="150"/>
      <c r="J131" s="151">
        <f>ROUND(I131*H131,2)</f>
        <v>0</v>
      </c>
      <c r="K131" s="152"/>
      <c r="L131" s="33"/>
      <c r="M131" s="153" t="s">
        <v>1</v>
      </c>
      <c r="N131" s="154" t="s">
        <v>37</v>
      </c>
      <c r="O131" s="58"/>
      <c r="P131" s="155">
        <f>O131*H131</f>
        <v>0</v>
      </c>
      <c r="Q131" s="155">
        <v>3.8999999999999999E-4</v>
      </c>
      <c r="R131" s="155">
        <f>Q131*H131</f>
        <v>1.17E-3</v>
      </c>
      <c r="S131" s="155">
        <v>3.4199999999999999E-3</v>
      </c>
      <c r="T131" s="156">
        <f>S131*H131</f>
        <v>1.026E-2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7" t="s">
        <v>133</v>
      </c>
      <c r="AT131" s="157" t="s">
        <v>129</v>
      </c>
      <c r="AU131" s="157" t="s">
        <v>82</v>
      </c>
      <c r="AY131" s="17" t="s">
        <v>126</v>
      </c>
      <c r="BE131" s="158">
        <f>IF(N131="základní",J131,0)</f>
        <v>0</v>
      </c>
      <c r="BF131" s="158">
        <f>IF(N131="snížená",J131,0)</f>
        <v>0</v>
      </c>
      <c r="BG131" s="158">
        <f>IF(N131="zákl. přenesená",J131,0)</f>
        <v>0</v>
      </c>
      <c r="BH131" s="158">
        <f>IF(N131="sníž. přenesená",J131,0)</f>
        <v>0</v>
      </c>
      <c r="BI131" s="158">
        <f>IF(N131="nulová",J131,0)</f>
        <v>0</v>
      </c>
      <c r="BJ131" s="17" t="s">
        <v>80</v>
      </c>
      <c r="BK131" s="158">
        <f>ROUND(I131*H131,2)</f>
        <v>0</v>
      </c>
      <c r="BL131" s="17" t="s">
        <v>133</v>
      </c>
      <c r="BM131" s="157" t="s">
        <v>786</v>
      </c>
    </row>
    <row r="132" spans="1:65" s="13" customFormat="1" ht="11.25">
      <c r="B132" s="159"/>
      <c r="D132" s="160" t="s">
        <v>135</v>
      </c>
      <c r="E132" s="161" t="s">
        <v>1</v>
      </c>
      <c r="F132" s="162" t="s">
        <v>141</v>
      </c>
      <c r="H132" s="163">
        <v>3</v>
      </c>
      <c r="I132" s="164"/>
      <c r="L132" s="159"/>
      <c r="M132" s="165"/>
      <c r="N132" s="166"/>
      <c r="O132" s="166"/>
      <c r="P132" s="166"/>
      <c r="Q132" s="166"/>
      <c r="R132" s="166"/>
      <c r="S132" s="166"/>
      <c r="T132" s="167"/>
      <c r="AT132" s="161" t="s">
        <v>135</v>
      </c>
      <c r="AU132" s="161" t="s">
        <v>82</v>
      </c>
      <c r="AV132" s="13" t="s">
        <v>82</v>
      </c>
      <c r="AW132" s="13" t="s">
        <v>29</v>
      </c>
      <c r="AX132" s="13" t="s">
        <v>80</v>
      </c>
      <c r="AY132" s="161" t="s">
        <v>126</v>
      </c>
    </row>
    <row r="133" spans="1:65" s="2" customFormat="1" ht="24.2" customHeight="1">
      <c r="A133" s="32"/>
      <c r="B133" s="144"/>
      <c r="C133" s="145" t="s">
        <v>140</v>
      </c>
      <c r="D133" s="145" t="s">
        <v>129</v>
      </c>
      <c r="E133" s="146" t="s">
        <v>787</v>
      </c>
      <c r="F133" s="147" t="s">
        <v>788</v>
      </c>
      <c r="G133" s="148" t="s">
        <v>138</v>
      </c>
      <c r="H133" s="149">
        <v>2</v>
      </c>
      <c r="I133" s="150"/>
      <c r="J133" s="151">
        <f>ROUND(I133*H133,2)</f>
        <v>0</v>
      </c>
      <c r="K133" s="152"/>
      <c r="L133" s="33"/>
      <c r="M133" s="153" t="s">
        <v>1</v>
      </c>
      <c r="N133" s="154" t="s">
        <v>37</v>
      </c>
      <c r="O133" s="58"/>
      <c r="P133" s="155">
        <f>O133*H133</f>
        <v>0</v>
      </c>
      <c r="Q133" s="155">
        <v>5.5000000000000003E-4</v>
      </c>
      <c r="R133" s="155">
        <f>Q133*H133</f>
        <v>1.1000000000000001E-3</v>
      </c>
      <c r="S133" s="155">
        <v>1.6480000000000002E-2</v>
      </c>
      <c r="T133" s="156">
        <f>S133*H133</f>
        <v>3.2960000000000003E-2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7" t="s">
        <v>133</v>
      </c>
      <c r="AT133" s="157" t="s">
        <v>129</v>
      </c>
      <c r="AU133" s="157" t="s">
        <v>82</v>
      </c>
      <c r="AY133" s="17" t="s">
        <v>126</v>
      </c>
      <c r="BE133" s="158">
        <f>IF(N133="základní",J133,0)</f>
        <v>0</v>
      </c>
      <c r="BF133" s="158">
        <f>IF(N133="snížená",J133,0)</f>
        <v>0</v>
      </c>
      <c r="BG133" s="158">
        <f>IF(N133="zákl. přenesená",J133,0)</f>
        <v>0</v>
      </c>
      <c r="BH133" s="158">
        <f>IF(N133="sníž. přenesená",J133,0)</f>
        <v>0</v>
      </c>
      <c r="BI133" s="158">
        <f>IF(N133="nulová",J133,0)</f>
        <v>0</v>
      </c>
      <c r="BJ133" s="17" t="s">
        <v>80</v>
      </c>
      <c r="BK133" s="158">
        <f>ROUND(I133*H133,2)</f>
        <v>0</v>
      </c>
      <c r="BL133" s="17" t="s">
        <v>133</v>
      </c>
      <c r="BM133" s="157" t="s">
        <v>789</v>
      </c>
    </row>
    <row r="134" spans="1:65" s="13" customFormat="1" ht="11.25">
      <c r="B134" s="159"/>
      <c r="D134" s="160" t="s">
        <v>135</v>
      </c>
      <c r="E134" s="161" t="s">
        <v>1</v>
      </c>
      <c r="F134" s="162" t="s">
        <v>82</v>
      </c>
      <c r="H134" s="163">
        <v>2</v>
      </c>
      <c r="I134" s="164"/>
      <c r="L134" s="159"/>
      <c r="M134" s="165"/>
      <c r="N134" s="166"/>
      <c r="O134" s="166"/>
      <c r="P134" s="166"/>
      <c r="Q134" s="166"/>
      <c r="R134" s="166"/>
      <c r="S134" s="166"/>
      <c r="T134" s="167"/>
      <c r="AT134" s="161" t="s">
        <v>135</v>
      </c>
      <c r="AU134" s="161" t="s">
        <v>82</v>
      </c>
      <c r="AV134" s="13" t="s">
        <v>82</v>
      </c>
      <c r="AW134" s="13" t="s">
        <v>29</v>
      </c>
      <c r="AX134" s="13" t="s">
        <v>80</v>
      </c>
      <c r="AY134" s="161" t="s">
        <v>126</v>
      </c>
    </row>
    <row r="135" spans="1:65" s="2" customFormat="1" ht="24.2" customHeight="1">
      <c r="A135" s="32"/>
      <c r="B135" s="144"/>
      <c r="C135" s="145" t="s">
        <v>161</v>
      </c>
      <c r="D135" s="145" t="s">
        <v>129</v>
      </c>
      <c r="E135" s="146" t="s">
        <v>790</v>
      </c>
      <c r="F135" s="147" t="s">
        <v>791</v>
      </c>
      <c r="G135" s="148" t="s">
        <v>144</v>
      </c>
      <c r="H135" s="149">
        <v>0.06</v>
      </c>
      <c r="I135" s="150"/>
      <c r="J135" s="151">
        <f>ROUND(I135*H135,2)</f>
        <v>0</v>
      </c>
      <c r="K135" s="152"/>
      <c r="L135" s="33"/>
      <c r="M135" s="153" t="s">
        <v>1</v>
      </c>
      <c r="N135" s="154" t="s">
        <v>37</v>
      </c>
      <c r="O135" s="58"/>
      <c r="P135" s="155">
        <f>O135*H135</f>
        <v>0</v>
      </c>
      <c r="Q135" s="155">
        <v>0</v>
      </c>
      <c r="R135" s="155">
        <f>Q135*H135</f>
        <v>0</v>
      </c>
      <c r="S135" s="155">
        <v>0</v>
      </c>
      <c r="T135" s="156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7" t="s">
        <v>133</v>
      </c>
      <c r="AT135" s="157" t="s">
        <v>129</v>
      </c>
      <c r="AU135" s="157" t="s">
        <v>82</v>
      </c>
      <c r="AY135" s="17" t="s">
        <v>126</v>
      </c>
      <c r="BE135" s="158">
        <f>IF(N135="základní",J135,0)</f>
        <v>0</v>
      </c>
      <c r="BF135" s="158">
        <f>IF(N135="snížená",J135,0)</f>
        <v>0</v>
      </c>
      <c r="BG135" s="158">
        <f>IF(N135="zákl. přenesená",J135,0)</f>
        <v>0</v>
      </c>
      <c r="BH135" s="158">
        <f>IF(N135="sníž. přenesená",J135,0)</f>
        <v>0</v>
      </c>
      <c r="BI135" s="158">
        <f>IF(N135="nulová",J135,0)</f>
        <v>0</v>
      </c>
      <c r="BJ135" s="17" t="s">
        <v>80</v>
      </c>
      <c r="BK135" s="158">
        <f>ROUND(I135*H135,2)</f>
        <v>0</v>
      </c>
      <c r="BL135" s="17" t="s">
        <v>133</v>
      </c>
      <c r="BM135" s="157" t="s">
        <v>792</v>
      </c>
    </row>
    <row r="136" spans="1:65" s="13" customFormat="1" ht="11.25">
      <c r="B136" s="159"/>
      <c r="D136" s="160" t="s">
        <v>135</v>
      </c>
      <c r="E136" s="161" t="s">
        <v>1</v>
      </c>
      <c r="F136" s="162" t="s">
        <v>793</v>
      </c>
      <c r="H136" s="163">
        <v>0.06</v>
      </c>
      <c r="I136" s="164"/>
      <c r="L136" s="159"/>
      <c r="M136" s="165"/>
      <c r="N136" s="166"/>
      <c r="O136" s="166"/>
      <c r="P136" s="166"/>
      <c r="Q136" s="166"/>
      <c r="R136" s="166"/>
      <c r="S136" s="166"/>
      <c r="T136" s="167"/>
      <c r="AT136" s="161" t="s">
        <v>135</v>
      </c>
      <c r="AU136" s="161" t="s">
        <v>82</v>
      </c>
      <c r="AV136" s="13" t="s">
        <v>82</v>
      </c>
      <c r="AW136" s="13" t="s">
        <v>29</v>
      </c>
      <c r="AX136" s="13" t="s">
        <v>80</v>
      </c>
      <c r="AY136" s="161" t="s">
        <v>126</v>
      </c>
    </row>
    <row r="137" spans="1:65" s="2" customFormat="1" ht="24.2" customHeight="1">
      <c r="A137" s="32"/>
      <c r="B137" s="144"/>
      <c r="C137" s="145" t="s">
        <v>165</v>
      </c>
      <c r="D137" s="145" t="s">
        <v>129</v>
      </c>
      <c r="E137" s="146" t="s">
        <v>794</v>
      </c>
      <c r="F137" s="147" t="s">
        <v>795</v>
      </c>
      <c r="G137" s="148" t="s">
        <v>138</v>
      </c>
      <c r="H137" s="149">
        <v>10</v>
      </c>
      <c r="I137" s="150"/>
      <c r="J137" s="151">
        <f>ROUND(I137*H137,2)</f>
        <v>0</v>
      </c>
      <c r="K137" s="152"/>
      <c r="L137" s="33"/>
      <c r="M137" s="153" t="s">
        <v>1</v>
      </c>
      <c r="N137" s="154" t="s">
        <v>37</v>
      </c>
      <c r="O137" s="58"/>
      <c r="P137" s="155">
        <f>O137*H137</f>
        <v>0</v>
      </c>
      <c r="Q137" s="155">
        <v>1.47E-3</v>
      </c>
      <c r="R137" s="155">
        <f>Q137*H137</f>
        <v>1.47E-2</v>
      </c>
      <c r="S137" s="155">
        <v>0</v>
      </c>
      <c r="T137" s="156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7" t="s">
        <v>133</v>
      </c>
      <c r="AT137" s="157" t="s">
        <v>129</v>
      </c>
      <c r="AU137" s="157" t="s">
        <v>82</v>
      </c>
      <c r="AY137" s="17" t="s">
        <v>126</v>
      </c>
      <c r="BE137" s="158">
        <f>IF(N137="základní",J137,0)</f>
        <v>0</v>
      </c>
      <c r="BF137" s="158">
        <f>IF(N137="snížená",J137,0)</f>
        <v>0</v>
      </c>
      <c r="BG137" s="158">
        <f>IF(N137="zákl. přenesená",J137,0)</f>
        <v>0</v>
      </c>
      <c r="BH137" s="158">
        <f>IF(N137="sníž. přenesená",J137,0)</f>
        <v>0</v>
      </c>
      <c r="BI137" s="158">
        <f>IF(N137="nulová",J137,0)</f>
        <v>0</v>
      </c>
      <c r="BJ137" s="17" t="s">
        <v>80</v>
      </c>
      <c r="BK137" s="158">
        <f>ROUND(I137*H137,2)</f>
        <v>0</v>
      </c>
      <c r="BL137" s="17" t="s">
        <v>133</v>
      </c>
      <c r="BM137" s="157" t="s">
        <v>796</v>
      </c>
    </row>
    <row r="138" spans="1:65" s="13" customFormat="1" ht="11.25">
      <c r="B138" s="159"/>
      <c r="D138" s="160" t="s">
        <v>135</v>
      </c>
      <c r="E138" s="161" t="s">
        <v>1</v>
      </c>
      <c r="F138" s="162" t="s">
        <v>173</v>
      </c>
      <c r="H138" s="163">
        <v>10</v>
      </c>
      <c r="I138" s="164"/>
      <c r="L138" s="159"/>
      <c r="M138" s="165"/>
      <c r="N138" s="166"/>
      <c r="O138" s="166"/>
      <c r="P138" s="166"/>
      <c r="Q138" s="166"/>
      <c r="R138" s="166"/>
      <c r="S138" s="166"/>
      <c r="T138" s="167"/>
      <c r="AT138" s="161" t="s">
        <v>135</v>
      </c>
      <c r="AU138" s="161" t="s">
        <v>82</v>
      </c>
      <c r="AV138" s="13" t="s">
        <v>82</v>
      </c>
      <c r="AW138" s="13" t="s">
        <v>29</v>
      </c>
      <c r="AX138" s="13" t="s">
        <v>80</v>
      </c>
      <c r="AY138" s="161" t="s">
        <v>126</v>
      </c>
    </row>
    <row r="139" spans="1:65" s="2" customFormat="1" ht="24.2" customHeight="1">
      <c r="A139" s="32"/>
      <c r="B139" s="144"/>
      <c r="C139" s="145" t="s">
        <v>169</v>
      </c>
      <c r="D139" s="145" t="s">
        <v>129</v>
      </c>
      <c r="E139" s="146" t="s">
        <v>797</v>
      </c>
      <c r="F139" s="147" t="s">
        <v>798</v>
      </c>
      <c r="G139" s="148" t="s">
        <v>138</v>
      </c>
      <c r="H139" s="149">
        <v>7</v>
      </c>
      <c r="I139" s="150"/>
      <c r="J139" s="151">
        <f>ROUND(I139*H139,2)</f>
        <v>0</v>
      </c>
      <c r="K139" s="152"/>
      <c r="L139" s="33"/>
      <c r="M139" s="153" t="s">
        <v>1</v>
      </c>
      <c r="N139" s="154" t="s">
        <v>37</v>
      </c>
      <c r="O139" s="58"/>
      <c r="P139" s="155">
        <f>O139*H139</f>
        <v>0</v>
      </c>
      <c r="Q139" s="155">
        <v>2.7000000000000001E-3</v>
      </c>
      <c r="R139" s="155">
        <f>Q139*H139</f>
        <v>1.89E-2</v>
      </c>
      <c r="S139" s="155">
        <v>0</v>
      </c>
      <c r="T139" s="156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57" t="s">
        <v>133</v>
      </c>
      <c r="AT139" s="157" t="s">
        <v>129</v>
      </c>
      <c r="AU139" s="157" t="s">
        <v>82</v>
      </c>
      <c r="AY139" s="17" t="s">
        <v>126</v>
      </c>
      <c r="BE139" s="158">
        <f>IF(N139="základní",J139,0)</f>
        <v>0</v>
      </c>
      <c r="BF139" s="158">
        <f>IF(N139="snížená",J139,0)</f>
        <v>0</v>
      </c>
      <c r="BG139" s="158">
        <f>IF(N139="zákl. přenesená",J139,0)</f>
        <v>0</v>
      </c>
      <c r="BH139" s="158">
        <f>IF(N139="sníž. přenesená",J139,0)</f>
        <v>0</v>
      </c>
      <c r="BI139" s="158">
        <f>IF(N139="nulová",J139,0)</f>
        <v>0</v>
      </c>
      <c r="BJ139" s="17" t="s">
        <v>80</v>
      </c>
      <c r="BK139" s="158">
        <f>ROUND(I139*H139,2)</f>
        <v>0</v>
      </c>
      <c r="BL139" s="17" t="s">
        <v>133</v>
      </c>
      <c r="BM139" s="157" t="s">
        <v>799</v>
      </c>
    </row>
    <row r="140" spans="1:65" s="13" customFormat="1" ht="11.25">
      <c r="B140" s="159"/>
      <c r="D140" s="160" t="s">
        <v>135</v>
      </c>
      <c r="E140" s="161" t="s">
        <v>1</v>
      </c>
      <c r="F140" s="162" t="s">
        <v>161</v>
      </c>
      <c r="H140" s="163">
        <v>7</v>
      </c>
      <c r="I140" s="164"/>
      <c r="L140" s="159"/>
      <c r="M140" s="165"/>
      <c r="N140" s="166"/>
      <c r="O140" s="166"/>
      <c r="P140" s="166"/>
      <c r="Q140" s="166"/>
      <c r="R140" s="166"/>
      <c r="S140" s="166"/>
      <c r="T140" s="167"/>
      <c r="AT140" s="161" t="s">
        <v>135</v>
      </c>
      <c r="AU140" s="161" t="s">
        <v>82</v>
      </c>
      <c r="AV140" s="13" t="s">
        <v>82</v>
      </c>
      <c r="AW140" s="13" t="s">
        <v>29</v>
      </c>
      <c r="AX140" s="13" t="s">
        <v>80</v>
      </c>
      <c r="AY140" s="161" t="s">
        <v>126</v>
      </c>
    </row>
    <row r="141" spans="1:65" s="2" customFormat="1" ht="24.2" customHeight="1">
      <c r="A141" s="32"/>
      <c r="B141" s="144"/>
      <c r="C141" s="145" t="s">
        <v>173</v>
      </c>
      <c r="D141" s="145" t="s">
        <v>129</v>
      </c>
      <c r="E141" s="146" t="s">
        <v>800</v>
      </c>
      <c r="F141" s="147" t="s">
        <v>801</v>
      </c>
      <c r="G141" s="148" t="s">
        <v>138</v>
      </c>
      <c r="H141" s="149">
        <v>4</v>
      </c>
      <c r="I141" s="150"/>
      <c r="J141" s="151">
        <f>ROUND(I141*H141,2)</f>
        <v>0</v>
      </c>
      <c r="K141" s="152"/>
      <c r="L141" s="33"/>
      <c r="M141" s="153" t="s">
        <v>1</v>
      </c>
      <c r="N141" s="154" t="s">
        <v>37</v>
      </c>
      <c r="O141" s="58"/>
      <c r="P141" s="155">
        <f>O141*H141</f>
        <v>0</v>
      </c>
      <c r="Q141" s="155">
        <v>4.9300000000000004E-3</v>
      </c>
      <c r="R141" s="155">
        <f>Q141*H141</f>
        <v>1.9720000000000001E-2</v>
      </c>
      <c r="S141" s="155">
        <v>0</v>
      </c>
      <c r="T141" s="156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57" t="s">
        <v>133</v>
      </c>
      <c r="AT141" s="157" t="s">
        <v>129</v>
      </c>
      <c r="AU141" s="157" t="s">
        <v>82</v>
      </c>
      <c r="AY141" s="17" t="s">
        <v>126</v>
      </c>
      <c r="BE141" s="158">
        <f>IF(N141="základní",J141,0)</f>
        <v>0</v>
      </c>
      <c r="BF141" s="158">
        <f>IF(N141="snížená",J141,0)</f>
        <v>0</v>
      </c>
      <c r="BG141" s="158">
        <f>IF(N141="zákl. přenesená",J141,0)</f>
        <v>0</v>
      </c>
      <c r="BH141" s="158">
        <f>IF(N141="sníž. přenesená",J141,0)</f>
        <v>0</v>
      </c>
      <c r="BI141" s="158">
        <f>IF(N141="nulová",J141,0)</f>
        <v>0</v>
      </c>
      <c r="BJ141" s="17" t="s">
        <v>80</v>
      </c>
      <c r="BK141" s="158">
        <f>ROUND(I141*H141,2)</f>
        <v>0</v>
      </c>
      <c r="BL141" s="17" t="s">
        <v>133</v>
      </c>
      <c r="BM141" s="157" t="s">
        <v>802</v>
      </c>
    </row>
    <row r="142" spans="1:65" s="13" customFormat="1" ht="11.25">
      <c r="B142" s="159"/>
      <c r="D142" s="160" t="s">
        <v>135</v>
      </c>
      <c r="E142" s="161" t="s">
        <v>1</v>
      </c>
      <c r="F142" s="162" t="s">
        <v>147</v>
      </c>
      <c r="H142" s="163">
        <v>4</v>
      </c>
      <c r="I142" s="164"/>
      <c r="L142" s="159"/>
      <c r="M142" s="165"/>
      <c r="N142" s="166"/>
      <c r="O142" s="166"/>
      <c r="P142" s="166"/>
      <c r="Q142" s="166"/>
      <c r="R142" s="166"/>
      <c r="S142" s="166"/>
      <c r="T142" s="167"/>
      <c r="AT142" s="161" t="s">
        <v>135</v>
      </c>
      <c r="AU142" s="161" t="s">
        <v>82</v>
      </c>
      <c r="AV142" s="13" t="s">
        <v>82</v>
      </c>
      <c r="AW142" s="13" t="s">
        <v>29</v>
      </c>
      <c r="AX142" s="13" t="s">
        <v>80</v>
      </c>
      <c r="AY142" s="161" t="s">
        <v>126</v>
      </c>
    </row>
    <row r="143" spans="1:65" s="2" customFormat="1" ht="16.5" customHeight="1">
      <c r="A143" s="32"/>
      <c r="B143" s="144"/>
      <c r="C143" s="145" t="s">
        <v>177</v>
      </c>
      <c r="D143" s="145" t="s">
        <v>129</v>
      </c>
      <c r="E143" s="146" t="s">
        <v>803</v>
      </c>
      <c r="F143" s="147" t="s">
        <v>804</v>
      </c>
      <c r="G143" s="148" t="s">
        <v>138</v>
      </c>
      <c r="H143" s="149">
        <v>21</v>
      </c>
      <c r="I143" s="150"/>
      <c r="J143" s="151">
        <f>ROUND(I143*H143,2)</f>
        <v>0</v>
      </c>
      <c r="K143" s="152"/>
      <c r="L143" s="33"/>
      <c r="M143" s="153" t="s">
        <v>1</v>
      </c>
      <c r="N143" s="154" t="s">
        <v>37</v>
      </c>
      <c r="O143" s="58"/>
      <c r="P143" s="155">
        <f>O143*H143</f>
        <v>0</v>
      </c>
      <c r="Q143" s="155">
        <v>0</v>
      </c>
      <c r="R143" s="155">
        <f>Q143*H143</f>
        <v>0</v>
      </c>
      <c r="S143" s="155">
        <v>0</v>
      </c>
      <c r="T143" s="156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57" t="s">
        <v>133</v>
      </c>
      <c r="AT143" s="157" t="s">
        <v>129</v>
      </c>
      <c r="AU143" s="157" t="s">
        <v>82</v>
      </c>
      <c r="AY143" s="17" t="s">
        <v>126</v>
      </c>
      <c r="BE143" s="158">
        <f>IF(N143="základní",J143,0)</f>
        <v>0</v>
      </c>
      <c r="BF143" s="158">
        <f>IF(N143="snížená",J143,0)</f>
        <v>0</v>
      </c>
      <c r="BG143" s="158">
        <f>IF(N143="zákl. přenesená",J143,0)</f>
        <v>0</v>
      </c>
      <c r="BH143" s="158">
        <f>IF(N143="sníž. přenesená",J143,0)</f>
        <v>0</v>
      </c>
      <c r="BI143" s="158">
        <f>IF(N143="nulová",J143,0)</f>
        <v>0</v>
      </c>
      <c r="BJ143" s="17" t="s">
        <v>80</v>
      </c>
      <c r="BK143" s="158">
        <f>ROUND(I143*H143,2)</f>
        <v>0</v>
      </c>
      <c r="BL143" s="17" t="s">
        <v>133</v>
      </c>
      <c r="BM143" s="157" t="s">
        <v>805</v>
      </c>
    </row>
    <row r="144" spans="1:65" s="13" customFormat="1" ht="11.25">
      <c r="B144" s="159"/>
      <c r="D144" s="160" t="s">
        <v>135</v>
      </c>
      <c r="E144" s="161" t="s">
        <v>1</v>
      </c>
      <c r="F144" s="162" t="s">
        <v>806</v>
      </c>
      <c r="H144" s="163">
        <v>21</v>
      </c>
      <c r="I144" s="164"/>
      <c r="L144" s="159"/>
      <c r="M144" s="165"/>
      <c r="N144" s="166"/>
      <c r="O144" s="166"/>
      <c r="P144" s="166"/>
      <c r="Q144" s="166"/>
      <c r="R144" s="166"/>
      <c r="S144" s="166"/>
      <c r="T144" s="167"/>
      <c r="AT144" s="161" t="s">
        <v>135</v>
      </c>
      <c r="AU144" s="161" t="s">
        <v>82</v>
      </c>
      <c r="AV144" s="13" t="s">
        <v>82</v>
      </c>
      <c r="AW144" s="13" t="s">
        <v>29</v>
      </c>
      <c r="AX144" s="13" t="s">
        <v>80</v>
      </c>
      <c r="AY144" s="161" t="s">
        <v>126</v>
      </c>
    </row>
    <row r="145" spans="1:65" s="2" customFormat="1" ht="16.5" customHeight="1">
      <c r="A145" s="32"/>
      <c r="B145" s="144"/>
      <c r="C145" s="145" t="s">
        <v>181</v>
      </c>
      <c r="D145" s="145" t="s">
        <v>129</v>
      </c>
      <c r="E145" s="146" t="s">
        <v>807</v>
      </c>
      <c r="F145" s="147" t="s">
        <v>808</v>
      </c>
      <c r="G145" s="148" t="s">
        <v>138</v>
      </c>
      <c r="H145" s="149">
        <v>21</v>
      </c>
      <c r="I145" s="150"/>
      <c r="J145" s="151">
        <f>ROUND(I145*H145,2)</f>
        <v>0</v>
      </c>
      <c r="K145" s="152"/>
      <c r="L145" s="33"/>
      <c r="M145" s="153" t="s">
        <v>1</v>
      </c>
      <c r="N145" s="154" t="s">
        <v>37</v>
      </c>
      <c r="O145" s="58"/>
      <c r="P145" s="155">
        <f>O145*H145</f>
        <v>0</v>
      </c>
      <c r="Q145" s="155">
        <v>0</v>
      </c>
      <c r="R145" s="155">
        <f>Q145*H145</f>
        <v>0</v>
      </c>
      <c r="S145" s="155">
        <v>0</v>
      </c>
      <c r="T145" s="156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57" t="s">
        <v>133</v>
      </c>
      <c r="AT145" s="157" t="s">
        <v>129</v>
      </c>
      <c r="AU145" s="157" t="s">
        <v>82</v>
      </c>
      <c r="AY145" s="17" t="s">
        <v>126</v>
      </c>
      <c r="BE145" s="158">
        <f>IF(N145="základní",J145,0)</f>
        <v>0</v>
      </c>
      <c r="BF145" s="158">
        <f>IF(N145="snížená",J145,0)</f>
        <v>0</v>
      </c>
      <c r="BG145" s="158">
        <f>IF(N145="zákl. přenesená",J145,0)</f>
        <v>0</v>
      </c>
      <c r="BH145" s="158">
        <f>IF(N145="sníž. přenesená",J145,0)</f>
        <v>0</v>
      </c>
      <c r="BI145" s="158">
        <f>IF(N145="nulová",J145,0)</f>
        <v>0</v>
      </c>
      <c r="BJ145" s="17" t="s">
        <v>80</v>
      </c>
      <c r="BK145" s="158">
        <f>ROUND(I145*H145,2)</f>
        <v>0</v>
      </c>
      <c r="BL145" s="17" t="s">
        <v>133</v>
      </c>
      <c r="BM145" s="157" t="s">
        <v>809</v>
      </c>
    </row>
    <row r="146" spans="1:65" s="13" customFormat="1" ht="11.25">
      <c r="B146" s="159"/>
      <c r="D146" s="160" t="s">
        <v>135</v>
      </c>
      <c r="E146" s="161" t="s">
        <v>1</v>
      </c>
      <c r="F146" s="162" t="s">
        <v>806</v>
      </c>
      <c r="H146" s="163">
        <v>21</v>
      </c>
      <c r="I146" s="164"/>
      <c r="L146" s="159"/>
      <c r="M146" s="165"/>
      <c r="N146" s="166"/>
      <c r="O146" s="166"/>
      <c r="P146" s="166"/>
      <c r="Q146" s="166"/>
      <c r="R146" s="166"/>
      <c r="S146" s="166"/>
      <c r="T146" s="167"/>
      <c r="AT146" s="161" t="s">
        <v>135</v>
      </c>
      <c r="AU146" s="161" t="s">
        <v>82</v>
      </c>
      <c r="AV146" s="13" t="s">
        <v>82</v>
      </c>
      <c r="AW146" s="13" t="s">
        <v>29</v>
      </c>
      <c r="AX146" s="13" t="s">
        <v>80</v>
      </c>
      <c r="AY146" s="161" t="s">
        <v>126</v>
      </c>
    </row>
    <row r="147" spans="1:65" s="2" customFormat="1" ht="16.5" customHeight="1">
      <c r="A147" s="32"/>
      <c r="B147" s="144"/>
      <c r="C147" s="145" t="s">
        <v>185</v>
      </c>
      <c r="D147" s="145" t="s">
        <v>129</v>
      </c>
      <c r="E147" s="146" t="s">
        <v>810</v>
      </c>
      <c r="F147" s="147" t="s">
        <v>811</v>
      </c>
      <c r="G147" s="148" t="s">
        <v>132</v>
      </c>
      <c r="H147" s="149">
        <v>1</v>
      </c>
      <c r="I147" s="150"/>
      <c r="J147" s="151">
        <f>ROUND(I147*H147,2)</f>
        <v>0</v>
      </c>
      <c r="K147" s="152"/>
      <c r="L147" s="33"/>
      <c r="M147" s="153" t="s">
        <v>1</v>
      </c>
      <c r="N147" s="154" t="s">
        <v>37</v>
      </c>
      <c r="O147" s="58"/>
      <c r="P147" s="155">
        <f>O147*H147</f>
        <v>0</v>
      </c>
      <c r="Q147" s="155">
        <v>0</v>
      </c>
      <c r="R147" s="155">
        <f>Q147*H147</f>
        <v>0</v>
      </c>
      <c r="S147" s="155">
        <v>0</v>
      </c>
      <c r="T147" s="156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57" t="s">
        <v>133</v>
      </c>
      <c r="AT147" s="157" t="s">
        <v>129</v>
      </c>
      <c r="AU147" s="157" t="s">
        <v>82</v>
      </c>
      <c r="AY147" s="17" t="s">
        <v>126</v>
      </c>
      <c r="BE147" s="158">
        <f>IF(N147="základní",J147,0)</f>
        <v>0</v>
      </c>
      <c r="BF147" s="158">
        <f>IF(N147="snížená",J147,0)</f>
        <v>0</v>
      </c>
      <c r="BG147" s="158">
        <f>IF(N147="zákl. přenesená",J147,0)</f>
        <v>0</v>
      </c>
      <c r="BH147" s="158">
        <f>IF(N147="sníž. přenesená",J147,0)</f>
        <v>0</v>
      </c>
      <c r="BI147" s="158">
        <f>IF(N147="nulová",J147,0)</f>
        <v>0</v>
      </c>
      <c r="BJ147" s="17" t="s">
        <v>80</v>
      </c>
      <c r="BK147" s="158">
        <f>ROUND(I147*H147,2)</f>
        <v>0</v>
      </c>
      <c r="BL147" s="17" t="s">
        <v>133</v>
      </c>
      <c r="BM147" s="157" t="s">
        <v>812</v>
      </c>
    </row>
    <row r="148" spans="1:65" s="13" customFormat="1" ht="11.25">
      <c r="B148" s="159"/>
      <c r="D148" s="160" t="s">
        <v>135</v>
      </c>
      <c r="E148" s="161" t="s">
        <v>1</v>
      </c>
      <c r="F148" s="162" t="s">
        <v>80</v>
      </c>
      <c r="H148" s="163">
        <v>1</v>
      </c>
      <c r="I148" s="164"/>
      <c r="L148" s="159"/>
      <c r="M148" s="165"/>
      <c r="N148" s="166"/>
      <c r="O148" s="166"/>
      <c r="P148" s="166"/>
      <c r="Q148" s="166"/>
      <c r="R148" s="166"/>
      <c r="S148" s="166"/>
      <c r="T148" s="167"/>
      <c r="AT148" s="161" t="s">
        <v>135</v>
      </c>
      <c r="AU148" s="161" t="s">
        <v>82</v>
      </c>
      <c r="AV148" s="13" t="s">
        <v>82</v>
      </c>
      <c r="AW148" s="13" t="s">
        <v>29</v>
      </c>
      <c r="AX148" s="13" t="s">
        <v>80</v>
      </c>
      <c r="AY148" s="161" t="s">
        <v>126</v>
      </c>
    </row>
    <row r="149" spans="1:65" s="2" customFormat="1" ht="24.2" customHeight="1">
      <c r="A149" s="32"/>
      <c r="B149" s="144"/>
      <c r="C149" s="145" t="s">
        <v>189</v>
      </c>
      <c r="D149" s="145" t="s">
        <v>129</v>
      </c>
      <c r="E149" s="146" t="s">
        <v>813</v>
      </c>
      <c r="F149" s="147" t="s">
        <v>814</v>
      </c>
      <c r="G149" s="148" t="s">
        <v>132</v>
      </c>
      <c r="H149" s="149">
        <v>2</v>
      </c>
      <c r="I149" s="150"/>
      <c r="J149" s="151">
        <f>ROUND(I149*H149,2)</f>
        <v>0</v>
      </c>
      <c r="K149" s="152"/>
      <c r="L149" s="33"/>
      <c r="M149" s="153" t="s">
        <v>1</v>
      </c>
      <c r="N149" s="154" t="s">
        <v>37</v>
      </c>
      <c r="O149" s="58"/>
      <c r="P149" s="155">
        <f>O149*H149</f>
        <v>0</v>
      </c>
      <c r="Q149" s="155">
        <v>2.4000000000000001E-4</v>
      </c>
      <c r="R149" s="155">
        <f>Q149*H149</f>
        <v>4.8000000000000001E-4</v>
      </c>
      <c r="S149" s="155">
        <v>0</v>
      </c>
      <c r="T149" s="156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57" t="s">
        <v>133</v>
      </c>
      <c r="AT149" s="157" t="s">
        <v>129</v>
      </c>
      <c r="AU149" s="157" t="s">
        <v>82</v>
      </c>
      <c r="AY149" s="17" t="s">
        <v>126</v>
      </c>
      <c r="BE149" s="158">
        <f>IF(N149="základní",J149,0)</f>
        <v>0</v>
      </c>
      <c r="BF149" s="158">
        <f>IF(N149="snížená",J149,0)</f>
        <v>0</v>
      </c>
      <c r="BG149" s="158">
        <f>IF(N149="zákl. přenesená",J149,0)</f>
        <v>0</v>
      </c>
      <c r="BH149" s="158">
        <f>IF(N149="sníž. přenesená",J149,0)</f>
        <v>0</v>
      </c>
      <c r="BI149" s="158">
        <f>IF(N149="nulová",J149,0)</f>
        <v>0</v>
      </c>
      <c r="BJ149" s="17" t="s">
        <v>80</v>
      </c>
      <c r="BK149" s="158">
        <f>ROUND(I149*H149,2)</f>
        <v>0</v>
      </c>
      <c r="BL149" s="17" t="s">
        <v>133</v>
      </c>
      <c r="BM149" s="157" t="s">
        <v>815</v>
      </c>
    </row>
    <row r="150" spans="1:65" s="13" customFormat="1" ht="11.25">
      <c r="B150" s="159"/>
      <c r="D150" s="160" t="s">
        <v>135</v>
      </c>
      <c r="E150" s="161" t="s">
        <v>1</v>
      </c>
      <c r="F150" s="162" t="s">
        <v>82</v>
      </c>
      <c r="H150" s="163">
        <v>2</v>
      </c>
      <c r="I150" s="164"/>
      <c r="L150" s="159"/>
      <c r="M150" s="165"/>
      <c r="N150" s="166"/>
      <c r="O150" s="166"/>
      <c r="P150" s="166"/>
      <c r="Q150" s="166"/>
      <c r="R150" s="166"/>
      <c r="S150" s="166"/>
      <c r="T150" s="167"/>
      <c r="AT150" s="161" t="s">
        <v>135</v>
      </c>
      <c r="AU150" s="161" t="s">
        <v>82</v>
      </c>
      <c r="AV150" s="13" t="s">
        <v>82</v>
      </c>
      <c r="AW150" s="13" t="s">
        <v>29</v>
      </c>
      <c r="AX150" s="13" t="s">
        <v>80</v>
      </c>
      <c r="AY150" s="161" t="s">
        <v>126</v>
      </c>
    </row>
    <row r="151" spans="1:65" s="2" customFormat="1" ht="24.2" customHeight="1">
      <c r="A151" s="32"/>
      <c r="B151" s="144"/>
      <c r="C151" s="145" t="s">
        <v>8</v>
      </c>
      <c r="D151" s="145" t="s">
        <v>129</v>
      </c>
      <c r="E151" s="146" t="s">
        <v>816</v>
      </c>
      <c r="F151" s="147" t="s">
        <v>817</v>
      </c>
      <c r="G151" s="148" t="s">
        <v>132</v>
      </c>
      <c r="H151" s="149">
        <v>2</v>
      </c>
      <c r="I151" s="150"/>
      <c r="J151" s="151">
        <f>ROUND(I151*H151,2)</f>
        <v>0</v>
      </c>
      <c r="K151" s="152"/>
      <c r="L151" s="33"/>
      <c r="M151" s="153" t="s">
        <v>1</v>
      </c>
      <c r="N151" s="154" t="s">
        <v>37</v>
      </c>
      <c r="O151" s="58"/>
      <c r="P151" s="155">
        <f>O151*H151</f>
        <v>0</v>
      </c>
      <c r="Q151" s="155">
        <v>6.0999999999999997E-4</v>
      </c>
      <c r="R151" s="155">
        <f>Q151*H151</f>
        <v>1.2199999999999999E-3</v>
      </c>
      <c r="S151" s="155">
        <v>0</v>
      </c>
      <c r="T151" s="156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57" t="s">
        <v>133</v>
      </c>
      <c r="AT151" s="157" t="s">
        <v>129</v>
      </c>
      <c r="AU151" s="157" t="s">
        <v>82</v>
      </c>
      <c r="AY151" s="17" t="s">
        <v>126</v>
      </c>
      <c r="BE151" s="158">
        <f>IF(N151="základní",J151,0)</f>
        <v>0</v>
      </c>
      <c r="BF151" s="158">
        <f>IF(N151="snížená",J151,0)</f>
        <v>0</v>
      </c>
      <c r="BG151" s="158">
        <f>IF(N151="zákl. přenesená",J151,0)</f>
        <v>0</v>
      </c>
      <c r="BH151" s="158">
        <f>IF(N151="sníž. přenesená",J151,0)</f>
        <v>0</v>
      </c>
      <c r="BI151" s="158">
        <f>IF(N151="nulová",J151,0)</f>
        <v>0</v>
      </c>
      <c r="BJ151" s="17" t="s">
        <v>80</v>
      </c>
      <c r="BK151" s="158">
        <f>ROUND(I151*H151,2)</f>
        <v>0</v>
      </c>
      <c r="BL151" s="17" t="s">
        <v>133</v>
      </c>
      <c r="BM151" s="157" t="s">
        <v>818</v>
      </c>
    </row>
    <row r="152" spans="1:65" s="13" customFormat="1" ht="11.25">
      <c r="B152" s="159"/>
      <c r="D152" s="160" t="s">
        <v>135</v>
      </c>
      <c r="E152" s="161" t="s">
        <v>1</v>
      </c>
      <c r="F152" s="162" t="s">
        <v>82</v>
      </c>
      <c r="H152" s="163">
        <v>2</v>
      </c>
      <c r="I152" s="164"/>
      <c r="L152" s="159"/>
      <c r="M152" s="165"/>
      <c r="N152" s="166"/>
      <c r="O152" s="166"/>
      <c r="P152" s="166"/>
      <c r="Q152" s="166"/>
      <c r="R152" s="166"/>
      <c r="S152" s="166"/>
      <c r="T152" s="167"/>
      <c r="AT152" s="161" t="s">
        <v>135</v>
      </c>
      <c r="AU152" s="161" t="s">
        <v>82</v>
      </c>
      <c r="AV152" s="13" t="s">
        <v>82</v>
      </c>
      <c r="AW152" s="13" t="s">
        <v>29</v>
      </c>
      <c r="AX152" s="13" t="s">
        <v>80</v>
      </c>
      <c r="AY152" s="161" t="s">
        <v>126</v>
      </c>
    </row>
    <row r="153" spans="1:65" s="2" customFormat="1" ht="21.75" customHeight="1">
      <c r="A153" s="32"/>
      <c r="B153" s="144"/>
      <c r="C153" s="145" t="s">
        <v>133</v>
      </c>
      <c r="D153" s="145" t="s">
        <v>129</v>
      </c>
      <c r="E153" s="146" t="s">
        <v>819</v>
      </c>
      <c r="F153" s="147" t="s">
        <v>820</v>
      </c>
      <c r="G153" s="148" t="s">
        <v>132</v>
      </c>
      <c r="H153" s="149">
        <v>1</v>
      </c>
      <c r="I153" s="150"/>
      <c r="J153" s="151">
        <f>ROUND(I153*H153,2)</f>
        <v>0</v>
      </c>
      <c r="K153" s="152"/>
      <c r="L153" s="33"/>
      <c r="M153" s="153" t="s">
        <v>1</v>
      </c>
      <c r="N153" s="154" t="s">
        <v>37</v>
      </c>
      <c r="O153" s="58"/>
      <c r="P153" s="155">
        <f>O153*H153</f>
        <v>0</v>
      </c>
      <c r="Q153" s="155">
        <v>1.8000000000000001E-4</v>
      </c>
      <c r="R153" s="155">
        <f>Q153*H153</f>
        <v>1.8000000000000001E-4</v>
      </c>
      <c r="S153" s="155">
        <v>0</v>
      </c>
      <c r="T153" s="156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57" t="s">
        <v>133</v>
      </c>
      <c r="AT153" s="157" t="s">
        <v>129</v>
      </c>
      <c r="AU153" s="157" t="s">
        <v>82</v>
      </c>
      <c r="AY153" s="17" t="s">
        <v>126</v>
      </c>
      <c r="BE153" s="158">
        <f>IF(N153="základní",J153,0)</f>
        <v>0</v>
      </c>
      <c r="BF153" s="158">
        <f>IF(N153="snížená",J153,0)</f>
        <v>0</v>
      </c>
      <c r="BG153" s="158">
        <f>IF(N153="zákl. přenesená",J153,0)</f>
        <v>0</v>
      </c>
      <c r="BH153" s="158">
        <f>IF(N153="sníž. přenesená",J153,0)</f>
        <v>0</v>
      </c>
      <c r="BI153" s="158">
        <f>IF(N153="nulová",J153,0)</f>
        <v>0</v>
      </c>
      <c r="BJ153" s="17" t="s">
        <v>80</v>
      </c>
      <c r="BK153" s="158">
        <f>ROUND(I153*H153,2)</f>
        <v>0</v>
      </c>
      <c r="BL153" s="17" t="s">
        <v>133</v>
      </c>
      <c r="BM153" s="157" t="s">
        <v>821</v>
      </c>
    </row>
    <row r="154" spans="1:65" s="13" customFormat="1" ht="11.25">
      <c r="B154" s="159"/>
      <c r="D154" s="160" t="s">
        <v>135</v>
      </c>
      <c r="E154" s="161" t="s">
        <v>1</v>
      </c>
      <c r="F154" s="162" t="s">
        <v>80</v>
      </c>
      <c r="H154" s="163">
        <v>1</v>
      </c>
      <c r="I154" s="164"/>
      <c r="L154" s="159"/>
      <c r="M154" s="165"/>
      <c r="N154" s="166"/>
      <c r="O154" s="166"/>
      <c r="P154" s="166"/>
      <c r="Q154" s="166"/>
      <c r="R154" s="166"/>
      <c r="S154" s="166"/>
      <c r="T154" s="167"/>
      <c r="AT154" s="161" t="s">
        <v>135</v>
      </c>
      <c r="AU154" s="161" t="s">
        <v>82</v>
      </c>
      <c r="AV154" s="13" t="s">
        <v>82</v>
      </c>
      <c r="AW154" s="13" t="s">
        <v>29</v>
      </c>
      <c r="AX154" s="13" t="s">
        <v>80</v>
      </c>
      <c r="AY154" s="161" t="s">
        <v>126</v>
      </c>
    </row>
    <row r="155" spans="1:65" s="2" customFormat="1" ht="24.2" customHeight="1">
      <c r="A155" s="32"/>
      <c r="B155" s="144"/>
      <c r="C155" s="145" t="s">
        <v>199</v>
      </c>
      <c r="D155" s="145" t="s">
        <v>129</v>
      </c>
      <c r="E155" s="146" t="s">
        <v>508</v>
      </c>
      <c r="F155" s="147" t="s">
        <v>822</v>
      </c>
      <c r="G155" s="148" t="s">
        <v>132</v>
      </c>
      <c r="H155" s="149">
        <v>1</v>
      </c>
      <c r="I155" s="150"/>
      <c r="J155" s="151">
        <f>ROUND(I155*H155,2)</f>
        <v>0</v>
      </c>
      <c r="K155" s="152"/>
      <c r="L155" s="33"/>
      <c r="M155" s="153" t="s">
        <v>1</v>
      </c>
      <c r="N155" s="154" t="s">
        <v>37</v>
      </c>
      <c r="O155" s="58"/>
      <c r="P155" s="155">
        <f>O155*H155</f>
        <v>0</v>
      </c>
      <c r="Q155" s="155">
        <v>1.47E-3</v>
      </c>
      <c r="R155" s="155">
        <f>Q155*H155</f>
        <v>1.47E-3</v>
      </c>
      <c r="S155" s="155">
        <v>0</v>
      </c>
      <c r="T155" s="156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57" t="s">
        <v>133</v>
      </c>
      <c r="AT155" s="157" t="s">
        <v>129</v>
      </c>
      <c r="AU155" s="157" t="s">
        <v>82</v>
      </c>
      <c r="AY155" s="17" t="s">
        <v>126</v>
      </c>
      <c r="BE155" s="158">
        <f>IF(N155="základní",J155,0)</f>
        <v>0</v>
      </c>
      <c r="BF155" s="158">
        <f>IF(N155="snížená",J155,0)</f>
        <v>0</v>
      </c>
      <c r="BG155" s="158">
        <f>IF(N155="zákl. přenesená",J155,0)</f>
        <v>0</v>
      </c>
      <c r="BH155" s="158">
        <f>IF(N155="sníž. přenesená",J155,0)</f>
        <v>0</v>
      </c>
      <c r="BI155" s="158">
        <f>IF(N155="nulová",J155,0)</f>
        <v>0</v>
      </c>
      <c r="BJ155" s="17" t="s">
        <v>80</v>
      </c>
      <c r="BK155" s="158">
        <f>ROUND(I155*H155,2)</f>
        <v>0</v>
      </c>
      <c r="BL155" s="17" t="s">
        <v>133</v>
      </c>
      <c r="BM155" s="157" t="s">
        <v>823</v>
      </c>
    </row>
    <row r="156" spans="1:65" s="13" customFormat="1" ht="11.25">
      <c r="B156" s="159"/>
      <c r="D156" s="160" t="s">
        <v>135</v>
      </c>
      <c r="E156" s="161" t="s">
        <v>1</v>
      </c>
      <c r="F156" s="162" t="s">
        <v>80</v>
      </c>
      <c r="H156" s="163">
        <v>1</v>
      </c>
      <c r="I156" s="164"/>
      <c r="L156" s="159"/>
      <c r="M156" s="165"/>
      <c r="N156" s="166"/>
      <c r="O156" s="166"/>
      <c r="P156" s="166"/>
      <c r="Q156" s="166"/>
      <c r="R156" s="166"/>
      <c r="S156" s="166"/>
      <c r="T156" s="167"/>
      <c r="AT156" s="161" t="s">
        <v>135</v>
      </c>
      <c r="AU156" s="161" t="s">
        <v>82</v>
      </c>
      <c r="AV156" s="13" t="s">
        <v>82</v>
      </c>
      <c r="AW156" s="13" t="s">
        <v>29</v>
      </c>
      <c r="AX156" s="13" t="s">
        <v>80</v>
      </c>
      <c r="AY156" s="161" t="s">
        <v>126</v>
      </c>
    </row>
    <row r="157" spans="1:65" s="2" customFormat="1" ht="24.2" customHeight="1">
      <c r="A157" s="32"/>
      <c r="B157" s="144"/>
      <c r="C157" s="145" t="s">
        <v>205</v>
      </c>
      <c r="D157" s="145" t="s">
        <v>129</v>
      </c>
      <c r="E157" s="146" t="s">
        <v>512</v>
      </c>
      <c r="F157" s="147" t="s">
        <v>513</v>
      </c>
      <c r="G157" s="148" t="s">
        <v>132</v>
      </c>
      <c r="H157" s="149">
        <v>1</v>
      </c>
      <c r="I157" s="150"/>
      <c r="J157" s="151">
        <f>ROUND(I157*H157,2)</f>
        <v>0</v>
      </c>
      <c r="K157" s="152"/>
      <c r="L157" s="33"/>
      <c r="M157" s="153" t="s">
        <v>1</v>
      </c>
      <c r="N157" s="154" t="s">
        <v>37</v>
      </c>
      <c r="O157" s="58"/>
      <c r="P157" s="155">
        <f>O157*H157</f>
        <v>0</v>
      </c>
      <c r="Q157" s="155">
        <v>7.5000000000000002E-4</v>
      </c>
      <c r="R157" s="155">
        <f>Q157*H157</f>
        <v>7.5000000000000002E-4</v>
      </c>
      <c r="S157" s="155">
        <v>0</v>
      </c>
      <c r="T157" s="156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57" t="s">
        <v>133</v>
      </c>
      <c r="AT157" s="157" t="s">
        <v>129</v>
      </c>
      <c r="AU157" s="157" t="s">
        <v>82</v>
      </c>
      <c r="AY157" s="17" t="s">
        <v>126</v>
      </c>
      <c r="BE157" s="158">
        <f>IF(N157="základní",J157,0)</f>
        <v>0</v>
      </c>
      <c r="BF157" s="158">
        <f>IF(N157="snížená",J157,0)</f>
        <v>0</v>
      </c>
      <c r="BG157" s="158">
        <f>IF(N157="zákl. přenesená",J157,0)</f>
        <v>0</v>
      </c>
      <c r="BH157" s="158">
        <f>IF(N157="sníž. přenesená",J157,0)</f>
        <v>0</v>
      </c>
      <c r="BI157" s="158">
        <f>IF(N157="nulová",J157,0)</f>
        <v>0</v>
      </c>
      <c r="BJ157" s="17" t="s">
        <v>80</v>
      </c>
      <c r="BK157" s="158">
        <f>ROUND(I157*H157,2)</f>
        <v>0</v>
      </c>
      <c r="BL157" s="17" t="s">
        <v>133</v>
      </c>
      <c r="BM157" s="157" t="s">
        <v>824</v>
      </c>
    </row>
    <row r="158" spans="1:65" s="13" customFormat="1" ht="11.25">
      <c r="B158" s="159"/>
      <c r="D158" s="160" t="s">
        <v>135</v>
      </c>
      <c r="E158" s="161" t="s">
        <v>1</v>
      </c>
      <c r="F158" s="162" t="s">
        <v>80</v>
      </c>
      <c r="H158" s="163">
        <v>1</v>
      </c>
      <c r="I158" s="164"/>
      <c r="L158" s="159"/>
      <c r="M158" s="165"/>
      <c r="N158" s="166"/>
      <c r="O158" s="166"/>
      <c r="P158" s="166"/>
      <c r="Q158" s="166"/>
      <c r="R158" s="166"/>
      <c r="S158" s="166"/>
      <c r="T158" s="167"/>
      <c r="AT158" s="161" t="s">
        <v>135</v>
      </c>
      <c r="AU158" s="161" t="s">
        <v>82</v>
      </c>
      <c r="AV158" s="13" t="s">
        <v>82</v>
      </c>
      <c r="AW158" s="13" t="s">
        <v>29</v>
      </c>
      <c r="AX158" s="13" t="s">
        <v>80</v>
      </c>
      <c r="AY158" s="161" t="s">
        <v>126</v>
      </c>
    </row>
    <row r="159" spans="1:65" s="2" customFormat="1" ht="16.5" customHeight="1">
      <c r="A159" s="32"/>
      <c r="B159" s="144"/>
      <c r="C159" s="145" t="s">
        <v>209</v>
      </c>
      <c r="D159" s="145" t="s">
        <v>129</v>
      </c>
      <c r="E159" s="146" t="s">
        <v>825</v>
      </c>
      <c r="F159" s="147" t="s">
        <v>826</v>
      </c>
      <c r="G159" s="148" t="s">
        <v>138</v>
      </c>
      <c r="H159" s="149">
        <v>21</v>
      </c>
      <c r="I159" s="150"/>
      <c r="J159" s="151">
        <f>ROUND(I159*H159,2)</f>
        <v>0</v>
      </c>
      <c r="K159" s="152"/>
      <c r="L159" s="33"/>
      <c r="M159" s="153" t="s">
        <v>1</v>
      </c>
      <c r="N159" s="154" t="s">
        <v>37</v>
      </c>
      <c r="O159" s="58"/>
      <c r="P159" s="155">
        <f>O159*H159</f>
        <v>0</v>
      </c>
      <c r="Q159" s="155">
        <v>9.0000000000000006E-5</v>
      </c>
      <c r="R159" s="155">
        <f>Q159*H159</f>
        <v>1.8900000000000002E-3</v>
      </c>
      <c r="S159" s="155">
        <v>0</v>
      </c>
      <c r="T159" s="156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57" t="s">
        <v>133</v>
      </c>
      <c r="AT159" s="157" t="s">
        <v>129</v>
      </c>
      <c r="AU159" s="157" t="s">
        <v>82</v>
      </c>
      <c r="AY159" s="17" t="s">
        <v>126</v>
      </c>
      <c r="BE159" s="158">
        <f>IF(N159="základní",J159,0)</f>
        <v>0</v>
      </c>
      <c r="BF159" s="158">
        <f>IF(N159="snížená",J159,0)</f>
        <v>0</v>
      </c>
      <c r="BG159" s="158">
        <f>IF(N159="zákl. přenesená",J159,0)</f>
        <v>0</v>
      </c>
      <c r="BH159" s="158">
        <f>IF(N159="sníž. přenesená",J159,0)</f>
        <v>0</v>
      </c>
      <c r="BI159" s="158">
        <f>IF(N159="nulová",J159,0)</f>
        <v>0</v>
      </c>
      <c r="BJ159" s="17" t="s">
        <v>80</v>
      </c>
      <c r="BK159" s="158">
        <f>ROUND(I159*H159,2)</f>
        <v>0</v>
      </c>
      <c r="BL159" s="17" t="s">
        <v>133</v>
      </c>
      <c r="BM159" s="157" t="s">
        <v>827</v>
      </c>
    </row>
    <row r="160" spans="1:65" s="13" customFormat="1" ht="11.25">
      <c r="B160" s="159"/>
      <c r="D160" s="160" t="s">
        <v>135</v>
      </c>
      <c r="E160" s="161" t="s">
        <v>1</v>
      </c>
      <c r="F160" s="162" t="s">
        <v>806</v>
      </c>
      <c r="H160" s="163">
        <v>21</v>
      </c>
      <c r="I160" s="164"/>
      <c r="L160" s="159"/>
      <c r="M160" s="165"/>
      <c r="N160" s="166"/>
      <c r="O160" s="166"/>
      <c r="P160" s="166"/>
      <c r="Q160" s="166"/>
      <c r="R160" s="166"/>
      <c r="S160" s="166"/>
      <c r="T160" s="167"/>
      <c r="AT160" s="161" t="s">
        <v>135</v>
      </c>
      <c r="AU160" s="161" t="s">
        <v>82</v>
      </c>
      <c r="AV160" s="13" t="s">
        <v>82</v>
      </c>
      <c r="AW160" s="13" t="s">
        <v>29</v>
      </c>
      <c r="AX160" s="13" t="s">
        <v>80</v>
      </c>
      <c r="AY160" s="161" t="s">
        <v>126</v>
      </c>
    </row>
    <row r="161" spans="1:65" s="2" customFormat="1" ht="21.75" customHeight="1">
      <c r="A161" s="32"/>
      <c r="B161" s="144"/>
      <c r="C161" s="145" t="s">
        <v>213</v>
      </c>
      <c r="D161" s="145" t="s">
        <v>129</v>
      </c>
      <c r="E161" s="146" t="s">
        <v>585</v>
      </c>
      <c r="F161" s="147" t="s">
        <v>586</v>
      </c>
      <c r="G161" s="148" t="s">
        <v>587</v>
      </c>
      <c r="H161" s="149">
        <v>3</v>
      </c>
      <c r="I161" s="150"/>
      <c r="J161" s="151">
        <f>ROUND(I161*H161,2)</f>
        <v>0</v>
      </c>
      <c r="K161" s="152"/>
      <c r="L161" s="33"/>
      <c r="M161" s="153" t="s">
        <v>1</v>
      </c>
      <c r="N161" s="154" t="s">
        <v>37</v>
      </c>
      <c r="O161" s="58"/>
      <c r="P161" s="155">
        <f>O161*H161</f>
        <v>0</v>
      </c>
      <c r="Q161" s="155">
        <v>0</v>
      </c>
      <c r="R161" s="155">
        <f>Q161*H161</f>
        <v>0</v>
      </c>
      <c r="S161" s="155">
        <v>0</v>
      </c>
      <c r="T161" s="156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57" t="s">
        <v>147</v>
      </c>
      <c r="AT161" s="157" t="s">
        <v>129</v>
      </c>
      <c r="AU161" s="157" t="s">
        <v>82</v>
      </c>
      <c r="AY161" s="17" t="s">
        <v>126</v>
      </c>
      <c r="BE161" s="158">
        <f>IF(N161="základní",J161,0)</f>
        <v>0</v>
      </c>
      <c r="BF161" s="158">
        <f>IF(N161="snížená",J161,0)</f>
        <v>0</v>
      </c>
      <c r="BG161" s="158">
        <f>IF(N161="zákl. přenesená",J161,0)</f>
        <v>0</v>
      </c>
      <c r="BH161" s="158">
        <f>IF(N161="sníž. přenesená",J161,0)</f>
        <v>0</v>
      </c>
      <c r="BI161" s="158">
        <f>IF(N161="nulová",J161,0)</f>
        <v>0</v>
      </c>
      <c r="BJ161" s="17" t="s">
        <v>80</v>
      </c>
      <c r="BK161" s="158">
        <f>ROUND(I161*H161,2)</f>
        <v>0</v>
      </c>
      <c r="BL161" s="17" t="s">
        <v>147</v>
      </c>
      <c r="BM161" s="157" t="s">
        <v>828</v>
      </c>
    </row>
    <row r="162" spans="1:65" s="13" customFormat="1" ht="11.25">
      <c r="B162" s="159"/>
      <c r="D162" s="160" t="s">
        <v>135</v>
      </c>
      <c r="E162" s="161" t="s">
        <v>1</v>
      </c>
      <c r="F162" s="162" t="s">
        <v>141</v>
      </c>
      <c r="H162" s="163">
        <v>3</v>
      </c>
      <c r="I162" s="164"/>
      <c r="L162" s="159"/>
      <c r="M162" s="165"/>
      <c r="N162" s="166"/>
      <c r="O162" s="166"/>
      <c r="P162" s="166"/>
      <c r="Q162" s="166"/>
      <c r="R162" s="166"/>
      <c r="S162" s="166"/>
      <c r="T162" s="167"/>
      <c r="AT162" s="161" t="s">
        <v>135</v>
      </c>
      <c r="AU162" s="161" t="s">
        <v>82</v>
      </c>
      <c r="AV162" s="13" t="s">
        <v>82</v>
      </c>
      <c r="AW162" s="13" t="s">
        <v>29</v>
      </c>
      <c r="AX162" s="13" t="s">
        <v>80</v>
      </c>
      <c r="AY162" s="161" t="s">
        <v>126</v>
      </c>
    </row>
    <row r="163" spans="1:65" s="2" customFormat="1" ht="24.2" customHeight="1">
      <c r="A163" s="32"/>
      <c r="B163" s="144"/>
      <c r="C163" s="168" t="s">
        <v>7</v>
      </c>
      <c r="D163" s="168" t="s">
        <v>153</v>
      </c>
      <c r="E163" s="169" t="s">
        <v>598</v>
      </c>
      <c r="F163" s="170" t="s">
        <v>829</v>
      </c>
      <c r="G163" s="171" t="s">
        <v>132</v>
      </c>
      <c r="H163" s="172">
        <v>3</v>
      </c>
      <c r="I163" s="173"/>
      <c r="J163" s="174">
        <f>ROUND(I163*H163,2)</f>
        <v>0</v>
      </c>
      <c r="K163" s="175"/>
      <c r="L163" s="176"/>
      <c r="M163" s="177" t="s">
        <v>1</v>
      </c>
      <c r="N163" s="178" t="s">
        <v>37</v>
      </c>
      <c r="O163" s="58"/>
      <c r="P163" s="155">
        <f>O163*H163</f>
        <v>0</v>
      </c>
      <c r="Q163" s="155">
        <v>1E-3</v>
      </c>
      <c r="R163" s="155">
        <f>Q163*H163</f>
        <v>3.0000000000000001E-3</v>
      </c>
      <c r="S163" s="155">
        <v>0</v>
      </c>
      <c r="T163" s="156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57" t="s">
        <v>165</v>
      </c>
      <c r="AT163" s="157" t="s">
        <v>153</v>
      </c>
      <c r="AU163" s="157" t="s">
        <v>82</v>
      </c>
      <c r="AY163" s="17" t="s">
        <v>126</v>
      </c>
      <c r="BE163" s="158">
        <f>IF(N163="základní",J163,0)</f>
        <v>0</v>
      </c>
      <c r="BF163" s="158">
        <f>IF(N163="snížená",J163,0)</f>
        <v>0</v>
      </c>
      <c r="BG163" s="158">
        <f>IF(N163="zákl. přenesená",J163,0)</f>
        <v>0</v>
      </c>
      <c r="BH163" s="158">
        <f>IF(N163="sníž. přenesená",J163,0)</f>
        <v>0</v>
      </c>
      <c r="BI163" s="158">
        <f>IF(N163="nulová",J163,0)</f>
        <v>0</v>
      </c>
      <c r="BJ163" s="17" t="s">
        <v>80</v>
      </c>
      <c r="BK163" s="158">
        <f>ROUND(I163*H163,2)</f>
        <v>0</v>
      </c>
      <c r="BL163" s="17" t="s">
        <v>147</v>
      </c>
      <c r="BM163" s="157" t="s">
        <v>830</v>
      </c>
    </row>
    <row r="164" spans="1:65" s="13" customFormat="1" ht="11.25">
      <c r="B164" s="159"/>
      <c r="D164" s="160" t="s">
        <v>135</v>
      </c>
      <c r="E164" s="161" t="s">
        <v>1</v>
      </c>
      <c r="F164" s="162" t="s">
        <v>141</v>
      </c>
      <c r="H164" s="163">
        <v>3</v>
      </c>
      <c r="I164" s="164"/>
      <c r="L164" s="159"/>
      <c r="M164" s="165"/>
      <c r="N164" s="166"/>
      <c r="O164" s="166"/>
      <c r="P164" s="166"/>
      <c r="Q164" s="166"/>
      <c r="R164" s="166"/>
      <c r="S164" s="166"/>
      <c r="T164" s="167"/>
      <c r="AT164" s="161" t="s">
        <v>135</v>
      </c>
      <c r="AU164" s="161" t="s">
        <v>82</v>
      </c>
      <c r="AV164" s="13" t="s">
        <v>82</v>
      </c>
      <c r="AW164" s="13" t="s">
        <v>29</v>
      </c>
      <c r="AX164" s="13" t="s">
        <v>80</v>
      </c>
      <c r="AY164" s="161" t="s">
        <v>126</v>
      </c>
    </row>
    <row r="165" spans="1:65" s="2" customFormat="1" ht="24.2" customHeight="1">
      <c r="A165" s="32"/>
      <c r="B165" s="144"/>
      <c r="C165" s="145" t="s">
        <v>221</v>
      </c>
      <c r="D165" s="145" t="s">
        <v>129</v>
      </c>
      <c r="E165" s="146" t="s">
        <v>831</v>
      </c>
      <c r="F165" s="147" t="s">
        <v>832</v>
      </c>
      <c r="G165" s="148" t="s">
        <v>144</v>
      </c>
      <c r="H165" s="149">
        <v>6.3E-2</v>
      </c>
      <c r="I165" s="150"/>
      <c r="J165" s="151">
        <f>ROUND(I165*H165,2)</f>
        <v>0</v>
      </c>
      <c r="K165" s="152"/>
      <c r="L165" s="33"/>
      <c r="M165" s="153" t="s">
        <v>1</v>
      </c>
      <c r="N165" s="154" t="s">
        <v>37</v>
      </c>
      <c r="O165" s="58"/>
      <c r="P165" s="155">
        <f>O165*H165</f>
        <v>0</v>
      </c>
      <c r="Q165" s="155">
        <v>0</v>
      </c>
      <c r="R165" s="155">
        <f>Q165*H165</f>
        <v>0</v>
      </c>
      <c r="S165" s="155">
        <v>0</v>
      </c>
      <c r="T165" s="156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57" t="s">
        <v>133</v>
      </c>
      <c r="AT165" s="157" t="s">
        <v>129</v>
      </c>
      <c r="AU165" s="157" t="s">
        <v>82</v>
      </c>
      <c r="AY165" s="17" t="s">
        <v>126</v>
      </c>
      <c r="BE165" s="158">
        <f>IF(N165="základní",J165,0)</f>
        <v>0</v>
      </c>
      <c r="BF165" s="158">
        <f>IF(N165="snížená",J165,0)</f>
        <v>0</v>
      </c>
      <c r="BG165" s="158">
        <f>IF(N165="zákl. přenesená",J165,0)</f>
        <v>0</v>
      </c>
      <c r="BH165" s="158">
        <f>IF(N165="sníž. přenesená",J165,0)</f>
        <v>0</v>
      </c>
      <c r="BI165" s="158">
        <f>IF(N165="nulová",J165,0)</f>
        <v>0</v>
      </c>
      <c r="BJ165" s="17" t="s">
        <v>80</v>
      </c>
      <c r="BK165" s="158">
        <f>ROUND(I165*H165,2)</f>
        <v>0</v>
      </c>
      <c r="BL165" s="17" t="s">
        <v>133</v>
      </c>
      <c r="BM165" s="157" t="s">
        <v>833</v>
      </c>
    </row>
    <row r="166" spans="1:65" s="12" customFormat="1" ht="25.9" customHeight="1">
      <c r="B166" s="131"/>
      <c r="D166" s="132" t="s">
        <v>71</v>
      </c>
      <c r="E166" s="133" t="s">
        <v>631</v>
      </c>
      <c r="F166" s="133" t="s">
        <v>632</v>
      </c>
      <c r="I166" s="134"/>
      <c r="J166" s="135">
        <f>BK166</f>
        <v>0</v>
      </c>
      <c r="L166" s="131"/>
      <c r="M166" s="136"/>
      <c r="N166" s="137"/>
      <c r="O166" s="137"/>
      <c r="P166" s="138">
        <f>P167</f>
        <v>0</v>
      </c>
      <c r="Q166" s="137"/>
      <c r="R166" s="138">
        <f>R167</f>
        <v>7.4999999999999997E-2</v>
      </c>
      <c r="S166" s="137"/>
      <c r="T166" s="139">
        <f>T167</f>
        <v>0</v>
      </c>
      <c r="AR166" s="132" t="s">
        <v>152</v>
      </c>
      <c r="AT166" s="140" t="s">
        <v>71</v>
      </c>
      <c r="AU166" s="140" t="s">
        <v>72</v>
      </c>
      <c r="AY166" s="132" t="s">
        <v>126</v>
      </c>
      <c r="BK166" s="141">
        <f>BK167</f>
        <v>0</v>
      </c>
    </row>
    <row r="167" spans="1:65" s="12" customFormat="1" ht="22.9" customHeight="1">
      <c r="B167" s="131"/>
      <c r="D167" s="132" t="s">
        <v>71</v>
      </c>
      <c r="E167" s="142" t="s">
        <v>633</v>
      </c>
      <c r="F167" s="142" t="s">
        <v>634</v>
      </c>
      <c r="I167" s="134"/>
      <c r="J167" s="143">
        <f>BK167</f>
        <v>0</v>
      </c>
      <c r="L167" s="131"/>
      <c r="M167" s="136"/>
      <c r="N167" s="137"/>
      <c r="O167" s="137"/>
      <c r="P167" s="138">
        <f>SUM(P168:P177)</f>
        <v>0</v>
      </c>
      <c r="Q167" s="137"/>
      <c r="R167" s="138">
        <f>SUM(R168:R177)</f>
        <v>7.4999999999999997E-2</v>
      </c>
      <c r="S167" s="137"/>
      <c r="T167" s="139">
        <f>SUM(T168:T177)</f>
        <v>0</v>
      </c>
      <c r="AR167" s="132" t="s">
        <v>152</v>
      </c>
      <c r="AT167" s="140" t="s">
        <v>71</v>
      </c>
      <c r="AU167" s="140" t="s">
        <v>80</v>
      </c>
      <c r="AY167" s="132" t="s">
        <v>126</v>
      </c>
      <c r="BK167" s="141">
        <f>SUM(BK168:BK177)</f>
        <v>0</v>
      </c>
    </row>
    <row r="168" spans="1:65" s="2" customFormat="1" ht="24.2" customHeight="1">
      <c r="A168" s="32"/>
      <c r="B168" s="144"/>
      <c r="C168" s="145" t="s">
        <v>226</v>
      </c>
      <c r="D168" s="145" t="s">
        <v>129</v>
      </c>
      <c r="E168" s="146" t="s">
        <v>641</v>
      </c>
      <c r="F168" s="147" t="s">
        <v>642</v>
      </c>
      <c r="G168" s="148" t="s">
        <v>150</v>
      </c>
      <c r="H168" s="149">
        <v>1</v>
      </c>
      <c r="I168" s="150"/>
      <c r="J168" s="151">
        <f>ROUND(I168*H168,2)</f>
        <v>0</v>
      </c>
      <c r="K168" s="152"/>
      <c r="L168" s="33"/>
      <c r="M168" s="153" t="s">
        <v>1</v>
      </c>
      <c r="N168" s="154" t="s">
        <v>37</v>
      </c>
      <c r="O168" s="58"/>
      <c r="P168" s="155">
        <f>O168*H168</f>
        <v>0</v>
      </c>
      <c r="Q168" s="155">
        <v>0</v>
      </c>
      <c r="R168" s="155">
        <f>Q168*H168</f>
        <v>0</v>
      </c>
      <c r="S168" s="155">
        <v>0</v>
      </c>
      <c r="T168" s="156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57" t="s">
        <v>638</v>
      </c>
      <c r="AT168" s="157" t="s">
        <v>129</v>
      </c>
      <c r="AU168" s="157" t="s">
        <v>82</v>
      </c>
      <c r="AY168" s="17" t="s">
        <v>126</v>
      </c>
      <c r="BE168" s="158">
        <f>IF(N168="základní",J168,0)</f>
        <v>0</v>
      </c>
      <c r="BF168" s="158">
        <f>IF(N168="snížená",J168,0)</f>
        <v>0</v>
      </c>
      <c r="BG168" s="158">
        <f>IF(N168="zákl. přenesená",J168,0)</f>
        <v>0</v>
      </c>
      <c r="BH168" s="158">
        <f>IF(N168="sníž. přenesená",J168,0)</f>
        <v>0</v>
      </c>
      <c r="BI168" s="158">
        <f>IF(N168="nulová",J168,0)</f>
        <v>0</v>
      </c>
      <c r="BJ168" s="17" t="s">
        <v>80</v>
      </c>
      <c r="BK168" s="158">
        <f>ROUND(I168*H168,2)</f>
        <v>0</v>
      </c>
      <c r="BL168" s="17" t="s">
        <v>638</v>
      </c>
      <c r="BM168" s="157" t="s">
        <v>834</v>
      </c>
    </row>
    <row r="169" spans="1:65" s="13" customFormat="1" ht="11.25">
      <c r="B169" s="159"/>
      <c r="D169" s="160" t="s">
        <v>135</v>
      </c>
      <c r="E169" s="161" t="s">
        <v>1</v>
      </c>
      <c r="F169" s="162" t="s">
        <v>80</v>
      </c>
      <c r="H169" s="163">
        <v>1</v>
      </c>
      <c r="I169" s="164"/>
      <c r="L169" s="159"/>
      <c r="M169" s="165"/>
      <c r="N169" s="166"/>
      <c r="O169" s="166"/>
      <c r="P169" s="166"/>
      <c r="Q169" s="166"/>
      <c r="R169" s="166"/>
      <c r="S169" s="166"/>
      <c r="T169" s="167"/>
      <c r="AT169" s="161" t="s">
        <v>135</v>
      </c>
      <c r="AU169" s="161" t="s">
        <v>82</v>
      </c>
      <c r="AV169" s="13" t="s">
        <v>82</v>
      </c>
      <c r="AW169" s="13" t="s">
        <v>29</v>
      </c>
      <c r="AX169" s="13" t="s">
        <v>72</v>
      </c>
      <c r="AY169" s="161" t="s">
        <v>126</v>
      </c>
    </row>
    <row r="170" spans="1:65" s="2" customFormat="1" ht="16.5" customHeight="1">
      <c r="A170" s="32"/>
      <c r="B170" s="144"/>
      <c r="C170" s="145" t="s">
        <v>230</v>
      </c>
      <c r="D170" s="145" t="s">
        <v>129</v>
      </c>
      <c r="E170" s="146" t="s">
        <v>645</v>
      </c>
      <c r="F170" s="147" t="s">
        <v>646</v>
      </c>
      <c r="G170" s="148" t="s">
        <v>150</v>
      </c>
      <c r="H170" s="149">
        <v>1</v>
      </c>
      <c r="I170" s="150"/>
      <c r="J170" s="151">
        <f>ROUND(I170*H170,2)</f>
        <v>0</v>
      </c>
      <c r="K170" s="152"/>
      <c r="L170" s="33"/>
      <c r="M170" s="153" t="s">
        <v>1</v>
      </c>
      <c r="N170" s="154" t="s">
        <v>37</v>
      </c>
      <c r="O170" s="58"/>
      <c r="P170" s="155">
        <f>O170*H170</f>
        <v>0</v>
      </c>
      <c r="Q170" s="155">
        <v>0</v>
      </c>
      <c r="R170" s="155">
        <f>Q170*H170</f>
        <v>0</v>
      </c>
      <c r="S170" s="155">
        <v>0</v>
      </c>
      <c r="T170" s="156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57" t="s">
        <v>638</v>
      </c>
      <c r="AT170" s="157" t="s">
        <v>129</v>
      </c>
      <c r="AU170" s="157" t="s">
        <v>82</v>
      </c>
      <c r="AY170" s="17" t="s">
        <v>126</v>
      </c>
      <c r="BE170" s="158">
        <f>IF(N170="základní",J170,0)</f>
        <v>0</v>
      </c>
      <c r="BF170" s="158">
        <f>IF(N170="snížená",J170,0)</f>
        <v>0</v>
      </c>
      <c r="BG170" s="158">
        <f>IF(N170="zákl. přenesená",J170,0)</f>
        <v>0</v>
      </c>
      <c r="BH170" s="158">
        <f>IF(N170="sníž. přenesená",J170,0)</f>
        <v>0</v>
      </c>
      <c r="BI170" s="158">
        <f>IF(N170="nulová",J170,0)</f>
        <v>0</v>
      </c>
      <c r="BJ170" s="17" t="s">
        <v>80</v>
      </c>
      <c r="BK170" s="158">
        <f>ROUND(I170*H170,2)</f>
        <v>0</v>
      </c>
      <c r="BL170" s="17" t="s">
        <v>638</v>
      </c>
      <c r="BM170" s="157" t="s">
        <v>835</v>
      </c>
    </row>
    <row r="171" spans="1:65" s="13" customFormat="1" ht="11.25">
      <c r="B171" s="159"/>
      <c r="D171" s="160" t="s">
        <v>135</v>
      </c>
      <c r="E171" s="161" t="s">
        <v>1</v>
      </c>
      <c r="F171" s="162" t="s">
        <v>80</v>
      </c>
      <c r="H171" s="163">
        <v>1</v>
      </c>
      <c r="I171" s="164"/>
      <c r="L171" s="159"/>
      <c r="M171" s="165"/>
      <c r="N171" s="166"/>
      <c r="O171" s="166"/>
      <c r="P171" s="166"/>
      <c r="Q171" s="166"/>
      <c r="R171" s="166"/>
      <c r="S171" s="166"/>
      <c r="T171" s="167"/>
      <c r="AT171" s="161" t="s">
        <v>135</v>
      </c>
      <c r="AU171" s="161" t="s">
        <v>82</v>
      </c>
      <c r="AV171" s="13" t="s">
        <v>82</v>
      </c>
      <c r="AW171" s="13" t="s">
        <v>29</v>
      </c>
      <c r="AX171" s="13" t="s">
        <v>72</v>
      </c>
      <c r="AY171" s="161" t="s">
        <v>126</v>
      </c>
    </row>
    <row r="172" spans="1:65" s="2" customFormat="1" ht="16.5" customHeight="1">
      <c r="A172" s="32"/>
      <c r="B172" s="144"/>
      <c r="C172" s="145" t="s">
        <v>234</v>
      </c>
      <c r="D172" s="145" t="s">
        <v>129</v>
      </c>
      <c r="E172" s="146" t="s">
        <v>649</v>
      </c>
      <c r="F172" s="147" t="s">
        <v>650</v>
      </c>
      <c r="G172" s="148" t="s">
        <v>144</v>
      </c>
      <c r="H172" s="149">
        <v>0.25</v>
      </c>
      <c r="I172" s="150"/>
      <c r="J172" s="151">
        <f>ROUND(I172*H172,2)</f>
        <v>0</v>
      </c>
      <c r="K172" s="152"/>
      <c r="L172" s="33"/>
      <c r="M172" s="153" t="s">
        <v>1</v>
      </c>
      <c r="N172" s="154" t="s">
        <v>37</v>
      </c>
      <c r="O172" s="58"/>
      <c r="P172" s="155">
        <f>O172*H172</f>
        <v>0</v>
      </c>
      <c r="Q172" s="155">
        <v>0</v>
      </c>
      <c r="R172" s="155">
        <f>Q172*H172</f>
        <v>0</v>
      </c>
      <c r="S172" s="155">
        <v>0</v>
      </c>
      <c r="T172" s="156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57" t="s">
        <v>133</v>
      </c>
      <c r="AT172" s="157" t="s">
        <v>129</v>
      </c>
      <c r="AU172" s="157" t="s">
        <v>82</v>
      </c>
      <c r="AY172" s="17" t="s">
        <v>126</v>
      </c>
      <c r="BE172" s="158">
        <f>IF(N172="základní",J172,0)</f>
        <v>0</v>
      </c>
      <c r="BF172" s="158">
        <f>IF(N172="snížená",J172,0)</f>
        <v>0</v>
      </c>
      <c r="BG172" s="158">
        <f>IF(N172="zákl. přenesená",J172,0)</f>
        <v>0</v>
      </c>
      <c r="BH172" s="158">
        <f>IF(N172="sníž. přenesená",J172,0)</f>
        <v>0</v>
      </c>
      <c r="BI172" s="158">
        <f>IF(N172="nulová",J172,0)</f>
        <v>0</v>
      </c>
      <c r="BJ172" s="17" t="s">
        <v>80</v>
      </c>
      <c r="BK172" s="158">
        <f>ROUND(I172*H172,2)</f>
        <v>0</v>
      </c>
      <c r="BL172" s="17" t="s">
        <v>133</v>
      </c>
      <c r="BM172" s="157" t="s">
        <v>836</v>
      </c>
    </row>
    <row r="173" spans="1:65" s="13" customFormat="1" ht="11.25">
      <c r="B173" s="159"/>
      <c r="D173" s="160" t="s">
        <v>135</v>
      </c>
      <c r="E173" s="161" t="s">
        <v>1</v>
      </c>
      <c r="F173" s="162" t="s">
        <v>837</v>
      </c>
      <c r="H173" s="163">
        <v>0.25</v>
      </c>
      <c r="I173" s="164"/>
      <c r="L173" s="159"/>
      <c r="M173" s="165"/>
      <c r="N173" s="166"/>
      <c r="O173" s="166"/>
      <c r="P173" s="166"/>
      <c r="Q173" s="166"/>
      <c r="R173" s="166"/>
      <c r="S173" s="166"/>
      <c r="T173" s="167"/>
      <c r="AT173" s="161" t="s">
        <v>135</v>
      </c>
      <c r="AU173" s="161" t="s">
        <v>82</v>
      </c>
      <c r="AV173" s="13" t="s">
        <v>82</v>
      </c>
      <c r="AW173" s="13" t="s">
        <v>29</v>
      </c>
      <c r="AX173" s="13" t="s">
        <v>80</v>
      </c>
      <c r="AY173" s="161" t="s">
        <v>126</v>
      </c>
    </row>
    <row r="174" spans="1:65" s="2" customFormat="1" ht="16.5" customHeight="1">
      <c r="A174" s="32"/>
      <c r="B174" s="144"/>
      <c r="C174" s="145" t="s">
        <v>238</v>
      </c>
      <c r="D174" s="145" t="s">
        <v>129</v>
      </c>
      <c r="E174" s="146" t="s">
        <v>653</v>
      </c>
      <c r="F174" s="147" t="s">
        <v>654</v>
      </c>
      <c r="G174" s="148" t="s">
        <v>144</v>
      </c>
      <c r="H174" s="149">
        <v>0.25</v>
      </c>
      <c r="I174" s="150"/>
      <c r="J174" s="151">
        <f>ROUND(I174*H174,2)</f>
        <v>0</v>
      </c>
      <c r="K174" s="152"/>
      <c r="L174" s="33"/>
      <c r="M174" s="153" t="s">
        <v>1</v>
      </c>
      <c r="N174" s="154" t="s">
        <v>37</v>
      </c>
      <c r="O174" s="58"/>
      <c r="P174" s="155">
        <f>O174*H174</f>
        <v>0</v>
      </c>
      <c r="Q174" s="155">
        <v>0.3</v>
      </c>
      <c r="R174" s="155">
        <f>Q174*H174</f>
        <v>7.4999999999999997E-2</v>
      </c>
      <c r="S174" s="155">
        <v>0</v>
      </c>
      <c r="T174" s="156">
        <f>S174*H174</f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57" t="s">
        <v>133</v>
      </c>
      <c r="AT174" s="157" t="s">
        <v>129</v>
      </c>
      <c r="AU174" s="157" t="s">
        <v>82</v>
      </c>
      <c r="AY174" s="17" t="s">
        <v>126</v>
      </c>
      <c r="BE174" s="158">
        <f>IF(N174="základní",J174,0)</f>
        <v>0</v>
      </c>
      <c r="BF174" s="158">
        <f>IF(N174="snížená",J174,0)</f>
        <v>0</v>
      </c>
      <c r="BG174" s="158">
        <f>IF(N174="zákl. přenesená",J174,0)</f>
        <v>0</v>
      </c>
      <c r="BH174" s="158">
        <f>IF(N174="sníž. přenesená",J174,0)</f>
        <v>0</v>
      </c>
      <c r="BI174" s="158">
        <f>IF(N174="nulová",J174,0)</f>
        <v>0</v>
      </c>
      <c r="BJ174" s="17" t="s">
        <v>80</v>
      </c>
      <c r="BK174" s="158">
        <f>ROUND(I174*H174,2)</f>
        <v>0</v>
      </c>
      <c r="BL174" s="17" t="s">
        <v>133</v>
      </c>
      <c r="BM174" s="157" t="s">
        <v>838</v>
      </c>
    </row>
    <row r="175" spans="1:65" s="13" customFormat="1" ht="11.25">
      <c r="B175" s="159"/>
      <c r="D175" s="160" t="s">
        <v>135</v>
      </c>
      <c r="E175" s="161" t="s">
        <v>1</v>
      </c>
      <c r="F175" s="162" t="s">
        <v>837</v>
      </c>
      <c r="H175" s="163">
        <v>0.25</v>
      </c>
      <c r="I175" s="164"/>
      <c r="L175" s="159"/>
      <c r="M175" s="165"/>
      <c r="N175" s="166"/>
      <c r="O175" s="166"/>
      <c r="P175" s="166"/>
      <c r="Q175" s="166"/>
      <c r="R175" s="166"/>
      <c r="S175" s="166"/>
      <c r="T175" s="167"/>
      <c r="AT175" s="161" t="s">
        <v>135</v>
      </c>
      <c r="AU175" s="161" t="s">
        <v>82</v>
      </c>
      <c r="AV175" s="13" t="s">
        <v>82</v>
      </c>
      <c r="AW175" s="13" t="s">
        <v>29</v>
      </c>
      <c r="AX175" s="13" t="s">
        <v>80</v>
      </c>
      <c r="AY175" s="161" t="s">
        <v>126</v>
      </c>
    </row>
    <row r="176" spans="1:65" s="2" customFormat="1" ht="16.5" customHeight="1">
      <c r="A176" s="32"/>
      <c r="B176" s="144"/>
      <c r="C176" s="145" t="s">
        <v>242</v>
      </c>
      <c r="D176" s="145" t="s">
        <v>129</v>
      </c>
      <c r="E176" s="146" t="s">
        <v>657</v>
      </c>
      <c r="F176" s="147" t="s">
        <v>658</v>
      </c>
      <c r="G176" s="148" t="s">
        <v>150</v>
      </c>
      <c r="H176" s="149">
        <v>1</v>
      </c>
      <c r="I176" s="150"/>
      <c r="J176" s="151">
        <f>ROUND(I176*H176,2)</f>
        <v>0</v>
      </c>
      <c r="K176" s="152"/>
      <c r="L176" s="33"/>
      <c r="M176" s="153" t="s">
        <v>1</v>
      </c>
      <c r="N176" s="154" t="s">
        <v>37</v>
      </c>
      <c r="O176" s="58"/>
      <c r="P176" s="155">
        <f>O176*H176</f>
        <v>0</v>
      </c>
      <c r="Q176" s="155">
        <v>0</v>
      </c>
      <c r="R176" s="155">
        <f>Q176*H176</f>
        <v>0</v>
      </c>
      <c r="S176" s="155">
        <v>0</v>
      </c>
      <c r="T176" s="156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57" t="s">
        <v>638</v>
      </c>
      <c r="AT176" s="157" t="s">
        <v>129</v>
      </c>
      <c r="AU176" s="157" t="s">
        <v>82</v>
      </c>
      <c r="AY176" s="17" t="s">
        <v>126</v>
      </c>
      <c r="BE176" s="158">
        <f>IF(N176="základní",J176,0)</f>
        <v>0</v>
      </c>
      <c r="BF176" s="158">
        <f>IF(N176="snížená",J176,0)</f>
        <v>0</v>
      </c>
      <c r="BG176" s="158">
        <f>IF(N176="zákl. přenesená",J176,0)</f>
        <v>0</v>
      </c>
      <c r="BH176" s="158">
        <f>IF(N176="sníž. přenesená",J176,0)</f>
        <v>0</v>
      </c>
      <c r="BI176" s="158">
        <f>IF(N176="nulová",J176,0)</f>
        <v>0</v>
      </c>
      <c r="BJ176" s="17" t="s">
        <v>80</v>
      </c>
      <c r="BK176" s="158">
        <f>ROUND(I176*H176,2)</f>
        <v>0</v>
      </c>
      <c r="BL176" s="17" t="s">
        <v>638</v>
      </c>
      <c r="BM176" s="157" t="s">
        <v>839</v>
      </c>
    </row>
    <row r="177" spans="1:51" s="13" customFormat="1" ht="11.25">
      <c r="B177" s="159"/>
      <c r="D177" s="160" t="s">
        <v>135</v>
      </c>
      <c r="E177" s="161" t="s">
        <v>1</v>
      </c>
      <c r="F177" s="162" t="s">
        <v>80</v>
      </c>
      <c r="H177" s="163">
        <v>1</v>
      </c>
      <c r="I177" s="164"/>
      <c r="L177" s="159"/>
      <c r="M177" s="187"/>
      <c r="N177" s="188"/>
      <c r="O177" s="188"/>
      <c r="P177" s="188"/>
      <c r="Q177" s="188"/>
      <c r="R177" s="188"/>
      <c r="S177" s="188"/>
      <c r="T177" s="189"/>
      <c r="AT177" s="161" t="s">
        <v>135</v>
      </c>
      <c r="AU177" s="161" t="s">
        <v>82</v>
      </c>
      <c r="AV177" s="13" t="s">
        <v>82</v>
      </c>
      <c r="AW177" s="13" t="s">
        <v>29</v>
      </c>
      <c r="AX177" s="13" t="s">
        <v>72</v>
      </c>
      <c r="AY177" s="161" t="s">
        <v>126</v>
      </c>
    </row>
    <row r="178" spans="1:51" s="2" customFormat="1" ht="6.95" customHeight="1">
      <c r="A178" s="32"/>
      <c r="B178" s="47"/>
      <c r="C178" s="48"/>
      <c r="D178" s="48"/>
      <c r="E178" s="48"/>
      <c r="F178" s="48"/>
      <c r="G178" s="48"/>
      <c r="H178" s="48"/>
      <c r="I178" s="48"/>
      <c r="J178" s="48"/>
      <c r="K178" s="48"/>
      <c r="L178" s="33"/>
      <c r="M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</row>
  </sheetData>
  <autoFilter ref="C119:K177" xr:uid="{00000000-0009-0000-0000-000003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206"/>
  <sheetViews>
    <sheetView showGridLines="0" tabSelected="1" topLeftCell="A12" workbookViewId="0">
      <selection activeCell="AB12" sqref="AB1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0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91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1:46" s="1" customFormat="1" ht="24.95" customHeight="1">
      <c r="B4" s="20"/>
      <c r="D4" s="21" t="s">
        <v>92</v>
      </c>
      <c r="L4" s="20"/>
      <c r="M4" s="93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16.5" customHeight="1">
      <c r="B7" s="20"/>
      <c r="E7" s="241" t="str">
        <f>'Rekapitulace stavby'!K6</f>
        <v>Kino Dukla Jihlava - oprava plynové kotelny</v>
      </c>
      <c r="F7" s="242"/>
      <c r="G7" s="242"/>
      <c r="H7" s="242"/>
      <c r="L7" s="20"/>
    </row>
    <row r="8" spans="1:46" s="2" customFormat="1" ht="12" customHeight="1">
      <c r="A8" s="32"/>
      <c r="B8" s="33"/>
      <c r="C8" s="32"/>
      <c r="D8" s="27" t="s">
        <v>93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02" t="s">
        <v>840</v>
      </c>
      <c r="F9" s="243"/>
      <c r="G9" s="243"/>
      <c r="H9" s="243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2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20</v>
      </c>
      <c r="E12" s="32"/>
      <c r="F12" s="25" t="s">
        <v>841</v>
      </c>
      <c r="G12" s="32"/>
      <c r="H12" s="32"/>
      <c r="I12" s="27" t="s">
        <v>22</v>
      </c>
      <c r="J12" s="55">
        <f>'Rekapitulace stavby'!AN8</f>
        <v>0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23</v>
      </c>
      <c r="E14" s="32"/>
      <c r="F14" s="32"/>
      <c r="G14" s="32"/>
      <c r="H14" s="32"/>
      <c r="I14" s="27" t="s">
        <v>24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">
        <v>842</v>
      </c>
      <c r="F15" s="32"/>
      <c r="G15" s="32"/>
      <c r="H15" s="32"/>
      <c r="I15" s="27" t="s">
        <v>25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26</v>
      </c>
      <c r="E17" s="32"/>
      <c r="F17" s="32"/>
      <c r="G17" s="32"/>
      <c r="H17" s="32"/>
      <c r="I17" s="27" t="s">
        <v>24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44" t="str">
        <f>'Rekapitulace stavby'!E14</f>
        <v>Vyplň údaj</v>
      </c>
      <c r="F18" s="224"/>
      <c r="G18" s="224"/>
      <c r="H18" s="224"/>
      <c r="I18" s="27" t="s">
        <v>25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27" t="s">
        <v>24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">
        <v>843</v>
      </c>
      <c r="F21" s="32"/>
      <c r="G21" s="32"/>
      <c r="H21" s="32"/>
      <c r="I21" s="27" t="s">
        <v>25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30</v>
      </c>
      <c r="E23" s="32"/>
      <c r="F23" s="32"/>
      <c r="G23" s="32"/>
      <c r="H23" s="32"/>
      <c r="I23" s="27" t="s">
        <v>24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">
        <v>844</v>
      </c>
      <c r="F24" s="32"/>
      <c r="G24" s="32"/>
      <c r="H24" s="32"/>
      <c r="I24" s="27" t="s">
        <v>25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31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4"/>
      <c r="B27" s="95"/>
      <c r="C27" s="94"/>
      <c r="D27" s="94"/>
      <c r="E27" s="229" t="s">
        <v>1</v>
      </c>
      <c r="F27" s="229"/>
      <c r="G27" s="229"/>
      <c r="H27" s="229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97" t="s">
        <v>32</v>
      </c>
      <c r="E30" s="32"/>
      <c r="F30" s="32"/>
      <c r="G30" s="32"/>
      <c r="H30" s="32"/>
      <c r="I30" s="32"/>
      <c r="J30" s="71">
        <f>ROUND(J131,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34</v>
      </c>
      <c r="G32" s="32"/>
      <c r="H32" s="32"/>
      <c r="I32" s="36" t="s">
        <v>33</v>
      </c>
      <c r="J32" s="36" t="s">
        <v>35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98" t="s">
        <v>36</v>
      </c>
      <c r="E33" s="27" t="s">
        <v>37</v>
      </c>
      <c r="F33" s="99">
        <f>ROUND((SUM(BE131:BE205)),  2)</f>
        <v>0</v>
      </c>
      <c r="G33" s="32"/>
      <c r="H33" s="32"/>
      <c r="I33" s="100">
        <v>0.21</v>
      </c>
      <c r="J33" s="99">
        <f>ROUND(((SUM(BE131:BE205))*I33),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38</v>
      </c>
      <c r="F34" s="99">
        <f>ROUND((SUM(BF131:BF205)),  2)</f>
        <v>0</v>
      </c>
      <c r="G34" s="32"/>
      <c r="H34" s="32"/>
      <c r="I34" s="100">
        <v>0.15</v>
      </c>
      <c r="J34" s="99">
        <f>ROUND(((SUM(BF131:BF205))*I34),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39</v>
      </c>
      <c r="F35" s="99">
        <f>ROUND((SUM(BG131:BG205)),  2)</f>
        <v>0</v>
      </c>
      <c r="G35" s="32"/>
      <c r="H35" s="32"/>
      <c r="I35" s="100">
        <v>0.21</v>
      </c>
      <c r="J35" s="99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40</v>
      </c>
      <c r="F36" s="99">
        <f>ROUND((SUM(BH131:BH205)),  2)</f>
        <v>0</v>
      </c>
      <c r="G36" s="32"/>
      <c r="H36" s="32"/>
      <c r="I36" s="100">
        <v>0.15</v>
      </c>
      <c r="J36" s="99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41</v>
      </c>
      <c r="F37" s="99">
        <f>ROUND((SUM(BI131:BI205)),  2)</f>
        <v>0</v>
      </c>
      <c r="G37" s="32"/>
      <c r="H37" s="32"/>
      <c r="I37" s="100">
        <v>0</v>
      </c>
      <c r="J37" s="99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1"/>
      <c r="D39" s="102" t="s">
        <v>42</v>
      </c>
      <c r="E39" s="60"/>
      <c r="F39" s="60"/>
      <c r="G39" s="103" t="s">
        <v>43</v>
      </c>
      <c r="H39" s="104" t="s">
        <v>44</v>
      </c>
      <c r="I39" s="60"/>
      <c r="J39" s="105">
        <f>SUM(J30:J37)</f>
        <v>0</v>
      </c>
      <c r="K39" s="106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47</v>
      </c>
      <c r="E61" s="35"/>
      <c r="F61" s="107" t="s">
        <v>48</v>
      </c>
      <c r="G61" s="45" t="s">
        <v>47</v>
      </c>
      <c r="H61" s="35"/>
      <c r="I61" s="35"/>
      <c r="J61" s="108" t="s">
        <v>48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47</v>
      </c>
      <c r="E76" s="35"/>
      <c r="F76" s="107" t="s">
        <v>48</v>
      </c>
      <c r="G76" s="45" t="s">
        <v>47</v>
      </c>
      <c r="H76" s="35"/>
      <c r="I76" s="35"/>
      <c r="J76" s="108" t="s">
        <v>48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95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41" t="str">
        <f>E7</f>
        <v>Kino Dukla Jihlava - oprava plynové kotelny</v>
      </c>
      <c r="F85" s="242"/>
      <c r="G85" s="242"/>
      <c r="H85" s="24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93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02" t="str">
        <f>E9</f>
        <v>D1_01_4e - Stavební část</v>
      </c>
      <c r="F87" s="243"/>
      <c r="G87" s="243"/>
      <c r="H87" s="243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2"/>
      <c r="E89" s="32"/>
      <c r="F89" s="25" t="str">
        <f>F12</f>
        <v>Jihlava</v>
      </c>
      <c r="G89" s="32"/>
      <c r="H89" s="32"/>
      <c r="I89" s="27" t="s">
        <v>22</v>
      </c>
      <c r="J89" s="55">
        <f>IF(J12="","",J12)</f>
        <v>0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23</v>
      </c>
      <c r="D91" s="32"/>
      <c r="E91" s="32"/>
      <c r="F91" s="25" t="str">
        <f>E15</f>
        <v>Statutární město Jihlava</v>
      </c>
      <c r="G91" s="32"/>
      <c r="H91" s="32"/>
      <c r="I91" s="27" t="s">
        <v>28</v>
      </c>
      <c r="J91" s="30" t="str">
        <f>E21</f>
        <v>DP projekt s.r.o.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26</v>
      </c>
      <c r="D92" s="32"/>
      <c r="E92" s="32"/>
      <c r="F92" s="25" t="str">
        <f>IF(E18="","",E18)</f>
        <v>Vyplň údaj</v>
      </c>
      <c r="G92" s="32"/>
      <c r="H92" s="32"/>
      <c r="I92" s="27" t="s">
        <v>30</v>
      </c>
      <c r="J92" s="30" t="str">
        <f>E24</f>
        <v>Ing. Avuk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09" t="s">
        <v>96</v>
      </c>
      <c r="D94" s="101"/>
      <c r="E94" s="101"/>
      <c r="F94" s="101"/>
      <c r="G94" s="101"/>
      <c r="H94" s="101"/>
      <c r="I94" s="101"/>
      <c r="J94" s="110" t="s">
        <v>97</v>
      </c>
      <c r="K94" s="101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1" t="s">
        <v>98</v>
      </c>
      <c r="D96" s="32"/>
      <c r="E96" s="32"/>
      <c r="F96" s="32"/>
      <c r="G96" s="32"/>
      <c r="H96" s="32"/>
      <c r="I96" s="32"/>
      <c r="J96" s="71">
        <f>J131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99</v>
      </c>
    </row>
    <row r="97" spans="1:31" s="9" customFormat="1" ht="24.95" customHeight="1">
      <c r="B97" s="112"/>
      <c r="D97" s="113" t="s">
        <v>845</v>
      </c>
      <c r="E97" s="114"/>
      <c r="F97" s="114"/>
      <c r="G97" s="114"/>
      <c r="H97" s="114"/>
      <c r="I97" s="114"/>
      <c r="J97" s="115">
        <f>J132</f>
        <v>0</v>
      </c>
      <c r="L97" s="112"/>
    </row>
    <row r="98" spans="1:31" s="10" customFormat="1" ht="19.899999999999999" customHeight="1">
      <c r="B98" s="116"/>
      <c r="D98" s="117" t="s">
        <v>846</v>
      </c>
      <c r="E98" s="118"/>
      <c r="F98" s="118"/>
      <c r="G98" s="118"/>
      <c r="H98" s="118"/>
      <c r="I98" s="118"/>
      <c r="J98" s="119">
        <f>J133</f>
        <v>0</v>
      </c>
      <c r="L98" s="116"/>
    </row>
    <row r="99" spans="1:31" s="10" customFormat="1" ht="19.899999999999999" customHeight="1">
      <c r="B99" s="116"/>
      <c r="D99" s="117" t="s">
        <v>847</v>
      </c>
      <c r="E99" s="118"/>
      <c r="F99" s="118"/>
      <c r="G99" s="118"/>
      <c r="H99" s="118"/>
      <c r="I99" s="118"/>
      <c r="J99" s="119">
        <f>J138</f>
        <v>0</v>
      </c>
      <c r="L99" s="116"/>
    </row>
    <row r="100" spans="1:31" s="10" customFormat="1" ht="14.85" customHeight="1">
      <c r="B100" s="116"/>
      <c r="D100" s="117" t="s">
        <v>848</v>
      </c>
      <c r="E100" s="118"/>
      <c r="F100" s="118"/>
      <c r="G100" s="118"/>
      <c r="H100" s="118"/>
      <c r="I100" s="118"/>
      <c r="J100" s="119">
        <f>J139</f>
        <v>0</v>
      </c>
      <c r="L100" s="116"/>
    </row>
    <row r="101" spans="1:31" s="10" customFormat="1" ht="14.85" customHeight="1">
      <c r="B101" s="116"/>
      <c r="D101" s="117" t="s">
        <v>849</v>
      </c>
      <c r="E101" s="118"/>
      <c r="F101" s="118"/>
      <c r="G101" s="118"/>
      <c r="H101" s="118"/>
      <c r="I101" s="118"/>
      <c r="J101" s="119">
        <f>J148</f>
        <v>0</v>
      </c>
      <c r="L101" s="116"/>
    </row>
    <row r="102" spans="1:31" s="10" customFormat="1" ht="19.899999999999999" customHeight="1">
      <c r="B102" s="116"/>
      <c r="D102" s="117" t="s">
        <v>850</v>
      </c>
      <c r="E102" s="118"/>
      <c r="F102" s="118"/>
      <c r="G102" s="118"/>
      <c r="H102" s="118"/>
      <c r="I102" s="118"/>
      <c r="J102" s="119">
        <f>J157</f>
        <v>0</v>
      </c>
      <c r="L102" s="116"/>
    </row>
    <row r="103" spans="1:31" s="10" customFormat="1" ht="14.85" customHeight="1">
      <c r="B103" s="116"/>
      <c r="D103" s="117" t="s">
        <v>851</v>
      </c>
      <c r="E103" s="118"/>
      <c r="F103" s="118"/>
      <c r="G103" s="118"/>
      <c r="H103" s="118"/>
      <c r="I103" s="118"/>
      <c r="J103" s="119">
        <f>J158</f>
        <v>0</v>
      </c>
      <c r="L103" s="116"/>
    </row>
    <row r="104" spans="1:31" s="10" customFormat="1" ht="14.85" customHeight="1">
      <c r="B104" s="116"/>
      <c r="D104" s="117" t="s">
        <v>852</v>
      </c>
      <c r="E104" s="118"/>
      <c r="F104" s="118"/>
      <c r="G104" s="118"/>
      <c r="H104" s="118"/>
      <c r="I104" s="118"/>
      <c r="J104" s="119">
        <f>J164</f>
        <v>0</v>
      </c>
      <c r="L104" s="116"/>
    </row>
    <row r="105" spans="1:31" s="10" customFormat="1" ht="14.85" customHeight="1">
      <c r="B105" s="116"/>
      <c r="D105" s="117" t="s">
        <v>853</v>
      </c>
      <c r="E105" s="118"/>
      <c r="F105" s="118"/>
      <c r="G105" s="118"/>
      <c r="H105" s="118"/>
      <c r="I105" s="118"/>
      <c r="J105" s="119">
        <f>J170</f>
        <v>0</v>
      </c>
      <c r="L105" s="116"/>
    </row>
    <row r="106" spans="1:31" s="10" customFormat="1" ht="14.85" customHeight="1">
      <c r="B106" s="116"/>
      <c r="D106" s="117" t="s">
        <v>854</v>
      </c>
      <c r="E106" s="118"/>
      <c r="F106" s="118"/>
      <c r="G106" s="118"/>
      <c r="H106" s="118"/>
      <c r="I106" s="118"/>
      <c r="J106" s="119">
        <f>J177</f>
        <v>0</v>
      </c>
      <c r="L106" s="116"/>
    </row>
    <row r="107" spans="1:31" s="9" customFormat="1" ht="24.95" customHeight="1">
      <c r="B107" s="112"/>
      <c r="D107" s="113" t="s">
        <v>100</v>
      </c>
      <c r="E107" s="114"/>
      <c r="F107" s="114"/>
      <c r="G107" s="114"/>
      <c r="H107" s="114"/>
      <c r="I107" s="114"/>
      <c r="J107" s="115">
        <f>J184</f>
        <v>0</v>
      </c>
      <c r="L107" s="112"/>
    </row>
    <row r="108" spans="1:31" s="10" customFormat="1" ht="19.899999999999999" customHeight="1">
      <c r="B108" s="116"/>
      <c r="D108" s="117" t="s">
        <v>105</v>
      </c>
      <c r="E108" s="118"/>
      <c r="F108" s="118"/>
      <c r="G108" s="118"/>
      <c r="H108" s="118"/>
      <c r="I108" s="118"/>
      <c r="J108" s="119">
        <f>J185</f>
        <v>0</v>
      </c>
      <c r="L108" s="116"/>
    </row>
    <row r="109" spans="1:31" s="10" customFormat="1" ht="19.899999999999999" customHeight="1">
      <c r="B109" s="116"/>
      <c r="D109" s="117" t="s">
        <v>855</v>
      </c>
      <c r="E109" s="118"/>
      <c r="F109" s="118"/>
      <c r="G109" s="118"/>
      <c r="H109" s="118"/>
      <c r="I109" s="118"/>
      <c r="J109" s="119">
        <f>J190</f>
        <v>0</v>
      </c>
      <c r="L109" s="116"/>
    </row>
    <row r="110" spans="1:31" s="9" customFormat="1" ht="24.95" customHeight="1">
      <c r="B110" s="112"/>
      <c r="D110" s="113" t="s">
        <v>109</v>
      </c>
      <c r="E110" s="114"/>
      <c r="F110" s="114"/>
      <c r="G110" s="114"/>
      <c r="H110" s="114"/>
      <c r="I110" s="114"/>
      <c r="J110" s="115">
        <f>J201</f>
        <v>0</v>
      </c>
      <c r="L110" s="112"/>
    </row>
    <row r="111" spans="1:31" s="10" customFormat="1" ht="19.899999999999999" customHeight="1">
      <c r="B111" s="116"/>
      <c r="D111" s="117" t="s">
        <v>110</v>
      </c>
      <c r="E111" s="118"/>
      <c r="F111" s="118"/>
      <c r="G111" s="118"/>
      <c r="H111" s="118"/>
      <c r="I111" s="118"/>
      <c r="J111" s="119">
        <f>J202</f>
        <v>0</v>
      </c>
      <c r="L111" s="116"/>
    </row>
    <row r="112" spans="1:31" s="2" customFormat="1" ht="21.75" customHeight="1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31" s="2" customFormat="1" ht="6.95" customHeight="1">
      <c r="A113" s="32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7" spans="1:31" s="2" customFormat="1" ht="6.95" customHeight="1">
      <c r="A117" s="32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2" customFormat="1" ht="24.95" customHeight="1">
      <c r="A118" s="32"/>
      <c r="B118" s="33"/>
      <c r="C118" s="21" t="s">
        <v>111</v>
      </c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2" customFormat="1" ht="6.95" customHeight="1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12" customHeight="1">
      <c r="A120" s="32"/>
      <c r="B120" s="33"/>
      <c r="C120" s="27" t="s">
        <v>16</v>
      </c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16.5" customHeight="1">
      <c r="A121" s="32"/>
      <c r="B121" s="33"/>
      <c r="C121" s="32"/>
      <c r="D121" s="32"/>
      <c r="E121" s="241" t="str">
        <f>E7</f>
        <v>Kino Dukla Jihlava - oprava plynové kotelny</v>
      </c>
      <c r="F121" s="242"/>
      <c r="G121" s="242"/>
      <c r="H121" s="24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12" customHeight="1">
      <c r="A122" s="32"/>
      <c r="B122" s="33"/>
      <c r="C122" s="27" t="s">
        <v>93</v>
      </c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6.5" customHeight="1">
      <c r="A123" s="32"/>
      <c r="B123" s="33"/>
      <c r="C123" s="32"/>
      <c r="D123" s="32"/>
      <c r="E123" s="202" t="str">
        <f>E9</f>
        <v>D1_01_4e - Stavební část</v>
      </c>
      <c r="F123" s="243"/>
      <c r="G123" s="243"/>
      <c r="H123" s="243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6.9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12" customHeight="1">
      <c r="A125" s="32"/>
      <c r="B125" s="33"/>
      <c r="C125" s="27" t="s">
        <v>20</v>
      </c>
      <c r="D125" s="32"/>
      <c r="E125" s="32"/>
      <c r="F125" s="25" t="str">
        <f>F12</f>
        <v>Jihlava</v>
      </c>
      <c r="G125" s="32"/>
      <c r="H125" s="32"/>
      <c r="I125" s="27" t="s">
        <v>22</v>
      </c>
      <c r="J125" s="55">
        <f>IF(J12="","",J12)</f>
        <v>0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6.95" customHeight="1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5.2" customHeight="1">
      <c r="A127" s="32"/>
      <c r="B127" s="33"/>
      <c r="C127" s="27" t="s">
        <v>23</v>
      </c>
      <c r="D127" s="32"/>
      <c r="E127" s="32"/>
      <c r="F127" s="25" t="str">
        <f>E15</f>
        <v>Statutární město Jihlava</v>
      </c>
      <c r="G127" s="32"/>
      <c r="H127" s="32"/>
      <c r="I127" s="27" t="s">
        <v>28</v>
      </c>
      <c r="J127" s="30" t="str">
        <f>E21</f>
        <v>DP projekt s.r.o.</v>
      </c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5.2" customHeight="1">
      <c r="A128" s="32"/>
      <c r="B128" s="33"/>
      <c r="C128" s="27" t="s">
        <v>26</v>
      </c>
      <c r="D128" s="32"/>
      <c r="E128" s="32"/>
      <c r="F128" s="25" t="str">
        <f>IF(E18="","",E18)</f>
        <v>Vyplň údaj</v>
      </c>
      <c r="G128" s="32"/>
      <c r="H128" s="32"/>
      <c r="I128" s="27" t="s">
        <v>30</v>
      </c>
      <c r="J128" s="30" t="str">
        <f>E24</f>
        <v>Ing. Avuk</v>
      </c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0.35" customHeight="1">
      <c r="A129" s="32"/>
      <c r="B129" s="33"/>
      <c r="C129" s="32"/>
      <c r="D129" s="32"/>
      <c r="E129" s="32"/>
      <c r="F129" s="32"/>
      <c r="G129" s="32"/>
      <c r="H129" s="32"/>
      <c r="I129" s="32"/>
      <c r="J129" s="32"/>
      <c r="K129" s="32"/>
      <c r="L129" s="4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11" customFormat="1" ht="29.25" customHeight="1">
      <c r="A130" s="120"/>
      <c r="B130" s="121"/>
      <c r="C130" s="122" t="s">
        <v>112</v>
      </c>
      <c r="D130" s="123" t="s">
        <v>57</v>
      </c>
      <c r="E130" s="123" t="s">
        <v>53</v>
      </c>
      <c r="F130" s="123" t="s">
        <v>54</v>
      </c>
      <c r="G130" s="123" t="s">
        <v>113</v>
      </c>
      <c r="H130" s="123" t="s">
        <v>114</v>
      </c>
      <c r="I130" s="123" t="s">
        <v>115</v>
      </c>
      <c r="J130" s="124" t="s">
        <v>97</v>
      </c>
      <c r="K130" s="125" t="s">
        <v>116</v>
      </c>
      <c r="L130" s="126"/>
      <c r="M130" s="62" t="s">
        <v>1</v>
      </c>
      <c r="N130" s="63" t="s">
        <v>36</v>
      </c>
      <c r="O130" s="63" t="s">
        <v>117</v>
      </c>
      <c r="P130" s="63" t="s">
        <v>118</v>
      </c>
      <c r="Q130" s="63" t="s">
        <v>119</v>
      </c>
      <c r="R130" s="63" t="s">
        <v>120</v>
      </c>
      <c r="S130" s="63" t="s">
        <v>121</v>
      </c>
      <c r="T130" s="64" t="s">
        <v>122</v>
      </c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</row>
    <row r="131" spans="1:65" s="2" customFormat="1" ht="22.9" customHeight="1">
      <c r="A131" s="32"/>
      <c r="B131" s="33"/>
      <c r="C131" s="69" t="s">
        <v>123</v>
      </c>
      <c r="D131" s="32"/>
      <c r="E131" s="32"/>
      <c r="F131" s="32"/>
      <c r="G131" s="32"/>
      <c r="H131" s="32"/>
      <c r="I131" s="32"/>
      <c r="J131" s="127">
        <f>BK131</f>
        <v>0</v>
      </c>
      <c r="K131" s="32"/>
      <c r="L131" s="33"/>
      <c r="M131" s="65"/>
      <c r="N131" s="56"/>
      <c r="O131" s="66"/>
      <c r="P131" s="128">
        <f>P132+P184+P201</f>
        <v>0</v>
      </c>
      <c r="Q131" s="66"/>
      <c r="R131" s="128">
        <f>R132+R184+R201</f>
        <v>1.8942401500000001</v>
      </c>
      <c r="S131" s="66"/>
      <c r="T131" s="129">
        <f>T132+T184+T201</f>
        <v>0.6182700000000001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T131" s="17" t="s">
        <v>71</v>
      </c>
      <c r="AU131" s="17" t="s">
        <v>99</v>
      </c>
      <c r="BK131" s="130">
        <f>BK132+BK184+BK201</f>
        <v>0</v>
      </c>
    </row>
    <row r="132" spans="1:65" s="12" customFormat="1" ht="25.9" customHeight="1">
      <c r="B132" s="131"/>
      <c r="D132" s="132" t="s">
        <v>71</v>
      </c>
      <c r="E132" s="133" t="s">
        <v>856</v>
      </c>
      <c r="F132" s="133" t="s">
        <v>857</v>
      </c>
      <c r="I132" s="134"/>
      <c r="J132" s="135">
        <f>BK132</f>
        <v>0</v>
      </c>
      <c r="L132" s="131"/>
      <c r="M132" s="136"/>
      <c r="N132" s="137"/>
      <c r="O132" s="137"/>
      <c r="P132" s="138">
        <f>P133+P138+P157</f>
        <v>0</v>
      </c>
      <c r="Q132" s="137"/>
      <c r="R132" s="138">
        <f>R133+R138+R157</f>
        <v>1.7997136500000002</v>
      </c>
      <c r="S132" s="137"/>
      <c r="T132" s="139">
        <f>T133+T138+T157</f>
        <v>0.60060000000000013</v>
      </c>
      <c r="AR132" s="132" t="s">
        <v>80</v>
      </c>
      <c r="AT132" s="140" t="s">
        <v>71</v>
      </c>
      <c r="AU132" s="140" t="s">
        <v>72</v>
      </c>
      <c r="AY132" s="132" t="s">
        <v>126</v>
      </c>
      <c r="BK132" s="141">
        <f>BK133+BK138+BK157</f>
        <v>0</v>
      </c>
    </row>
    <row r="133" spans="1:65" s="12" customFormat="1" ht="22.9" customHeight="1">
      <c r="B133" s="131"/>
      <c r="D133" s="132" t="s">
        <v>71</v>
      </c>
      <c r="E133" s="142" t="s">
        <v>141</v>
      </c>
      <c r="F133" s="142" t="s">
        <v>858</v>
      </c>
      <c r="I133" s="134"/>
      <c r="J133" s="143">
        <f>BK133</f>
        <v>0</v>
      </c>
      <c r="L133" s="131"/>
      <c r="M133" s="136"/>
      <c r="N133" s="137"/>
      <c r="O133" s="137"/>
      <c r="P133" s="138">
        <f>SUM(P134:P137)</f>
        <v>0</v>
      </c>
      <c r="Q133" s="137"/>
      <c r="R133" s="138">
        <f>SUM(R134:R137)</f>
        <v>5.0479999999999997E-2</v>
      </c>
      <c r="S133" s="137"/>
      <c r="T133" s="139">
        <f>SUM(T134:T137)</f>
        <v>0</v>
      </c>
      <c r="AR133" s="132" t="s">
        <v>80</v>
      </c>
      <c r="AT133" s="140" t="s">
        <v>71</v>
      </c>
      <c r="AU133" s="140" t="s">
        <v>80</v>
      </c>
      <c r="AY133" s="132" t="s">
        <v>126</v>
      </c>
      <c r="BK133" s="141">
        <f>SUM(BK134:BK137)</f>
        <v>0</v>
      </c>
    </row>
    <row r="134" spans="1:65" s="2" customFormat="1" ht="24.2" customHeight="1">
      <c r="A134" s="32"/>
      <c r="B134" s="144"/>
      <c r="C134" s="145" t="s">
        <v>80</v>
      </c>
      <c r="D134" s="145" t="s">
        <v>129</v>
      </c>
      <c r="E134" s="146" t="s">
        <v>859</v>
      </c>
      <c r="F134" s="147" t="s">
        <v>860</v>
      </c>
      <c r="G134" s="148" t="s">
        <v>132</v>
      </c>
      <c r="H134" s="149">
        <v>4</v>
      </c>
      <c r="I134" s="150"/>
      <c r="J134" s="151">
        <f>ROUND(I134*H134,2)</f>
        <v>0</v>
      </c>
      <c r="K134" s="152"/>
      <c r="L134" s="33"/>
      <c r="M134" s="153" t="s">
        <v>1</v>
      </c>
      <c r="N134" s="154" t="s">
        <v>37</v>
      </c>
      <c r="O134" s="58"/>
      <c r="P134" s="155">
        <f>O134*H134</f>
        <v>0</v>
      </c>
      <c r="Q134" s="155">
        <v>1.2619999999999999E-2</v>
      </c>
      <c r="R134" s="155">
        <f>Q134*H134</f>
        <v>5.0479999999999997E-2</v>
      </c>
      <c r="S134" s="155">
        <v>0</v>
      </c>
      <c r="T134" s="156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57" t="s">
        <v>147</v>
      </c>
      <c r="AT134" s="157" t="s">
        <v>129</v>
      </c>
      <c r="AU134" s="157" t="s">
        <v>82</v>
      </c>
      <c r="AY134" s="17" t="s">
        <v>126</v>
      </c>
      <c r="BE134" s="158">
        <f>IF(N134="základní",J134,0)</f>
        <v>0</v>
      </c>
      <c r="BF134" s="158">
        <f>IF(N134="snížená",J134,0)</f>
        <v>0</v>
      </c>
      <c r="BG134" s="158">
        <f>IF(N134="zákl. přenesená",J134,0)</f>
        <v>0</v>
      </c>
      <c r="BH134" s="158">
        <f>IF(N134="sníž. přenesená",J134,0)</f>
        <v>0</v>
      </c>
      <c r="BI134" s="158">
        <f>IF(N134="nulová",J134,0)</f>
        <v>0</v>
      </c>
      <c r="BJ134" s="17" t="s">
        <v>80</v>
      </c>
      <c r="BK134" s="158">
        <f>ROUND(I134*H134,2)</f>
        <v>0</v>
      </c>
      <c r="BL134" s="17" t="s">
        <v>147</v>
      </c>
      <c r="BM134" s="157" t="s">
        <v>861</v>
      </c>
    </row>
    <row r="135" spans="1:65" s="15" customFormat="1" ht="11.25">
      <c r="B135" s="190"/>
      <c r="D135" s="160" t="s">
        <v>135</v>
      </c>
      <c r="E135" s="191" t="s">
        <v>1</v>
      </c>
      <c r="F135" s="192" t="s">
        <v>862</v>
      </c>
      <c r="H135" s="191" t="s">
        <v>1</v>
      </c>
      <c r="I135" s="193"/>
      <c r="L135" s="190"/>
      <c r="M135" s="194"/>
      <c r="N135" s="195"/>
      <c r="O135" s="195"/>
      <c r="P135" s="195"/>
      <c r="Q135" s="195"/>
      <c r="R135" s="195"/>
      <c r="S135" s="195"/>
      <c r="T135" s="196"/>
      <c r="AT135" s="191" t="s">
        <v>135</v>
      </c>
      <c r="AU135" s="191" t="s">
        <v>82</v>
      </c>
      <c r="AV135" s="15" t="s">
        <v>80</v>
      </c>
      <c r="AW135" s="15" t="s">
        <v>29</v>
      </c>
      <c r="AX135" s="15" t="s">
        <v>72</v>
      </c>
      <c r="AY135" s="191" t="s">
        <v>126</v>
      </c>
    </row>
    <row r="136" spans="1:65" s="13" customFormat="1" ht="11.25">
      <c r="B136" s="159"/>
      <c r="D136" s="160" t="s">
        <v>135</v>
      </c>
      <c r="E136" s="161" t="s">
        <v>1</v>
      </c>
      <c r="F136" s="162" t="s">
        <v>147</v>
      </c>
      <c r="H136" s="163">
        <v>4</v>
      </c>
      <c r="I136" s="164"/>
      <c r="L136" s="159"/>
      <c r="M136" s="165"/>
      <c r="N136" s="166"/>
      <c r="O136" s="166"/>
      <c r="P136" s="166"/>
      <c r="Q136" s="166"/>
      <c r="R136" s="166"/>
      <c r="S136" s="166"/>
      <c r="T136" s="167"/>
      <c r="AT136" s="161" t="s">
        <v>135</v>
      </c>
      <c r="AU136" s="161" t="s">
        <v>82</v>
      </c>
      <c r="AV136" s="13" t="s">
        <v>82</v>
      </c>
      <c r="AW136" s="13" t="s">
        <v>29</v>
      </c>
      <c r="AX136" s="13" t="s">
        <v>72</v>
      </c>
      <c r="AY136" s="161" t="s">
        <v>126</v>
      </c>
    </row>
    <row r="137" spans="1:65" s="14" customFormat="1" ht="11.25">
      <c r="B137" s="179"/>
      <c r="D137" s="160" t="s">
        <v>135</v>
      </c>
      <c r="E137" s="180" t="s">
        <v>1</v>
      </c>
      <c r="F137" s="181" t="s">
        <v>541</v>
      </c>
      <c r="H137" s="182">
        <v>4</v>
      </c>
      <c r="I137" s="183"/>
      <c r="L137" s="179"/>
      <c r="M137" s="184"/>
      <c r="N137" s="185"/>
      <c r="O137" s="185"/>
      <c r="P137" s="185"/>
      <c r="Q137" s="185"/>
      <c r="R137" s="185"/>
      <c r="S137" s="185"/>
      <c r="T137" s="186"/>
      <c r="AT137" s="180" t="s">
        <v>135</v>
      </c>
      <c r="AU137" s="180" t="s">
        <v>82</v>
      </c>
      <c r="AV137" s="14" t="s">
        <v>147</v>
      </c>
      <c r="AW137" s="14" t="s">
        <v>3</v>
      </c>
      <c r="AX137" s="14" t="s">
        <v>80</v>
      </c>
      <c r="AY137" s="180" t="s">
        <v>126</v>
      </c>
    </row>
    <row r="138" spans="1:65" s="12" customFormat="1" ht="22.9" customHeight="1">
      <c r="B138" s="131"/>
      <c r="D138" s="132" t="s">
        <v>71</v>
      </c>
      <c r="E138" s="142" t="s">
        <v>140</v>
      </c>
      <c r="F138" s="142" t="s">
        <v>863</v>
      </c>
      <c r="I138" s="134"/>
      <c r="J138" s="143">
        <f>BK138</f>
        <v>0</v>
      </c>
      <c r="L138" s="131"/>
      <c r="M138" s="136"/>
      <c r="N138" s="137"/>
      <c r="O138" s="137"/>
      <c r="P138" s="138">
        <f>P139+P148</f>
        <v>0</v>
      </c>
      <c r="Q138" s="137"/>
      <c r="R138" s="138">
        <f>R139+R148</f>
        <v>1.7467696500000001</v>
      </c>
      <c r="S138" s="137"/>
      <c r="T138" s="139">
        <f>T139+T148</f>
        <v>0</v>
      </c>
      <c r="AR138" s="132" t="s">
        <v>80</v>
      </c>
      <c r="AT138" s="140" t="s">
        <v>71</v>
      </c>
      <c r="AU138" s="140" t="s">
        <v>80</v>
      </c>
      <c r="AY138" s="132" t="s">
        <v>126</v>
      </c>
      <c r="BK138" s="141">
        <f>BK139+BK148</f>
        <v>0</v>
      </c>
    </row>
    <row r="139" spans="1:65" s="12" customFormat="1" ht="20.85" customHeight="1">
      <c r="B139" s="131"/>
      <c r="D139" s="132" t="s">
        <v>71</v>
      </c>
      <c r="E139" s="142" t="s">
        <v>384</v>
      </c>
      <c r="F139" s="142" t="s">
        <v>864</v>
      </c>
      <c r="I139" s="134"/>
      <c r="J139" s="143">
        <f>BK139</f>
        <v>0</v>
      </c>
      <c r="L139" s="131"/>
      <c r="M139" s="136"/>
      <c r="N139" s="137"/>
      <c r="O139" s="137"/>
      <c r="P139" s="138">
        <f>SUM(P140:P147)</f>
        <v>0</v>
      </c>
      <c r="Q139" s="137"/>
      <c r="R139" s="138">
        <f>SUM(R140:R147)</f>
        <v>1.4088816</v>
      </c>
      <c r="S139" s="137"/>
      <c r="T139" s="139">
        <f>SUM(T140:T147)</f>
        <v>0</v>
      </c>
      <c r="AR139" s="132" t="s">
        <v>80</v>
      </c>
      <c r="AT139" s="140" t="s">
        <v>71</v>
      </c>
      <c r="AU139" s="140" t="s">
        <v>82</v>
      </c>
      <c r="AY139" s="132" t="s">
        <v>126</v>
      </c>
      <c r="BK139" s="141">
        <f>SUM(BK140:BK147)</f>
        <v>0</v>
      </c>
    </row>
    <row r="140" spans="1:65" s="2" customFormat="1" ht="21.75" customHeight="1">
      <c r="A140" s="32"/>
      <c r="B140" s="144"/>
      <c r="C140" s="145" t="s">
        <v>82</v>
      </c>
      <c r="D140" s="145" t="s">
        <v>129</v>
      </c>
      <c r="E140" s="146" t="s">
        <v>865</v>
      </c>
      <c r="F140" s="147" t="s">
        <v>866</v>
      </c>
      <c r="G140" s="148" t="s">
        <v>867</v>
      </c>
      <c r="H140" s="149">
        <v>0.04</v>
      </c>
      <c r="I140" s="150"/>
      <c r="J140" s="151">
        <f>ROUND(I140*H140,2)</f>
        <v>0</v>
      </c>
      <c r="K140" s="152"/>
      <c r="L140" s="33"/>
      <c r="M140" s="153" t="s">
        <v>1</v>
      </c>
      <c r="N140" s="154" t="s">
        <v>37</v>
      </c>
      <c r="O140" s="58"/>
      <c r="P140" s="155">
        <f>O140*H140</f>
        <v>0</v>
      </c>
      <c r="Q140" s="155">
        <v>7.0400000000000003E-3</v>
      </c>
      <c r="R140" s="155">
        <f>Q140*H140</f>
        <v>2.8160000000000001E-4</v>
      </c>
      <c r="S140" s="155">
        <v>0</v>
      </c>
      <c r="T140" s="156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57" t="s">
        <v>147</v>
      </c>
      <c r="AT140" s="157" t="s">
        <v>129</v>
      </c>
      <c r="AU140" s="157" t="s">
        <v>141</v>
      </c>
      <c r="AY140" s="17" t="s">
        <v>126</v>
      </c>
      <c r="BE140" s="158">
        <f>IF(N140="základní",J140,0)</f>
        <v>0</v>
      </c>
      <c r="BF140" s="158">
        <f>IF(N140="snížená",J140,0)</f>
        <v>0</v>
      </c>
      <c r="BG140" s="158">
        <f>IF(N140="zákl. přenesená",J140,0)</f>
        <v>0</v>
      </c>
      <c r="BH140" s="158">
        <f>IF(N140="sníž. přenesená",J140,0)</f>
        <v>0</v>
      </c>
      <c r="BI140" s="158">
        <f>IF(N140="nulová",J140,0)</f>
        <v>0</v>
      </c>
      <c r="BJ140" s="17" t="s">
        <v>80</v>
      </c>
      <c r="BK140" s="158">
        <f>ROUND(I140*H140,2)</f>
        <v>0</v>
      </c>
      <c r="BL140" s="17" t="s">
        <v>147</v>
      </c>
      <c r="BM140" s="157" t="s">
        <v>868</v>
      </c>
    </row>
    <row r="141" spans="1:65" s="15" customFormat="1" ht="11.25">
      <c r="B141" s="190"/>
      <c r="D141" s="160" t="s">
        <v>135</v>
      </c>
      <c r="E141" s="191" t="s">
        <v>1</v>
      </c>
      <c r="F141" s="192" t="s">
        <v>862</v>
      </c>
      <c r="H141" s="191" t="s">
        <v>1</v>
      </c>
      <c r="I141" s="193"/>
      <c r="L141" s="190"/>
      <c r="M141" s="194"/>
      <c r="N141" s="195"/>
      <c r="O141" s="195"/>
      <c r="P141" s="195"/>
      <c r="Q141" s="195"/>
      <c r="R141" s="195"/>
      <c r="S141" s="195"/>
      <c r="T141" s="196"/>
      <c r="AT141" s="191" t="s">
        <v>135</v>
      </c>
      <c r="AU141" s="191" t="s">
        <v>141</v>
      </c>
      <c r="AV141" s="15" t="s">
        <v>80</v>
      </c>
      <c r="AW141" s="15" t="s">
        <v>29</v>
      </c>
      <c r="AX141" s="15" t="s">
        <v>72</v>
      </c>
      <c r="AY141" s="191" t="s">
        <v>126</v>
      </c>
    </row>
    <row r="142" spans="1:65" s="13" customFormat="1" ht="11.25">
      <c r="B142" s="159"/>
      <c r="D142" s="160" t="s">
        <v>135</v>
      </c>
      <c r="E142" s="161" t="s">
        <v>1</v>
      </c>
      <c r="F142" s="162" t="s">
        <v>869</v>
      </c>
      <c r="H142" s="163">
        <v>0.04</v>
      </c>
      <c r="I142" s="164"/>
      <c r="L142" s="159"/>
      <c r="M142" s="165"/>
      <c r="N142" s="166"/>
      <c r="O142" s="166"/>
      <c r="P142" s="166"/>
      <c r="Q142" s="166"/>
      <c r="R142" s="166"/>
      <c r="S142" s="166"/>
      <c r="T142" s="167"/>
      <c r="AT142" s="161" t="s">
        <v>135</v>
      </c>
      <c r="AU142" s="161" t="s">
        <v>141</v>
      </c>
      <c r="AV142" s="13" t="s">
        <v>82</v>
      </c>
      <c r="AW142" s="13" t="s">
        <v>29</v>
      </c>
      <c r="AX142" s="13" t="s">
        <v>72</v>
      </c>
      <c r="AY142" s="161" t="s">
        <v>126</v>
      </c>
    </row>
    <row r="143" spans="1:65" s="14" customFormat="1" ht="11.25">
      <c r="B143" s="179"/>
      <c r="D143" s="160" t="s">
        <v>135</v>
      </c>
      <c r="E143" s="180" t="s">
        <v>1</v>
      </c>
      <c r="F143" s="181" t="s">
        <v>541</v>
      </c>
      <c r="H143" s="182">
        <v>0.04</v>
      </c>
      <c r="I143" s="183"/>
      <c r="L143" s="179"/>
      <c r="M143" s="184"/>
      <c r="N143" s="185"/>
      <c r="O143" s="185"/>
      <c r="P143" s="185"/>
      <c r="Q143" s="185"/>
      <c r="R143" s="185"/>
      <c r="S143" s="185"/>
      <c r="T143" s="186"/>
      <c r="AT143" s="180" t="s">
        <v>135</v>
      </c>
      <c r="AU143" s="180" t="s">
        <v>141</v>
      </c>
      <c r="AV143" s="14" t="s">
        <v>147</v>
      </c>
      <c r="AW143" s="14" t="s">
        <v>3</v>
      </c>
      <c r="AX143" s="14" t="s">
        <v>80</v>
      </c>
      <c r="AY143" s="180" t="s">
        <v>126</v>
      </c>
    </row>
    <row r="144" spans="1:65" s="2" customFormat="1" ht="37.9" customHeight="1">
      <c r="A144" s="32"/>
      <c r="B144" s="144"/>
      <c r="C144" s="145" t="s">
        <v>141</v>
      </c>
      <c r="D144" s="145" t="s">
        <v>129</v>
      </c>
      <c r="E144" s="146" t="s">
        <v>870</v>
      </c>
      <c r="F144" s="147" t="s">
        <v>871</v>
      </c>
      <c r="G144" s="148" t="s">
        <v>867</v>
      </c>
      <c r="H144" s="149">
        <v>11</v>
      </c>
      <c r="I144" s="150"/>
      <c r="J144" s="151">
        <f>ROUND(I144*H144,2)</f>
        <v>0</v>
      </c>
      <c r="K144" s="152"/>
      <c r="L144" s="33"/>
      <c r="M144" s="153" t="s">
        <v>1</v>
      </c>
      <c r="N144" s="154" t="s">
        <v>37</v>
      </c>
      <c r="O144" s="58"/>
      <c r="P144" s="155">
        <f>O144*H144</f>
        <v>0</v>
      </c>
      <c r="Q144" s="155">
        <v>1.7600000000000001E-2</v>
      </c>
      <c r="R144" s="155">
        <f>Q144*H144</f>
        <v>0.19360000000000002</v>
      </c>
      <c r="S144" s="155">
        <v>0</v>
      </c>
      <c r="T144" s="156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57" t="s">
        <v>147</v>
      </c>
      <c r="AT144" s="157" t="s">
        <v>129</v>
      </c>
      <c r="AU144" s="157" t="s">
        <v>141</v>
      </c>
      <c r="AY144" s="17" t="s">
        <v>126</v>
      </c>
      <c r="BE144" s="158">
        <f>IF(N144="základní",J144,0)</f>
        <v>0</v>
      </c>
      <c r="BF144" s="158">
        <f>IF(N144="snížená",J144,0)</f>
        <v>0</v>
      </c>
      <c r="BG144" s="158">
        <f>IF(N144="zákl. přenesená",J144,0)</f>
        <v>0</v>
      </c>
      <c r="BH144" s="158">
        <f>IF(N144="sníž. přenesená",J144,0)</f>
        <v>0</v>
      </c>
      <c r="BI144" s="158">
        <f>IF(N144="nulová",J144,0)</f>
        <v>0</v>
      </c>
      <c r="BJ144" s="17" t="s">
        <v>80</v>
      </c>
      <c r="BK144" s="158">
        <f>ROUND(I144*H144,2)</f>
        <v>0</v>
      </c>
      <c r="BL144" s="17" t="s">
        <v>147</v>
      </c>
      <c r="BM144" s="157" t="s">
        <v>872</v>
      </c>
    </row>
    <row r="145" spans="1:65" s="2" customFormat="1" ht="33" customHeight="1">
      <c r="A145" s="32"/>
      <c r="B145" s="144"/>
      <c r="C145" s="145" t="s">
        <v>147</v>
      </c>
      <c r="D145" s="145" t="s">
        <v>129</v>
      </c>
      <c r="E145" s="146" t="s">
        <v>873</v>
      </c>
      <c r="F145" s="147" t="s">
        <v>874</v>
      </c>
      <c r="G145" s="148" t="s">
        <v>867</v>
      </c>
      <c r="H145" s="149">
        <v>46</v>
      </c>
      <c r="I145" s="150"/>
      <c r="J145" s="151">
        <f>ROUND(I145*H145,2)</f>
        <v>0</v>
      </c>
      <c r="K145" s="152"/>
      <c r="L145" s="33"/>
      <c r="M145" s="153" t="s">
        <v>1</v>
      </c>
      <c r="N145" s="154" t="s">
        <v>37</v>
      </c>
      <c r="O145" s="58"/>
      <c r="P145" s="155">
        <f>O145*H145</f>
        <v>0</v>
      </c>
      <c r="Q145" s="155">
        <v>1.6500000000000001E-2</v>
      </c>
      <c r="R145" s="155">
        <f>Q145*H145</f>
        <v>0.75900000000000001</v>
      </c>
      <c r="S145" s="155">
        <v>0</v>
      </c>
      <c r="T145" s="156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57" t="s">
        <v>147</v>
      </c>
      <c r="AT145" s="157" t="s">
        <v>129</v>
      </c>
      <c r="AU145" s="157" t="s">
        <v>141</v>
      </c>
      <c r="AY145" s="17" t="s">
        <v>126</v>
      </c>
      <c r="BE145" s="158">
        <f>IF(N145="základní",J145,0)</f>
        <v>0</v>
      </c>
      <c r="BF145" s="158">
        <f>IF(N145="snížená",J145,0)</f>
        <v>0</v>
      </c>
      <c r="BG145" s="158">
        <f>IF(N145="zákl. přenesená",J145,0)</f>
        <v>0</v>
      </c>
      <c r="BH145" s="158">
        <f>IF(N145="sníž. přenesená",J145,0)</f>
        <v>0</v>
      </c>
      <c r="BI145" s="158">
        <f>IF(N145="nulová",J145,0)</f>
        <v>0</v>
      </c>
      <c r="BJ145" s="17" t="s">
        <v>80</v>
      </c>
      <c r="BK145" s="158">
        <f>ROUND(I145*H145,2)</f>
        <v>0</v>
      </c>
      <c r="BL145" s="17" t="s">
        <v>147</v>
      </c>
      <c r="BM145" s="157" t="s">
        <v>875</v>
      </c>
    </row>
    <row r="146" spans="1:65" s="2" customFormat="1" ht="24.2" customHeight="1">
      <c r="A146" s="32"/>
      <c r="B146" s="144"/>
      <c r="C146" s="145" t="s">
        <v>152</v>
      </c>
      <c r="D146" s="145" t="s">
        <v>129</v>
      </c>
      <c r="E146" s="146" t="s">
        <v>876</v>
      </c>
      <c r="F146" s="147" t="s">
        <v>877</v>
      </c>
      <c r="G146" s="148" t="s">
        <v>867</v>
      </c>
      <c r="H146" s="149">
        <v>11</v>
      </c>
      <c r="I146" s="150"/>
      <c r="J146" s="151">
        <f>ROUND(I146*H146,2)</f>
        <v>0</v>
      </c>
      <c r="K146" s="152"/>
      <c r="L146" s="33"/>
      <c r="M146" s="153" t="s">
        <v>1</v>
      </c>
      <c r="N146" s="154" t="s">
        <v>37</v>
      </c>
      <c r="O146" s="58"/>
      <c r="P146" s="155">
        <f>O146*H146</f>
        <v>0</v>
      </c>
      <c r="Q146" s="155">
        <v>8.0000000000000002E-3</v>
      </c>
      <c r="R146" s="155">
        <f>Q146*H146</f>
        <v>8.7999999999999995E-2</v>
      </c>
      <c r="S146" s="155">
        <v>0</v>
      </c>
      <c r="T146" s="156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57" t="s">
        <v>147</v>
      </c>
      <c r="AT146" s="157" t="s">
        <v>129</v>
      </c>
      <c r="AU146" s="157" t="s">
        <v>141</v>
      </c>
      <c r="AY146" s="17" t="s">
        <v>126</v>
      </c>
      <c r="BE146" s="158">
        <f>IF(N146="základní",J146,0)</f>
        <v>0</v>
      </c>
      <c r="BF146" s="158">
        <f>IF(N146="snížená",J146,0)</f>
        <v>0</v>
      </c>
      <c r="BG146" s="158">
        <f>IF(N146="zákl. přenesená",J146,0)</f>
        <v>0</v>
      </c>
      <c r="BH146" s="158">
        <f>IF(N146="sníž. přenesená",J146,0)</f>
        <v>0</v>
      </c>
      <c r="BI146" s="158">
        <f>IF(N146="nulová",J146,0)</f>
        <v>0</v>
      </c>
      <c r="BJ146" s="17" t="s">
        <v>80</v>
      </c>
      <c r="BK146" s="158">
        <f>ROUND(I146*H146,2)</f>
        <v>0</v>
      </c>
      <c r="BL146" s="17" t="s">
        <v>147</v>
      </c>
      <c r="BM146" s="157" t="s">
        <v>878</v>
      </c>
    </row>
    <row r="147" spans="1:65" s="2" customFormat="1" ht="24.2" customHeight="1">
      <c r="A147" s="32"/>
      <c r="B147" s="144"/>
      <c r="C147" s="145" t="s">
        <v>140</v>
      </c>
      <c r="D147" s="145" t="s">
        <v>129</v>
      </c>
      <c r="E147" s="146" t="s">
        <v>879</v>
      </c>
      <c r="F147" s="147" t="s">
        <v>880</v>
      </c>
      <c r="G147" s="148" t="s">
        <v>867</v>
      </c>
      <c r="H147" s="149">
        <v>46</v>
      </c>
      <c r="I147" s="150"/>
      <c r="J147" s="151">
        <f>ROUND(I147*H147,2)</f>
        <v>0</v>
      </c>
      <c r="K147" s="152"/>
      <c r="L147" s="33"/>
      <c r="M147" s="153" t="s">
        <v>1</v>
      </c>
      <c r="N147" s="154" t="s">
        <v>37</v>
      </c>
      <c r="O147" s="58"/>
      <c r="P147" s="155">
        <f>O147*H147</f>
        <v>0</v>
      </c>
      <c r="Q147" s="155">
        <v>8.0000000000000002E-3</v>
      </c>
      <c r="R147" s="155">
        <f>Q147*H147</f>
        <v>0.36799999999999999</v>
      </c>
      <c r="S147" s="155">
        <v>0</v>
      </c>
      <c r="T147" s="156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57" t="s">
        <v>147</v>
      </c>
      <c r="AT147" s="157" t="s">
        <v>129</v>
      </c>
      <c r="AU147" s="157" t="s">
        <v>141</v>
      </c>
      <c r="AY147" s="17" t="s">
        <v>126</v>
      </c>
      <c r="BE147" s="158">
        <f>IF(N147="základní",J147,0)</f>
        <v>0</v>
      </c>
      <c r="BF147" s="158">
        <f>IF(N147="snížená",J147,0)</f>
        <v>0</v>
      </c>
      <c r="BG147" s="158">
        <f>IF(N147="zákl. přenesená",J147,0)</f>
        <v>0</v>
      </c>
      <c r="BH147" s="158">
        <f>IF(N147="sníž. přenesená",J147,0)</f>
        <v>0</v>
      </c>
      <c r="BI147" s="158">
        <f>IF(N147="nulová",J147,0)</f>
        <v>0</v>
      </c>
      <c r="BJ147" s="17" t="s">
        <v>80</v>
      </c>
      <c r="BK147" s="158">
        <f>ROUND(I147*H147,2)</f>
        <v>0</v>
      </c>
      <c r="BL147" s="17" t="s">
        <v>147</v>
      </c>
      <c r="BM147" s="157" t="s">
        <v>881</v>
      </c>
    </row>
    <row r="148" spans="1:65" s="12" customFormat="1" ht="20.85" customHeight="1">
      <c r="B148" s="131"/>
      <c r="D148" s="132" t="s">
        <v>71</v>
      </c>
      <c r="E148" s="142" t="s">
        <v>392</v>
      </c>
      <c r="F148" s="142" t="s">
        <v>882</v>
      </c>
      <c r="I148" s="134"/>
      <c r="J148" s="143">
        <f>BK148</f>
        <v>0</v>
      </c>
      <c r="L148" s="131"/>
      <c r="M148" s="136"/>
      <c r="N148" s="137"/>
      <c r="O148" s="137"/>
      <c r="P148" s="138">
        <f>SUM(P149:P156)</f>
        <v>0</v>
      </c>
      <c r="Q148" s="137"/>
      <c r="R148" s="138">
        <f>SUM(R149:R156)</f>
        <v>0.33788805</v>
      </c>
      <c r="S148" s="137"/>
      <c r="T148" s="139">
        <f>SUM(T149:T156)</f>
        <v>0</v>
      </c>
      <c r="AR148" s="132" t="s">
        <v>80</v>
      </c>
      <c r="AT148" s="140" t="s">
        <v>71</v>
      </c>
      <c r="AU148" s="140" t="s">
        <v>82</v>
      </c>
      <c r="AY148" s="132" t="s">
        <v>126</v>
      </c>
      <c r="BK148" s="141">
        <f>SUM(BK149:BK156)</f>
        <v>0</v>
      </c>
    </row>
    <row r="149" spans="1:65" s="2" customFormat="1" ht="24.2" customHeight="1">
      <c r="A149" s="32"/>
      <c r="B149" s="144"/>
      <c r="C149" s="145" t="s">
        <v>161</v>
      </c>
      <c r="D149" s="145" t="s">
        <v>129</v>
      </c>
      <c r="E149" s="146" t="s">
        <v>883</v>
      </c>
      <c r="F149" s="147" t="s">
        <v>884</v>
      </c>
      <c r="G149" s="148" t="s">
        <v>867</v>
      </c>
      <c r="H149" s="149">
        <v>7.6</v>
      </c>
      <c r="I149" s="150"/>
      <c r="J149" s="151">
        <f>ROUND(I149*H149,2)</f>
        <v>0</v>
      </c>
      <c r="K149" s="152"/>
      <c r="L149" s="33"/>
      <c r="M149" s="153" t="s">
        <v>1</v>
      </c>
      <c r="N149" s="154" t="s">
        <v>37</v>
      </c>
      <c r="O149" s="58"/>
      <c r="P149" s="155">
        <f>O149*H149</f>
        <v>0</v>
      </c>
      <c r="Q149" s="155">
        <v>4.2000000000000003E-2</v>
      </c>
      <c r="R149" s="155">
        <f>Q149*H149</f>
        <v>0.31919999999999998</v>
      </c>
      <c r="S149" s="155">
        <v>0</v>
      </c>
      <c r="T149" s="156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57" t="s">
        <v>147</v>
      </c>
      <c r="AT149" s="157" t="s">
        <v>129</v>
      </c>
      <c r="AU149" s="157" t="s">
        <v>141</v>
      </c>
      <c r="AY149" s="17" t="s">
        <v>126</v>
      </c>
      <c r="BE149" s="158">
        <f>IF(N149="základní",J149,0)</f>
        <v>0</v>
      </c>
      <c r="BF149" s="158">
        <f>IF(N149="snížená",J149,0)</f>
        <v>0</v>
      </c>
      <c r="BG149" s="158">
        <f>IF(N149="zákl. přenesená",J149,0)</f>
        <v>0</v>
      </c>
      <c r="BH149" s="158">
        <f>IF(N149="sníž. přenesená",J149,0)</f>
        <v>0</v>
      </c>
      <c r="BI149" s="158">
        <f>IF(N149="nulová",J149,0)</f>
        <v>0</v>
      </c>
      <c r="BJ149" s="17" t="s">
        <v>80</v>
      </c>
      <c r="BK149" s="158">
        <f>ROUND(I149*H149,2)</f>
        <v>0</v>
      </c>
      <c r="BL149" s="17" t="s">
        <v>147</v>
      </c>
      <c r="BM149" s="157" t="s">
        <v>885</v>
      </c>
    </row>
    <row r="150" spans="1:65" s="2" customFormat="1" ht="24.2" customHeight="1">
      <c r="A150" s="32"/>
      <c r="B150" s="144"/>
      <c r="C150" s="145" t="s">
        <v>165</v>
      </c>
      <c r="D150" s="145" t="s">
        <v>129</v>
      </c>
      <c r="E150" s="146" t="s">
        <v>886</v>
      </c>
      <c r="F150" s="147" t="s">
        <v>887</v>
      </c>
      <c r="G150" s="148" t="s">
        <v>867</v>
      </c>
      <c r="H150" s="149">
        <v>13.025</v>
      </c>
      <c r="I150" s="150"/>
      <c r="J150" s="151">
        <f>ROUND(I150*H150,2)</f>
        <v>0</v>
      </c>
      <c r="K150" s="152"/>
      <c r="L150" s="33"/>
      <c r="M150" s="153" t="s">
        <v>1</v>
      </c>
      <c r="N150" s="154" t="s">
        <v>37</v>
      </c>
      <c r="O150" s="58"/>
      <c r="P150" s="155">
        <f>O150*H150</f>
        <v>0</v>
      </c>
      <c r="Q150" s="155">
        <v>2.1000000000000001E-4</v>
      </c>
      <c r="R150" s="155">
        <f>Q150*H150</f>
        <v>2.7352500000000003E-3</v>
      </c>
      <c r="S150" s="155">
        <v>0</v>
      </c>
      <c r="T150" s="156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57" t="s">
        <v>147</v>
      </c>
      <c r="AT150" s="157" t="s">
        <v>129</v>
      </c>
      <c r="AU150" s="157" t="s">
        <v>141</v>
      </c>
      <c r="AY150" s="17" t="s">
        <v>126</v>
      </c>
      <c r="BE150" s="158">
        <f>IF(N150="základní",J150,0)</f>
        <v>0</v>
      </c>
      <c r="BF150" s="158">
        <f>IF(N150="snížená",J150,0)</f>
        <v>0</v>
      </c>
      <c r="BG150" s="158">
        <f>IF(N150="zákl. přenesená",J150,0)</f>
        <v>0</v>
      </c>
      <c r="BH150" s="158">
        <f>IF(N150="sníž. přenesená",J150,0)</f>
        <v>0</v>
      </c>
      <c r="BI150" s="158">
        <f>IF(N150="nulová",J150,0)</f>
        <v>0</v>
      </c>
      <c r="BJ150" s="17" t="s">
        <v>80</v>
      </c>
      <c r="BK150" s="158">
        <f>ROUND(I150*H150,2)</f>
        <v>0</v>
      </c>
      <c r="BL150" s="17" t="s">
        <v>147</v>
      </c>
      <c r="BM150" s="157" t="s">
        <v>888</v>
      </c>
    </row>
    <row r="151" spans="1:65" s="13" customFormat="1" ht="11.25">
      <c r="B151" s="159"/>
      <c r="D151" s="160" t="s">
        <v>135</v>
      </c>
      <c r="E151" s="161" t="s">
        <v>1</v>
      </c>
      <c r="F151" s="162" t="s">
        <v>889</v>
      </c>
      <c r="H151" s="163">
        <v>13.025</v>
      </c>
      <c r="I151" s="164"/>
      <c r="L151" s="159"/>
      <c r="M151" s="165"/>
      <c r="N151" s="166"/>
      <c r="O151" s="166"/>
      <c r="P151" s="166"/>
      <c r="Q151" s="166"/>
      <c r="R151" s="166"/>
      <c r="S151" s="166"/>
      <c r="T151" s="167"/>
      <c r="AT151" s="161" t="s">
        <v>135</v>
      </c>
      <c r="AU151" s="161" t="s">
        <v>141</v>
      </c>
      <c r="AV151" s="13" t="s">
        <v>82</v>
      </c>
      <c r="AW151" s="13" t="s">
        <v>29</v>
      </c>
      <c r="AX151" s="13" t="s">
        <v>72</v>
      </c>
      <c r="AY151" s="161" t="s">
        <v>126</v>
      </c>
    </row>
    <row r="152" spans="1:65" s="14" customFormat="1" ht="11.25">
      <c r="B152" s="179"/>
      <c r="D152" s="160" t="s">
        <v>135</v>
      </c>
      <c r="E152" s="180" t="s">
        <v>1</v>
      </c>
      <c r="F152" s="181" t="s">
        <v>541</v>
      </c>
      <c r="H152" s="182">
        <v>13.025</v>
      </c>
      <c r="I152" s="183"/>
      <c r="L152" s="179"/>
      <c r="M152" s="184"/>
      <c r="N152" s="185"/>
      <c r="O152" s="185"/>
      <c r="P152" s="185"/>
      <c r="Q152" s="185"/>
      <c r="R152" s="185"/>
      <c r="S152" s="185"/>
      <c r="T152" s="186"/>
      <c r="AT152" s="180" t="s">
        <v>135</v>
      </c>
      <c r="AU152" s="180" t="s">
        <v>141</v>
      </c>
      <c r="AV152" s="14" t="s">
        <v>147</v>
      </c>
      <c r="AW152" s="14" t="s">
        <v>3</v>
      </c>
      <c r="AX152" s="14" t="s">
        <v>80</v>
      </c>
      <c r="AY152" s="180" t="s">
        <v>126</v>
      </c>
    </row>
    <row r="153" spans="1:65" s="2" customFormat="1" ht="24.2" customHeight="1">
      <c r="A153" s="32"/>
      <c r="B153" s="144"/>
      <c r="C153" s="145" t="s">
        <v>169</v>
      </c>
      <c r="D153" s="145" t="s">
        <v>129</v>
      </c>
      <c r="E153" s="146" t="s">
        <v>890</v>
      </c>
      <c r="F153" s="147" t="s">
        <v>891</v>
      </c>
      <c r="G153" s="148" t="s">
        <v>867</v>
      </c>
      <c r="H153" s="149">
        <v>0.68</v>
      </c>
      <c r="I153" s="150"/>
      <c r="J153" s="151">
        <f>ROUND(I153*H153,2)</f>
        <v>0</v>
      </c>
      <c r="K153" s="152"/>
      <c r="L153" s="33"/>
      <c r="M153" s="153" t="s">
        <v>1</v>
      </c>
      <c r="N153" s="154" t="s">
        <v>37</v>
      </c>
      <c r="O153" s="58"/>
      <c r="P153" s="155">
        <f>O153*H153</f>
        <v>0</v>
      </c>
      <c r="Q153" s="155">
        <v>2.3460000000000002E-2</v>
      </c>
      <c r="R153" s="155">
        <f>Q153*H153</f>
        <v>1.5952800000000003E-2</v>
      </c>
      <c r="S153" s="155">
        <v>0</v>
      </c>
      <c r="T153" s="156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57" t="s">
        <v>147</v>
      </c>
      <c r="AT153" s="157" t="s">
        <v>129</v>
      </c>
      <c r="AU153" s="157" t="s">
        <v>141</v>
      </c>
      <c r="AY153" s="17" t="s">
        <v>126</v>
      </c>
      <c r="BE153" s="158">
        <f>IF(N153="základní",J153,0)</f>
        <v>0</v>
      </c>
      <c r="BF153" s="158">
        <f>IF(N153="snížená",J153,0)</f>
        <v>0</v>
      </c>
      <c r="BG153" s="158">
        <f>IF(N153="zákl. přenesená",J153,0)</f>
        <v>0</v>
      </c>
      <c r="BH153" s="158">
        <f>IF(N153="sníž. přenesená",J153,0)</f>
        <v>0</v>
      </c>
      <c r="BI153" s="158">
        <f>IF(N153="nulová",J153,0)</f>
        <v>0</v>
      </c>
      <c r="BJ153" s="17" t="s">
        <v>80</v>
      </c>
      <c r="BK153" s="158">
        <f>ROUND(I153*H153,2)</f>
        <v>0</v>
      </c>
      <c r="BL153" s="17" t="s">
        <v>147</v>
      </c>
      <c r="BM153" s="157" t="s">
        <v>892</v>
      </c>
    </row>
    <row r="154" spans="1:65" s="15" customFormat="1" ht="11.25">
      <c r="B154" s="190"/>
      <c r="D154" s="160" t="s">
        <v>135</v>
      </c>
      <c r="E154" s="191" t="s">
        <v>1</v>
      </c>
      <c r="F154" s="192" t="s">
        <v>893</v>
      </c>
      <c r="H154" s="191" t="s">
        <v>1</v>
      </c>
      <c r="I154" s="193"/>
      <c r="L154" s="190"/>
      <c r="M154" s="194"/>
      <c r="N154" s="195"/>
      <c r="O154" s="195"/>
      <c r="P154" s="195"/>
      <c r="Q154" s="195"/>
      <c r="R154" s="195"/>
      <c r="S154" s="195"/>
      <c r="T154" s="196"/>
      <c r="AT154" s="191" t="s">
        <v>135</v>
      </c>
      <c r="AU154" s="191" t="s">
        <v>141</v>
      </c>
      <c r="AV154" s="15" t="s">
        <v>80</v>
      </c>
      <c r="AW154" s="15" t="s">
        <v>29</v>
      </c>
      <c r="AX154" s="15" t="s">
        <v>72</v>
      </c>
      <c r="AY154" s="191" t="s">
        <v>126</v>
      </c>
    </row>
    <row r="155" spans="1:65" s="13" customFormat="1" ht="11.25">
      <c r="B155" s="159"/>
      <c r="D155" s="160" t="s">
        <v>135</v>
      </c>
      <c r="E155" s="161" t="s">
        <v>1</v>
      </c>
      <c r="F155" s="162" t="s">
        <v>894</v>
      </c>
      <c r="H155" s="163">
        <v>0.68</v>
      </c>
      <c r="I155" s="164"/>
      <c r="L155" s="159"/>
      <c r="M155" s="165"/>
      <c r="N155" s="166"/>
      <c r="O155" s="166"/>
      <c r="P155" s="166"/>
      <c r="Q155" s="166"/>
      <c r="R155" s="166"/>
      <c r="S155" s="166"/>
      <c r="T155" s="167"/>
      <c r="AT155" s="161" t="s">
        <v>135</v>
      </c>
      <c r="AU155" s="161" t="s">
        <v>141</v>
      </c>
      <c r="AV155" s="13" t="s">
        <v>82</v>
      </c>
      <c r="AW155" s="13" t="s">
        <v>29</v>
      </c>
      <c r="AX155" s="13" t="s">
        <v>72</v>
      </c>
      <c r="AY155" s="161" t="s">
        <v>126</v>
      </c>
    </row>
    <row r="156" spans="1:65" s="14" customFormat="1" ht="11.25">
      <c r="B156" s="179"/>
      <c r="D156" s="160" t="s">
        <v>135</v>
      </c>
      <c r="E156" s="180" t="s">
        <v>1</v>
      </c>
      <c r="F156" s="181" t="s">
        <v>541</v>
      </c>
      <c r="H156" s="182">
        <v>0.68</v>
      </c>
      <c r="I156" s="183"/>
      <c r="L156" s="179"/>
      <c r="M156" s="184"/>
      <c r="N156" s="185"/>
      <c r="O156" s="185"/>
      <c r="P156" s="185"/>
      <c r="Q156" s="185"/>
      <c r="R156" s="185"/>
      <c r="S156" s="185"/>
      <c r="T156" s="186"/>
      <c r="AT156" s="180" t="s">
        <v>135</v>
      </c>
      <c r="AU156" s="180" t="s">
        <v>141</v>
      </c>
      <c r="AV156" s="14" t="s">
        <v>147</v>
      </c>
      <c r="AW156" s="14" t="s">
        <v>3</v>
      </c>
      <c r="AX156" s="14" t="s">
        <v>80</v>
      </c>
      <c r="AY156" s="180" t="s">
        <v>126</v>
      </c>
    </row>
    <row r="157" spans="1:65" s="12" customFormat="1" ht="22.9" customHeight="1">
      <c r="B157" s="131"/>
      <c r="D157" s="132" t="s">
        <v>71</v>
      </c>
      <c r="E157" s="142" t="s">
        <v>169</v>
      </c>
      <c r="F157" s="142" t="s">
        <v>895</v>
      </c>
      <c r="I157" s="134"/>
      <c r="J157" s="143">
        <f>BK157</f>
        <v>0</v>
      </c>
      <c r="L157" s="131"/>
      <c r="M157" s="136"/>
      <c r="N157" s="137"/>
      <c r="O157" s="137"/>
      <c r="P157" s="138">
        <f>P158+P164+P170+P177</f>
        <v>0</v>
      </c>
      <c r="Q157" s="137"/>
      <c r="R157" s="138">
        <f>R158+R164+R170+R177</f>
        <v>2.464E-3</v>
      </c>
      <c r="S157" s="137"/>
      <c r="T157" s="139">
        <f>T158+T164+T170+T177</f>
        <v>0.60060000000000013</v>
      </c>
      <c r="AR157" s="132" t="s">
        <v>80</v>
      </c>
      <c r="AT157" s="140" t="s">
        <v>71</v>
      </c>
      <c r="AU157" s="140" t="s">
        <v>80</v>
      </c>
      <c r="AY157" s="132" t="s">
        <v>126</v>
      </c>
      <c r="BK157" s="141">
        <f>BK158+BK164+BK170+BK177</f>
        <v>0</v>
      </c>
    </row>
    <row r="158" spans="1:65" s="12" customFormat="1" ht="20.85" customHeight="1">
      <c r="B158" s="131"/>
      <c r="D158" s="132" t="s">
        <v>71</v>
      </c>
      <c r="E158" s="142" t="s">
        <v>519</v>
      </c>
      <c r="F158" s="142" t="s">
        <v>896</v>
      </c>
      <c r="I158" s="134"/>
      <c r="J158" s="143">
        <f>BK158</f>
        <v>0</v>
      </c>
      <c r="L158" s="131"/>
      <c r="M158" s="136"/>
      <c r="N158" s="137"/>
      <c r="O158" s="137"/>
      <c r="P158" s="138">
        <f>SUM(P159:P163)</f>
        <v>0</v>
      </c>
      <c r="Q158" s="137"/>
      <c r="R158" s="138">
        <f>SUM(R159:R163)</f>
        <v>0</v>
      </c>
      <c r="S158" s="137"/>
      <c r="T158" s="139">
        <f>SUM(T159:T163)</f>
        <v>0</v>
      </c>
      <c r="AR158" s="132" t="s">
        <v>80</v>
      </c>
      <c r="AT158" s="140" t="s">
        <v>71</v>
      </c>
      <c r="AU158" s="140" t="s">
        <v>82</v>
      </c>
      <c r="AY158" s="132" t="s">
        <v>126</v>
      </c>
      <c r="BK158" s="141">
        <f>SUM(BK159:BK163)</f>
        <v>0</v>
      </c>
    </row>
    <row r="159" spans="1:65" s="2" customFormat="1" ht="33" customHeight="1">
      <c r="A159" s="32"/>
      <c r="B159" s="144"/>
      <c r="C159" s="145" t="s">
        <v>173</v>
      </c>
      <c r="D159" s="145" t="s">
        <v>129</v>
      </c>
      <c r="E159" s="146" t="s">
        <v>897</v>
      </c>
      <c r="F159" s="147" t="s">
        <v>898</v>
      </c>
      <c r="G159" s="148" t="s">
        <v>867</v>
      </c>
      <c r="H159" s="149">
        <v>7.6</v>
      </c>
      <c r="I159" s="150"/>
      <c r="J159" s="151">
        <f>ROUND(I159*H159,2)</f>
        <v>0</v>
      </c>
      <c r="K159" s="152"/>
      <c r="L159" s="33"/>
      <c r="M159" s="153" t="s">
        <v>1</v>
      </c>
      <c r="N159" s="154" t="s">
        <v>37</v>
      </c>
      <c r="O159" s="58"/>
      <c r="P159" s="155">
        <f>O159*H159</f>
        <v>0</v>
      </c>
      <c r="Q159" s="155">
        <v>0</v>
      </c>
      <c r="R159" s="155">
        <f>Q159*H159</f>
        <v>0</v>
      </c>
      <c r="S159" s="155">
        <v>0</v>
      </c>
      <c r="T159" s="156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57" t="s">
        <v>147</v>
      </c>
      <c r="AT159" s="157" t="s">
        <v>129</v>
      </c>
      <c r="AU159" s="157" t="s">
        <v>141</v>
      </c>
      <c r="AY159" s="17" t="s">
        <v>126</v>
      </c>
      <c r="BE159" s="158">
        <f>IF(N159="základní",J159,0)</f>
        <v>0</v>
      </c>
      <c r="BF159" s="158">
        <f>IF(N159="snížená",J159,0)</f>
        <v>0</v>
      </c>
      <c r="BG159" s="158">
        <f>IF(N159="zákl. přenesená",J159,0)</f>
        <v>0</v>
      </c>
      <c r="BH159" s="158">
        <f>IF(N159="sníž. přenesená",J159,0)</f>
        <v>0</v>
      </c>
      <c r="BI159" s="158">
        <f>IF(N159="nulová",J159,0)</f>
        <v>0</v>
      </c>
      <c r="BJ159" s="17" t="s">
        <v>80</v>
      </c>
      <c r="BK159" s="158">
        <f>ROUND(I159*H159,2)</f>
        <v>0</v>
      </c>
      <c r="BL159" s="17" t="s">
        <v>147</v>
      </c>
      <c r="BM159" s="157" t="s">
        <v>899</v>
      </c>
    </row>
    <row r="160" spans="1:65" s="2" customFormat="1" ht="24.2" customHeight="1">
      <c r="A160" s="32"/>
      <c r="B160" s="144"/>
      <c r="C160" s="145" t="s">
        <v>177</v>
      </c>
      <c r="D160" s="145" t="s">
        <v>129</v>
      </c>
      <c r="E160" s="146" t="s">
        <v>900</v>
      </c>
      <c r="F160" s="147" t="s">
        <v>901</v>
      </c>
      <c r="G160" s="148" t="s">
        <v>902</v>
      </c>
      <c r="H160" s="149">
        <v>1</v>
      </c>
      <c r="I160" s="150"/>
      <c r="J160" s="151">
        <f>ROUND(I160*H160,2)</f>
        <v>0</v>
      </c>
      <c r="K160" s="152"/>
      <c r="L160" s="33"/>
      <c r="M160" s="153" t="s">
        <v>1</v>
      </c>
      <c r="N160" s="154" t="s">
        <v>37</v>
      </c>
      <c r="O160" s="58"/>
      <c r="P160" s="155">
        <f>O160*H160</f>
        <v>0</v>
      </c>
      <c r="Q160" s="155">
        <v>0</v>
      </c>
      <c r="R160" s="155">
        <f>Q160*H160</f>
        <v>0</v>
      </c>
      <c r="S160" s="155">
        <v>0</v>
      </c>
      <c r="T160" s="156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57" t="s">
        <v>147</v>
      </c>
      <c r="AT160" s="157" t="s">
        <v>129</v>
      </c>
      <c r="AU160" s="157" t="s">
        <v>141</v>
      </c>
      <c r="AY160" s="17" t="s">
        <v>126</v>
      </c>
      <c r="BE160" s="158">
        <f>IF(N160="základní",J160,0)</f>
        <v>0</v>
      </c>
      <c r="BF160" s="158">
        <f>IF(N160="snížená",J160,0)</f>
        <v>0</v>
      </c>
      <c r="BG160" s="158">
        <f>IF(N160="zákl. přenesená",J160,0)</f>
        <v>0</v>
      </c>
      <c r="BH160" s="158">
        <f>IF(N160="sníž. přenesená",J160,0)</f>
        <v>0</v>
      </c>
      <c r="BI160" s="158">
        <f>IF(N160="nulová",J160,0)</f>
        <v>0</v>
      </c>
      <c r="BJ160" s="17" t="s">
        <v>80</v>
      </c>
      <c r="BK160" s="158">
        <f>ROUND(I160*H160,2)</f>
        <v>0</v>
      </c>
      <c r="BL160" s="17" t="s">
        <v>147</v>
      </c>
      <c r="BM160" s="157" t="s">
        <v>903</v>
      </c>
    </row>
    <row r="161" spans="1:65" s="2" customFormat="1" ht="33" customHeight="1">
      <c r="A161" s="32"/>
      <c r="B161" s="144"/>
      <c r="C161" s="145" t="s">
        <v>181</v>
      </c>
      <c r="D161" s="145" t="s">
        <v>129</v>
      </c>
      <c r="E161" s="146" t="s">
        <v>904</v>
      </c>
      <c r="F161" s="147" t="s">
        <v>905</v>
      </c>
      <c r="G161" s="148" t="s">
        <v>902</v>
      </c>
      <c r="H161" s="149">
        <v>10</v>
      </c>
      <c r="I161" s="150"/>
      <c r="J161" s="151">
        <f>ROUND(I161*H161,2)</f>
        <v>0</v>
      </c>
      <c r="K161" s="152"/>
      <c r="L161" s="33"/>
      <c r="M161" s="153" t="s">
        <v>1</v>
      </c>
      <c r="N161" s="154" t="s">
        <v>37</v>
      </c>
      <c r="O161" s="58"/>
      <c r="P161" s="155">
        <f>O161*H161</f>
        <v>0</v>
      </c>
      <c r="Q161" s="155">
        <v>0</v>
      </c>
      <c r="R161" s="155">
        <f>Q161*H161</f>
        <v>0</v>
      </c>
      <c r="S161" s="155">
        <v>0</v>
      </c>
      <c r="T161" s="156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57" t="s">
        <v>147</v>
      </c>
      <c r="AT161" s="157" t="s">
        <v>129</v>
      </c>
      <c r="AU161" s="157" t="s">
        <v>141</v>
      </c>
      <c r="AY161" s="17" t="s">
        <v>126</v>
      </c>
      <c r="BE161" s="158">
        <f>IF(N161="základní",J161,0)</f>
        <v>0</v>
      </c>
      <c r="BF161" s="158">
        <f>IF(N161="snížená",J161,0)</f>
        <v>0</v>
      </c>
      <c r="BG161" s="158">
        <f>IF(N161="zákl. přenesená",J161,0)</f>
        <v>0</v>
      </c>
      <c r="BH161" s="158">
        <f>IF(N161="sníž. přenesená",J161,0)</f>
        <v>0</v>
      </c>
      <c r="BI161" s="158">
        <f>IF(N161="nulová",J161,0)</f>
        <v>0</v>
      </c>
      <c r="BJ161" s="17" t="s">
        <v>80</v>
      </c>
      <c r="BK161" s="158">
        <f>ROUND(I161*H161,2)</f>
        <v>0</v>
      </c>
      <c r="BL161" s="17" t="s">
        <v>147</v>
      </c>
      <c r="BM161" s="157" t="s">
        <v>906</v>
      </c>
    </row>
    <row r="162" spans="1:65" s="13" customFormat="1" ht="11.25">
      <c r="B162" s="159"/>
      <c r="D162" s="160" t="s">
        <v>135</v>
      </c>
      <c r="E162" s="161" t="s">
        <v>1</v>
      </c>
      <c r="F162" s="162" t="s">
        <v>907</v>
      </c>
      <c r="H162" s="163">
        <v>10</v>
      </c>
      <c r="I162" s="164"/>
      <c r="L162" s="159"/>
      <c r="M162" s="165"/>
      <c r="N162" s="166"/>
      <c r="O162" s="166"/>
      <c r="P162" s="166"/>
      <c r="Q162" s="166"/>
      <c r="R162" s="166"/>
      <c r="S162" s="166"/>
      <c r="T162" s="167"/>
      <c r="AT162" s="161" t="s">
        <v>135</v>
      </c>
      <c r="AU162" s="161" t="s">
        <v>141</v>
      </c>
      <c r="AV162" s="13" t="s">
        <v>82</v>
      </c>
      <c r="AW162" s="13" t="s">
        <v>29</v>
      </c>
      <c r="AX162" s="13" t="s">
        <v>80</v>
      </c>
      <c r="AY162" s="161" t="s">
        <v>126</v>
      </c>
    </row>
    <row r="163" spans="1:65" s="2" customFormat="1" ht="24.2" customHeight="1">
      <c r="A163" s="32"/>
      <c r="B163" s="144"/>
      <c r="C163" s="145" t="s">
        <v>185</v>
      </c>
      <c r="D163" s="145" t="s">
        <v>129</v>
      </c>
      <c r="E163" s="146" t="s">
        <v>908</v>
      </c>
      <c r="F163" s="147" t="s">
        <v>909</v>
      </c>
      <c r="G163" s="148" t="s">
        <v>902</v>
      </c>
      <c r="H163" s="149">
        <v>1</v>
      </c>
      <c r="I163" s="150"/>
      <c r="J163" s="151">
        <f>ROUND(I163*H163,2)</f>
        <v>0</v>
      </c>
      <c r="K163" s="152"/>
      <c r="L163" s="33"/>
      <c r="M163" s="153" t="s">
        <v>1</v>
      </c>
      <c r="N163" s="154" t="s">
        <v>37</v>
      </c>
      <c r="O163" s="58"/>
      <c r="P163" s="155">
        <f>O163*H163</f>
        <v>0</v>
      </c>
      <c r="Q163" s="155">
        <v>0</v>
      </c>
      <c r="R163" s="155">
        <f>Q163*H163</f>
        <v>0</v>
      </c>
      <c r="S163" s="155">
        <v>0</v>
      </c>
      <c r="T163" s="156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57" t="s">
        <v>147</v>
      </c>
      <c r="AT163" s="157" t="s">
        <v>129</v>
      </c>
      <c r="AU163" s="157" t="s">
        <v>141</v>
      </c>
      <c r="AY163" s="17" t="s">
        <v>126</v>
      </c>
      <c r="BE163" s="158">
        <f>IF(N163="základní",J163,0)</f>
        <v>0</v>
      </c>
      <c r="BF163" s="158">
        <f>IF(N163="snížená",J163,0)</f>
        <v>0</v>
      </c>
      <c r="BG163" s="158">
        <f>IF(N163="zákl. přenesená",J163,0)</f>
        <v>0</v>
      </c>
      <c r="BH163" s="158">
        <f>IF(N163="sníž. přenesená",J163,0)</f>
        <v>0</v>
      </c>
      <c r="BI163" s="158">
        <f>IF(N163="nulová",J163,0)</f>
        <v>0</v>
      </c>
      <c r="BJ163" s="17" t="s">
        <v>80</v>
      </c>
      <c r="BK163" s="158">
        <f>ROUND(I163*H163,2)</f>
        <v>0</v>
      </c>
      <c r="BL163" s="17" t="s">
        <v>147</v>
      </c>
      <c r="BM163" s="157" t="s">
        <v>910</v>
      </c>
    </row>
    <row r="164" spans="1:65" s="12" customFormat="1" ht="20.85" customHeight="1">
      <c r="B164" s="131"/>
      <c r="D164" s="132" t="s">
        <v>71</v>
      </c>
      <c r="E164" s="142" t="s">
        <v>523</v>
      </c>
      <c r="F164" s="142" t="s">
        <v>911</v>
      </c>
      <c r="I164" s="134"/>
      <c r="J164" s="143">
        <f>BK164</f>
        <v>0</v>
      </c>
      <c r="L164" s="131"/>
      <c r="M164" s="136"/>
      <c r="N164" s="137"/>
      <c r="O164" s="137"/>
      <c r="P164" s="138">
        <f>SUM(P165:P169)</f>
        <v>0</v>
      </c>
      <c r="Q164" s="137"/>
      <c r="R164" s="138">
        <f>SUM(R165:R169)</f>
        <v>8.8000000000000014E-4</v>
      </c>
      <c r="S164" s="137"/>
      <c r="T164" s="139">
        <f>SUM(T165:T169)</f>
        <v>6.0000000000000006E-4</v>
      </c>
      <c r="AR164" s="132" t="s">
        <v>80</v>
      </c>
      <c r="AT164" s="140" t="s">
        <v>71</v>
      </c>
      <c r="AU164" s="140" t="s">
        <v>82</v>
      </c>
      <c r="AY164" s="132" t="s">
        <v>126</v>
      </c>
      <c r="BK164" s="141">
        <f>SUM(BK165:BK169)</f>
        <v>0</v>
      </c>
    </row>
    <row r="165" spans="1:65" s="2" customFormat="1" ht="24.2" customHeight="1">
      <c r="A165" s="32"/>
      <c r="B165" s="144"/>
      <c r="C165" s="145" t="s">
        <v>189</v>
      </c>
      <c r="D165" s="145" t="s">
        <v>129</v>
      </c>
      <c r="E165" s="146" t="s">
        <v>912</v>
      </c>
      <c r="F165" s="147" t="s">
        <v>913</v>
      </c>
      <c r="G165" s="148" t="s">
        <v>132</v>
      </c>
      <c r="H165" s="149">
        <v>3</v>
      </c>
      <c r="I165" s="150"/>
      <c r="J165" s="151">
        <f>ROUND(I165*H165,2)</f>
        <v>0</v>
      </c>
      <c r="K165" s="152"/>
      <c r="L165" s="33"/>
      <c r="M165" s="153" t="s">
        <v>1</v>
      </c>
      <c r="N165" s="154" t="s">
        <v>37</v>
      </c>
      <c r="O165" s="58"/>
      <c r="P165" s="155">
        <f>O165*H165</f>
        <v>0</v>
      </c>
      <c r="Q165" s="155">
        <v>0</v>
      </c>
      <c r="R165" s="155">
        <f>Q165*H165</f>
        <v>0</v>
      </c>
      <c r="S165" s="155">
        <v>2.0000000000000001E-4</v>
      </c>
      <c r="T165" s="156">
        <f>S165*H165</f>
        <v>6.0000000000000006E-4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57" t="s">
        <v>133</v>
      </c>
      <c r="AT165" s="157" t="s">
        <v>129</v>
      </c>
      <c r="AU165" s="157" t="s">
        <v>141</v>
      </c>
      <c r="AY165" s="17" t="s">
        <v>126</v>
      </c>
      <c r="BE165" s="158">
        <f>IF(N165="základní",J165,0)</f>
        <v>0</v>
      </c>
      <c r="BF165" s="158">
        <f>IF(N165="snížená",J165,0)</f>
        <v>0</v>
      </c>
      <c r="BG165" s="158">
        <f>IF(N165="zákl. přenesená",J165,0)</f>
        <v>0</v>
      </c>
      <c r="BH165" s="158">
        <f>IF(N165="sníž. přenesená",J165,0)</f>
        <v>0</v>
      </c>
      <c r="BI165" s="158">
        <f>IF(N165="nulová",J165,0)</f>
        <v>0</v>
      </c>
      <c r="BJ165" s="17" t="s">
        <v>80</v>
      </c>
      <c r="BK165" s="158">
        <f>ROUND(I165*H165,2)</f>
        <v>0</v>
      </c>
      <c r="BL165" s="17" t="s">
        <v>133</v>
      </c>
      <c r="BM165" s="157" t="s">
        <v>914</v>
      </c>
    </row>
    <row r="166" spans="1:65" s="2" customFormat="1" ht="16.5" customHeight="1">
      <c r="A166" s="32"/>
      <c r="B166" s="144"/>
      <c r="C166" s="145" t="s">
        <v>8</v>
      </c>
      <c r="D166" s="145" t="s">
        <v>129</v>
      </c>
      <c r="E166" s="146" t="s">
        <v>915</v>
      </c>
      <c r="F166" s="147" t="s">
        <v>916</v>
      </c>
      <c r="G166" s="148" t="s">
        <v>132</v>
      </c>
      <c r="H166" s="149">
        <v>3</v>
      </c>
      <c r="I166" s="150"/>
      <c r="J166" s="151">
        <f>ROUND(I166*H166,2)</f>
        <v>0</v>
      </c>
      <c r="K166" s="152"/>
      <c r="L166" s="33"/>
      <c r="M166" s="153" t="s">
        <v>1</v>
      </c>
      <c r="N166" s="154" t="s">
        <v>37</v>
      </c>
      <c r="O166" s="58"/>
      <c r="P166" s="155">
        <f>O166*H166</f>
        <v>0</v>
      </c>
      <c r="Q166" s="155">
        <v>0</v>
      </c>
      <c r="R166" s="155">
        <f>Q166*H166</f>
        <v>0</v>
      </c>
      <c r="S166" s="155">
        <v>0</v>
      </c>
      <c r="T166" s="156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57" t="s">
        <v>133</v>
      </c>
      <c r="AT166" s="157" t="s">
        <v>129</v>
      </c>
      <c r="AU166" s="157" t="s">
        <v>141</v>
      </c>
      <c r="AY166" s="17" t="s">
        <v>126</v>
      </c>
      <c r="BE166" s="158">
        <f>IF(N166="základní",J166,0)</f>
        <v>0</v>
      </c>
      <c r="BF166" s="158">
        <f>IF(N166="snížená",J166,0)</f>
        <v>0</v>
      </c>
      <c r="BG166" s="158">
        <f>IF(N166="zákl. přenesená",J166,0)</f>
        <v>0</v>
      </c>
      <c r="BH166" s="158">
        <f>IF(N166="sníž. přenesená",J166,0)</f>
        <v>0</v>
      </c>
      <c r="BI166" s="158">
        <f>IF(N166="nulová",J166,0)</f>
        <v>0</v>
      </c>
      <c r="BJ166" s="17" t="s">
        <v>80</v>
      </c>
      <c r="BK166" s="158">
        <f>ROUND(I166*H166,2)</f>
        <v>0</v>
      </c>
      <c r="BL166" s="17" t="s">
        <v>133</v>
      </c>
      <c r="BM166" s="157" t="s">
        <v>917</v>
      </c>
    </row>
    <row r="167" spans="1:65" s="2" customFormat="1" ht="24.2" customHeight="1">
      <c r="A167" s="32"/>
      <c r="B167" s="144"/>
      <c r="C167" s="145" t="s">
        <v>133</v>
      </c>
      <c r="D167" s="145" t="s">
        <v>129</v>
      </c>
      <c r="E167" s="146" t="s">
        <v>918</v>
      </c>
      <c r="F167" s="147" t="s">
        <v>919</v>
      </c>
      <c r="G167" s="148" t="s">
        <v>867</v>
      </c>
      <c r="H167" s="149">
        <v>11</v>
      </c>
      <c r="I167" s="150"/>
      <c r="J167" s="151">
        <f>ROUND(I167*H167,2)</f>
        <v>0</v>
      </c>
      <c r="K167" s="152"/>
      <c r="L167" s="33"/>
      <c r="M167" s="153" t="s">
        <v>1</v>
      </c>
      <c r="N167" s="154" t="s">
        <v>37</v>
      </c>
      <c r="O167" s="58"/>
      <c r="P167" s="155">
        <f>O167*H167</f>
        <v>0</v>
      </c>
      <c r="Q167" s="155">
        <v>4.0000000000000003E-5</v>
      </c>
      <c r="R167" s="155">
        <f>Q167*H167</f>
        <v>4.4000000000000002E-4</v>
      </c>
      <c r="S167" s="155">
        <v>0</v>
      </c>
      <c r="T167" s="156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57" t="s">
        <v>147</v>
      </c>
      <c r="AT167" s="157" t="s">
        <v>129</v>
      </c>
      <c r="AU167" s="157" t="s">
        <v>141</v>
      </c>
      <c r="AY167" s="17" t="s">
        <v>126</v>
      </c>
      <c r="BE167" s="158">
        <f>IF(N167="základní",J167,0)</f>
        <v>0</v>
      </c>
      <c r="BF167" s="158">
        <f>IF(N167="snížená",J167,0)</f>
        <v>0</v>
      </c>
      <c r="BG167" s="158">
        <f>IF(N167="zákl. přenesená",J167,0)</f>
        <v>0</v>
      </c>
      <c r="BH167" s="158">
        <f>IF(N167="sníž. přenesená",J167,0)</f>
        <v>0</v>
      </c>
      <c r="BI167" s="158">
        <f>IF(N167="nulová",J167,0)</f>
        <v>0</v>
      </c>
      <c r="BJ167" s="17" t="s">
        <v>80</v>
      </c>
      <c r="BK167" s="158">
        <f>ROUND(I167*H167,2)</f>
        <v>0</v>
      </c>
      <c r="BL167" s="17" t="s">
        <v>147</v>
      </c>
      <c r="BM167" s="157" t="s">
        <v>920</v>
      </c>
    </row>
    <row r="168" spans="1:65" s="2" customFormat="1" ht="24.2" customHeight="1">
      <c r="A168" s="32"/>
      <c r="B168" s="144"/>
      <c r="C168" s="145" t="s">
        <v>199</v>
      </c>
      <c r="D168" s="145" t="s">
        <v>129</v>
      </c>
      <c r="E168" s="146" t="s">
        <v>921</v>
      </c>
      <c r="F168" s="147" t="s">
        <v>922</v>
      </c>
      <c r="G168" s="148" t="s">
        <v>867</v>
      </c>
      <c r="H168" s="149">
        <v>7.6</v>
      </c>
      <c r="I168" s="150"/>
      <c r="J168" s="151">
        <f>ROUND(I168*H168,2)</f>
        <v>0</v>
      </c>
      <c r="K168" s="152"/>
      <c r="L168" s="33"/>
      <c r="M168" s="153" t="s">
        <v>1</v>
      </c>
      <c r="N168" s="154" t="s">
        <v>37</v>
      </c>
      <c r="O168" s="58"/>
      <c r="P168" s="155">
        <f>O168*H168</f>
        <v>0</v>
      </c>
      <c r="Q168" s="155">
        <v>4.0000000000000003E-5</v>
      </c>
      <c r="R168" s="155">
        <f>Q168*H168</f>
        <v>3.0400000000000002E-4</v>
      </c>
      <c r="S168" s="155">
        <v>0</v>
      </c>
      <c r="T168" s="156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57" t="s">
        <v>147</v>
      </c>
      <c r="AT168" s="157" t="s">
        <v>129</v>
      </c>
      <c r="AU168" s="157" t="s">
        <v>141</v>
      </c>
      <c r="AY168" s="17" t="s">
        <v>126</v>
      </c>
      <c r="BE168" s="158">
        <f>IF(N168="základní",J168,0)</f>
        <v>0</v>
      </c>
      <c r="BF168" s="158">
        <f>IF(N168="snížená",J168,0)</f>
        <v>0</v>
      </c>
      <c r="BG168" s="158">
        <f>IF(N168="zákl. přenesená",J168,0)</f>
        <v>0</v>
      </c>
      <c r="BH168" s="158">
        <f>IF(N168="sníž. přenesená",J168,0)</f>
        <v>0</v>
      </c>
      <c r="BI168" s="158">
        <f>IF(N168="nulová",J168,0)</f>
        <v>0</v>
      </c>
      <c r="BJ168" s="17" t="s">
        <v>80</v>
      </c>
      <c r="BK168" s="158">
        <f>ROUND(I168*H168,2)</f>
        <v>0</v>
      </c>
      <c r="BL168" s="17" t="s">
        <v>147</v>
      </c>
      <c r="BM168" s="157" t="s">
        <v>923</v>
      </c>
    </row>
    <row r="169" spans="1:65" s="2" customFormat="1" ht="24.2" customHeight="1">
      <c r="A169" s="32"/>
      <c r="B169" s="144"/>
      <c r="C169" s="145" t="s">
        <v>205</v>
      </c>
      <c r="D169" s="145" t="s">
        <v>129</v>
      </c>
      <c r="E169" s="146" t="s">
        <v>924</v>
      </c>
      <c r="F169" s="147" t="s">
        <v>925</v>
      </c>
      <c r="G169" s="148" t="s">
        <v>867</v>
      </c>
      <c r="H169" s="149">
        <v>3.4</v>
      </c>
      <c r="I169" s="150"/>
      <c r="J169" s="151">
        <f>ROUND(I169*H169,2)</f>
        <v>0</v>
      </c>
      <c r="K169" s="152"/>
      <c r="L169" s="33"/>
      <c r="M169" s="153" t="s">
        <v>1</v>
      </c>
      <c r="N169" s="154" t="s">
        <v>37</v>
      </c>
      <c r="O169" s="58"/>
      <c r="P169" s="155">
        <f>O169*H169</f>
        <v>0</v>
      </c>
      <c r="Q169" s="155">
        <v>4.0000000000000003E-5</v>
      </c>
      <c r="R169" s="155">
        <f>Q169*H169</f>
        <v>1.36E-4</v>
      </c>
      <c r="S169" s="155">
        <v>0</v>
      </c>
      <c r="T169" s="156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57" t="s">
        <v>147</v>
      </c>
      <c r="AT169" s="157" t="s">
        <v>129</v>
      </c>
      <c r="AU169" s="157" t="s">
        <v>141</v>
      </c>
      <c r="AY169" s="17" t="s">
        <v>126</v>
      </c>
      <c r="BE169" s="158">
        <f>IF(N169="základní",J169,0)</f>
        <v>0</v>
      </c>
      <c r="BF169" s="158">
        <f>IF(N169="snížená",J169,0)</f>
        <v>0</v>
      </c>
      <c r="BG169" s="158">
        <f>IF(N169="zákl. přenesená",J169,0)</f>
        <v>0</v>
      </c>
      <c r="BH169" s="158">
        <f>IF(N169="sníž. přenesená",J169,0)</f>
        <v>0</v>
      </c>
      <c r="BI169" s="158">
        <f>IF(N169="nulová",J169,0)</f>
        <v>0</v>
      </c>
      <c r="BJ169" s="17" t="s">
        <v>80</v>
      </c>
      <c r="BK169" s="158">
        <f>ROUND(I169*H169,2)</f>
        <v>0</v>
      </c>
      <c r="BL169" s="17" t="s">
        <v>147</v>
      </c>
      <c r="BM169" s="157" t="s">
        <v>926</v>
      </c>
    </row>
    <row r="170" spans="1:65" s="12" customFormat="1" ht="20.85" customHeight="1">
      <c r="B170" s="131"/>
      <c r="D170" s="132" t="s">
        <v>71</v>
      </c>
      <c r="E170" s="142" t="s">
        <v>529</v>
      </c>
      <c r="F170" s="142" t="s">
        <v>927</v>
      </c>
      <c r="I170" s="134"/>
      <c r="J170" s="143">
        <f>BK170</f>
        <v>0</v>
      </c>
      <c r="L170" s="131"/>
      <c r="M170" s="136"/>
      <c r="N170" s="137"/>
      <c r="O170" s="137"/>
      <c r="P170" s="138">
        <f>SUM(P171:P176)</f>
        <v>0</v>
      </c>
      <c r="Q170" s="137"/>
      <c r="R170" s="138">
        <f>SUM(R171:R176)</f>
        <v>1.5839999999999999E-3</v>
      </c>
      <c r="S170" s="137"/>
      <c r="T170" s="139">
        <f>SUM(T171:T176)</f>
        <v>0.60000000000000009</v>
      </c>
      <c r="AR170" s="132" t="s">
        <v>80</v>
      </c>
      <c r="AT170" s="140" t="s">
        <v>71</v>
      </c>
      <c r="AU170" s="140" t="s">
        <v>82</v>
      </c>
      <c r="AY170" s="132" t="s">
        <v>126</v>
      </c>
      <c r="BK170" s="141">
        <f>SUM(BK171:BK176)</f>
        <v>0</v>
      </c>
    </row>
    <row r="171" spans="1:65" s="2" customFormat="1" ht="24.2" customHeight="1">
      <c r="A171" s="32"/>
      <c r="B171" s="144"/>
      <c r="C171" s="145" t="s">
        <v>209</v>
      </c>
      <c r="D171" s="145" t="s">
        <v>129</v>
      </c>
      <c r="E171" s="146" t="s">
        <v>928</v>
      </c>
      <c r="F171" s="147" t="s">
        <v>929</v>
      </c>
      <c r="G171" s="148" t="s">
        <v>138</v>
      </c>
      <c r="H171" s="149">
        <v>1.2</v>
      </c>
      <c r="I171" s="150"/>
      <c r="J171" s="151">
        <f>ROUND(I171*H171,2)</f>
        <v>0</v>
      </c>
      <c r="K171" s="152"/>
      <c r="L171" s="33"/>
      <c r="M171" s="153" t="s">
        <v>1</v>
      </c>
      <c r="N171" s="154" t="s">
        <v>37</v>
      </c>
      <c r="O171" s="58"/>
      <c r="P171" s="155">
        <f>O171*H171</f>
        <v>0</v>
      </c>
      <c r="Q171" s="155">
        <v>1.32E-3</v>
      </c>
      <c r="R171" s="155">
        <f>Q171*H171</f>
        <v>1.5839999999999999E-3</v>
      </c>
      <c r="S171" s="155">
        <v>2.5000000000000001E-2</v>
      </c>
      <c r="T171" s="156">
        <f>S171*H171</f>
        <v>0.03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57" t="s">
        <v>133</v>
      </c>
      <c r="AT171" s="157" t="s">
        <v>129</v>
      </c>
      <c r="AU171" s="157" t="s">
        <v>141</v>
      </c>
      <c r="AY171" s="17" t="s">
        <v>126</v>
      </c>
      <c r="BE171" s="158">
        <f>IF(N171="základní",J171,0)</f>
        <v>0</v>
      </c>
      <c r="BF171" s="158">
        <f>IF(N171="snížená",J171,0)</f>
        <v>0</v>
      </c>
      <c r="BG171" s="158">
        <f>IF(N171="zákl. přenesená",J171,0)</f>
        <v>0</v>
      </c>
      <c r="BH171" s="158">
        <f>IF(N171="sníž. přenesená",J171,0)</f>
        <v>0</v>
      </c>
      <c r="BI171" s="158">
        <f>IF(N171="nulová",J171,0)</f>
        <v>0</v>
      </c>
      <c r="BJ171" s="17" t="s">
        <v>80</v>
      </c>
      <c r="BK171" s="158">
        <f>ROUND(I171*H171,2)</f>
        <v>0</v>
      </c>
      <c r="BL171" s="17" t="s">
        <v>133</v>
      </c>
      <c r="BM171" s="157" t="s">
        <v>930</v>
      </c>
    </row>
    <row r="172" spans="1:65" s="15" customFormat="1" ht="11.25">
      <c r="B172" s="190"/>
      <c r="D172" s="160" t="s">
        <v>135</v>
      </c>
      <c r="E172" s="191" t="s">
        <v>1</v>
      </c>
      <c r="F172" s="192" t="s">
        <v>931</v>
      </c>
      <c r="H172" s="191" t="s">
        <v>1</v>
      </c>
      <c r="I172" s="193"/>
      <c r="L172" s="190"/>
      <c r="M172" s="194"/>
      <c r="N172" s="195"/>
      <c r="O172" s="195"/>
      <c r="P172" s="195"/>
      <c r="Q172" s="195"/>
      <c r="R172" s="195"/>
      <c r="S172" s="195"/>
      <c r="T172" s="196"/>
      <c r="AT172" s="191" t="s">
        <v>135</v>
      </c>
      <c r="AU172" s="191" t="s">
        <v>141</v>
      </c>
      <c r="AV172" s="15" t="s">
        <v>80</v>
      </c>
      <c r="AW172" s="15" t="s">
        <v>29</v>
      </c>
      <c r="AX172" s="15" t="s">
        <v>72</v>
      </c>
      <c r="AY172" s="191" t="s">
        <v>126</v>
      </c>
    </row>
    <row r="173" spans="1:65" s="13" customFormat="1" ht="11.25">
      <c r="B173" s="159"/>
      <c r="D173" s="160" t="s">
        <v>135</v>
      </c>
      <c r="E173" s="161" t="s">
        <v>1</v>
      </c>
      <c r="F173" s="162" t="s">
        <v>932</v>
      </c>
      <c r="H173" s="163">
        <v>1.2</v>
      </c>
      <c r="I173" s="164"/>
      <c r="L173" s="159"/>
      <c r="M173" s="165"/>
      <c r="N173" s="166"/>
      <c r="O173" s="166"/>
      <c r="P173" s="166"/>
      <c r="Q173" s="166"/>
      <c r="R173" s="166"/>
      <c r="S173" s="166"/>
      <c r="T173" s="167"/>
      <c r="AT173" s="161" t="s">
        <v>135</v>
      </c>
      <c r="AU173" s="161" t="s">
        <v>141</v>
      </c>
      <c r="AV173" s="13" t="s">
        <v>82</v>
      </c>
      <c r="AW173" s="13" t="s">
        <v>29</v>
      </c>
      <c r="AX173" s="13" t="s">
        <v>72</v>
      </c>
      <c r="AY173" s="161" t="s">
        <v>126</v>
      </c>
    </row>
    <row r="174" spans="1:65" s="14" customFormat="1" ht="11.25">
      <c r="B174" s="179"/>
      <c r="D174" s="160" t="s">
        <v>135</v>
      </c>
      <c r="E174" s="180" t="s">
        <v>1</v>
      </c>
      <c r="F174" s="181" t="s">
        <v>541</v>
      </c>
      <c r="H174" s="182">
        <v>1.2</v>
      </c>
      <c r="I174" s="183"/>
      <c r="L174" s="179"/>
      <c r="M174" s="184"/>
      <c r="N174" s="185"/>
      <c r="O174" s="185"/>
      <c r="P174" s="185"/>
      <c r="Q174" s="185"/>
      <c r="R174" s="185"/>
      <c r="S174" s="185"/>
      <c r="T174" s="186"/>
      <c r="AT174" s="180" t="s">
        <v>135</v>
      </c>
      <c r="AU174" s="180" t="s">
        <v>141</v>
      </c>
      <c r="AV174" s="14" t="s">
        <v>147</v>
      </c>
      <c r="AW174" s="14" t="s">
        <v>3</v>
      </c>
      <c r="AX174" s="14" t="s">
        <v>80</v>
      </c>
      <c r="AY174" s="180" t="s">
        <v>126</v>
      </c>
    </row>
    <row r="175" spans="1:65" s="2" customFormat="1" ht="37.9" customHeight="1">
      <c r="A175" s="32"/>
      <c r="B175" s="144"/>
      <c r="C175" s="145" t="s">
        <v>213</v>
      </c>
      <c r="D175" s="145" t="s">
        <v>129</v>
      </c>
      <c r="E175" s="146" t="s">
        <v>933</v>
      </c>
      <c r="F175" s="147" t="s">
        <v>934</v>
      </c>
      <c r="G175" s="148" t="s">
        <v>867</v>
      </c>
      <c r="H175" s="149">
        <v>11</v>
      </c>
      <c r="I175" s="150"/>
      <c r="J175" s="151">
        <f>ROUND(I175*H175,2)</f>
        <v>0</v>
      </c>
      <c r="K175" s="152"/>
      <c r="L175" s="33"/>
      <c r="M175" s="153" t="s">
        <v>1</v>
      </c>
      <c r="N175" s="154" t="s">
        <v>37</v>
      </c>
      <c r="O175" s="58"/>
      <c r="P175" s="155">
        <f>O175*H175</f>
        <v>0</v>
      </c>
      <c r="Q175" s="155">
        <v>0</v>
      </c>
      <c r="R175" s="155">
        <f>Q175*H175</f>
        <v>0</v>
      </c>
      <c r="S175" s="155">
        <v>0.01</v>
      </c>
      <c r="T175" s="156">
        <f>S175*H175</f>
        <v>0.11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57" t="s">
        <v>147</v>
      </c>
      <c r="AT175" s="157" t="s">
        <v>129</v>
      </c>
      <c r="AU175" s="157" t="s">
        <v>141</v>
      </c>
      <c r="AY175" s="17" t="s">
        <v>126</v>
      </c>
      <c r="BE175" s="158">
        <f>IF(N175="základní",J175,0)</f>
        <v>0</v>
      </c>
      <c r="BF175" s="158">
        <f>IF(N175="snížená",J175,0)</f>
        <v>0</v>
      </c>
      <c r="BG175" s="158">
        <f>IF(N175="zákl. přenesená",J175,0)</f>
        <v>0</v>
      </c>
      <c r="BH175" s="158">
        <f>IF(N175="sníž. přenesená",J175,0)</f>
        <v>0</v>
      </c>
      <c r="BI175" s="158">
        <f>IF(N175="nulová",J175,0)</f>
        <v>0</v>
      </c>
      <c r="BJ175" s="17" t="s">
        <v>80</v>
      </c>
      <c r="BK175" s="158">
        <f>ROUND(I175*H175,2)</f>
        <v>0</v>
      </c>
      <c r="BL175" s="17" t="s">
        <v>147</v>
      </c>
      <c r="BM175" s="157" t="s">
        <v>935</v>
      </c>
    </row>
    <row r="176" spans="1:65" s="2" customFormat="1" ht="37.9" customHeight="1">
      <c r="A176" s="32"/>
      <c r="B176" s="144"/>
      <c r="C176" s="145" t="s">
        <v>7</v>
      </c>
      <c r="D176" s="145" t="s">
        <v>129</v>
      </c>
      <c r="E176" s="146" t="s">
        <v>936</v>
      </c>
      <c r="F176" s="147" t="s">
        <v>937</v>
      </c>
      <c r="G176" s="148" t="s">
        <v>867</v>
      </c>
      <c r="H176" s="149">
        <v>46</v>
      </c>
      <c r="I176" s="150"/>
      <c r="J176" s="151">
        <f>ROUND(I176*H176,2)</f>
        <v>0</v>
      </c>
      <c r="K176" s="152"/>
      <c r="L176" s="33"/>
      <c r="M176" s="153" t="s">
        <v>1</v>
      </c>
      <c r="N176" s="154" t="s">
        <v>37</v>
      </c>
      <c r="O176" s="58"/>
      <c r="P176" s="155">
        <f>O176*H176</f>
        <v>0</v>
      </c>
      <c r="Q176" s="155">
        <v>0</v>
      </c>
      <c r="R176" s="155">
        <f>Q176*H176</f>
        <v>0</v>
      </c>
      <c r="S176" s="155">
        <v>0.01</v>
      </c>
      <c r="T176" s="156">
        <f>S176*H176</f>
        <v>0.46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57" t="s">
        <v>147</v>
      </c>
      <c r="AT176" s="157" t="s">
        <v>129</v>
      </c>
      <c r="AU176" s="157" t="s">
        <v>141</v>
      </c>
      <c r="AY176" s="17" t="s">
        <v>126</v>
      </c>
      <c r="BE176" s="158">
        <f>IF(N176="základní",J176,0)</f>
        <v>0</v>
      </c>
      <c r="BF176" s="158">
        <f>IF(N176="snížená",J176,0)</f>
        <v>0</v>
      </c>
      <c r="BG176" s="158">
        <f>IF(N176="zákl. přenesená",J176,0)</f>
        <v>0</v>
      </c>
      <c r="BH176" s="158">
        <f>IF(N176="sníž. přenesená",J176,0)</f>
        <v>0</v>
      </c>
      <c r="BI176" s="158">
        <f>IF(N176="nulová",J176,0)</f>
        <v>0</v>
      </c>
      <c r="BJ176" s="17" t="s">
        <v>80</v>
      </c>
      <c r="BK176" s="158">
        <f>ROUND(I176*H176,2)</f>
        <v>0</v>
      </c>
      <c r="BL176" s="17" t="s">
        <v>147</v>
      </c>
      <c r="BM176" s="157" t="s">
        <v>938</v>
      </c>
    </row>
    <row r="177" spans="1:65" s="12" customFormat="1" ht="20.85" customHeight="1">
      <c r="B177" s="131"/>
      <c r="D177" s="132" t="s">
        <v>71</v>
      </c>
      <c r="E177" s="142" t="s">
        <v>547</v>
      </c>
      <c r="F177" s="142" t="s">
        <v>939</v>
      </c>
      <c r="I177" s="134"/>
      <c r="J177" s="143">
        <f>BK177</f>
        <v>0</v>
      </c>
      <c r="L177" s="131"/>
      <c r="M177" s="136"/>
      <c r="N177" s="137"/>
      <c r="O177" s="137"/>
      <c r="P177" s="138">
        <f>SUM(P178:P183)</f>
        <v>0</v>
      </c>
      <c r="Q177" s="137"/>
      <c r="R177" s="138">
        <f>SUM(R178:R183)</f>
        <v>0</v>
      </c>
      <c r="S177" s="137"/>
      <c r="T177" s="139">
        <f>SUM(T178:T183)</f>
        <v>0</v>
      </c>
      <c r="AR177" s="132" t="s">
        <v>80</v>
      </c>
      <c r="AT177" s="140" t="s">
        <v>71</v>
      </c>
      <c r="AU177" s="140" t="s">
        <v>82</v>
      </c>
      <c r="AY177" s="132" t="s">
        <v>126</v>
      </c>
      <c r="BK177" s="141">
        <f>SUM(BK178:BK183)</f>
        <v>0</v>
      </c>
    </row>
    <row r="178" spans="1:65" s="2" customFormat="1" ht="24.2" customHeight="1">
      <c r="A178" s="32"/>
      <c r="B178" s="144"/>
      <c r="C178" s="145" t="s">
        <v>221</v>
      </c>
      <c r="D178" s="145" t="s">
        <v>129</v>
      </c>
      <c r="E178" s="146" t="s">
        <v>940</v>
      </c>
      <c r="F178" s="147" t="s">
        <v>941</v>
      </c>
      <c r="G178" s="148" t="s">
        <v>144</v>
      </c>
      <c r="H178" s="149">
        <v>0.61799999999999999</v>
      </c>
      <c r="I178" s="150"/>
      <c r="J178" s="151">
        <f>ROUND(I178*H178,2)</f>
        <v>0</v>
      </c>
      <c r="K178" s="152"/>
      <c r="L178" s="33"/>
      <c r="M178" s="153" t="s">
        <v>1</v>
      </c>
      <c r="N178" s="154" t="s">
        <v>37</v>
      </c>
      <c r="O178" s="58"/>
      <c r="P178" s="155">
        <f>O178*H178</f>
        <v>0</v>
      </c>
      <c r="Q178" s="155">
        <v>0</v>
      </c>
      <c r="R178" s="155">
        <f>Q178*H178</f>
        <v>0</v>
      </c>
      <c r="S178" s="155">
        <v>0</v>
      </c>
      <c r="T178" s="156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57" t="s">
        <v>147</v>
      </c>
      <c r="AT178" s="157" t="s">
        <v>129</v>
      </c>
      <c r="AU178" s="157" t="s">
        <v>141</v>
      </c>
      <c r="AY178" s="17" t="s">
        <v>126</v>
      </c>
      <c r="BE178" s="158">
        <f>IF(N178="základní",J178,0)</f>
        <v>0</v>
      </c>
      <c r="BF178" s="158">
        <f>IF(N178="snížená",J178,0)</f>
        <v>0</v>
      </c>
      <c r="BG178" s="158">
        <f>IF(N178="zákl. přenesená",J178,0)</f>
        <v>0</v>
      </c>
      <c r="BH178" s="158">
        <f>IF(N178="sníž. přenesená",J178,0)</f>
        <v>0</v>
      </c>
      <c r="BI178" s="158">
        <f>IF(N178="nulová",J178,0)</f>
        <v>0</v>
      </c>
      <c r="BJ178" s="17" t="s">
        <v>80</v>
      </c>
      <c r="BK178" s="158">
        <f>ROUND(I178*H178,2)</f>
        <v>0</v>
      </c>
      <c r="BL178" s="17" t="s">
        <v>147</v>
      </c>
      <c r="BM178" s="157" t="s">
        <v>942</v>
      </c>
    </row>
    <row r="179" spans="1:65" s="2" customFormat="1" ht="24.2" customHeight="1">
      <c r="A179" s="32"/>
      <c r="B179" s="144"/>
      <c r="C179" s="145" t="s">
        <v>226</v>
      </c>
      <c r="D179" s="145" t="s">
        <v>129</v>
      </c>
      <c r="E179" s="146" t="s">
        <v>943</v>
      </c>
      <c r="F179" s="147" t="s">
        <v>944</v>
      </c>
      <c r="G179" s="148" t="s">
        <v>144</v>
      </c>
      <c r="H179" s="149">
        <v>0.61799999999999999</v>
      </c>
      <c r="I179" s="150"/>
      <c r="J179" s="151">
        <f>ROUND(I179*H179,2)</f>
        <v>0</v>
      </c>
      <c r="K179" s="152"/>
      <c r="L179" s="33"/>
      <c r="M179" s="153" t="s">
        <v>1</v>
      </c>
      <c r="N179" s="154" t="s">
        <v>37</v>
      </c>
      <c r="O179" s="58"/>
      <c r="P179" s="155">
        <f>O179*H179</f>
        <v>0</v>
      </c>
      <c r="Q179" s="155">
        <v>0</v>
      </c>
      <c r="R179" s="155">
        <f>Q179*H179</f>
        <v>0</v>
      </c>
      <c r="S179" s="155">
        <v>0</v>
      </c>
      <c r="T179" s="156">
        <f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57" t="s">
        <v>147</v>
      </c>
      <c r="AT179" s="157" t="s">
        <v>129</v>
      </c>
      <c r="AU179" s="157" t="s">
        <v>141</v>
      </c>
      <c r="AY179" s="17" t="s">
        <v>126</v>
      </c>
      <c r="BE179" s="158">
        <f>IF(N179="základní",J179,0)</f>
        <v>0</v>
      </c>
      <c r="BF179" s="158">
        <f>IF(N179="snížená",J179,0)</f>
        <v>0</v>
      </c>
      <c r="BG179" s="158">
        <f>IF(N179="zákl. přenesená",J179,0)</f>
        <v>0</v>
      </c>
      <c r="BH179" s="158">
        <f>IF(N179="sníž. přenesená",J179,0)</f>
        <v>0</v>
      </c>
      <c r="BI179" s="158">
        <f>IF(N179="nulová",J179,0)</f>
        <v>0</v>
      </c>
      <c r="BJ179" s="17" t="s">
        <v>80</v>
      </c>
      <c r="BK179" s="158">
        <f>ROUND(I179*H179,2)</f>
        <v>0</v>
      </c>
      <c r="BL179" s="17" t="s">
        <v>147</v>
      </c>
      <c r="BM179" s="157" t="s">
        <v>945</v>
      </c>
    </row>
    <row r="180" spans="1:65" s="2" customFormat="1" ht="24.2" customHeight="1">
      <c r="A180" s="32"/>
      <c r="B180" s="144"/>
      <c r="C180" s="145" t="s">
        <v>230</v>
      </c>
      <c r="D180" s="145" t="s">
        <v>129</v>
      </c>
      <c r="E180" s="146" t="s">
        <v>946</v>
      </c>
      <c r="F180" s="147" t="s">
        <v>947</v>
      </c>
      <c r="G180" s="148" t="s">
        <v>144</v>
      </c>
      <c r="H180" s="149">
        <v>4.3259999999999996</v>
      </c>
      <c r="I180" s="150"/>
      <c r="J180" s="151">
        <f>ROUND(I180*H180,2)</f>
        <v>0</v>
      </c>
      <c r="K180" s="152"/>
      <c r="L180" s="33"/>
      <c r="M180" s="153" t="s">
        <v>1</v>
      </c>
      <c r="N180" s="154" t="s">
        <v>37</v>
      </c>
      <c r="O180" s="58"/>
      <c r="P180" s="155">
        <f>O180*H180</f>
        <v>0</v>
      </c>
      <c r="Q180" s="155">
        <v>0</v>
      </c>
      <c r="R180" s="155">
        <f>Q180*H180</f>
        <v>0</v>
      </c>
      <c r="S180" s="155">
        <v>0</v>
      </c>
      <c r="T180" s="156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57" t="s">
        <v>147</v>
      </c>
      <c r="AT180" s="157" t="s">
        <v>129</v>
      </c>
      <c r="AU180" s="157" t="s">
        <v>141</v>
      </c>
      <c r="AY180" s="17" t="s">
        <v>126</v>
      </c>
      <c r="BE180" s="158">
        <f>IF(N180="základní",J180,0)</f>
        <v>0</v>
      </c>
      <c r="BF180" s="158">
        <f>IF(N180="snížená",J180,0)</f>
        <v>0</v>
      </c>
      <c r="BG180" s="158">
        <f>IF(N180="zákl. přenesená",J180,0)</f>
        <v>0</v>
      </c>
      <c r="BH180" s="158">
        <f>IF(N180="sníž. přenesená",J180,0)</f>
        <v>0</v>
      </c>
      <c r="BI180" s="158">
        <f>IF(N180="nulová",J180,0)</f>
        <v>0</v>
      </c>
      <c r="BJ180" s="17" t="s">
        <v>80</v>
      </c>
      <c r="BK180" s="158">
        <f>ROUND(I180*H180,2)</f>
        <v>0</v>
      </c>
      <c r="BL180" s="17" t="s">
        <v>147</v>
      </c>
      <c r="BM180" s="157" t="s">
        <v>948</v>
      </c>
    </row>
    <row r="181" spans="1:65" s="13" customFormat="1" ht="11.25">
      <c r="B181" s="159"/>
      <c r="D181" s="160" t="s">
        <v>135</v>
      </c>
      <c r="E181" s="161" t="s">
        <v>1</v>
      </c>
      <c r="F181" s="162" t="s">
        <v>949</v>
      </c>
      <c r="H181" s="163">
        <v>4.3259999999999996</v>
      </c>
      <c r="I181" s="164"/>
      <c r="L181" s="159"/>
      <c r="M181" s="165"/>
      <c r="N181" s="166"/>
      <c r="O181" s="166"/>
      <c r="P181" s="166"/>
      <c r="Q181" s="166"/>
      <c r="R181" s="166"/>
      <c r="S181" s="166"/>
      <c r="T181" s="167"/>
      <c r="AT181" s="161" t="s">
        <v>135</v>
      </c>
      <c r="AU181" s="161" t="s">
        <v>141</v>
      </c>
      <c r="AV181" s="13" t="s">
        <v>82</v>
      </c>
      <c r="AW181" s="13" t="s">
        <v>29</v>
      </c>
      <c r="AX181" s="13" t="s">
        <v>80</v>
      </c>
      <c r="AY181" s="161" t="s">
        <v>126</v>
      </c>
    </row>
    <row r="182" spans="1:65" s="2" customFormat="1" ht="33" customHeight="1">
      <c r="A182" s="32"/>
      <c r="B182" s="144"/>
      <c r="C182" s="145" t="s">
        <v>234</v>
      </c>
      <c r="D182" s="145" t="s">
        <v>129</v>
      </c>
      <c r="E182" s="146" t="s">
        <v>950</v>
      </c>
      <c r="F182" s="147" t="s">
        <v>951</v>
      </c>
      <c r="G182" s="148" t="s">
        <v>144</v>
      </c>
      <c r="H182" s="149">
        <v>0.61799999999999999</v>
      </c>
      <c r="I182" s="150"/>
      <c r="J182" s="151">
        <f>ROUND(I182*H182,2)</f>
        <v>0</v>
      </c>
      <c r="K182" s="152"/>
      <c r="L182" s="33"/>
      <c r="M182" s="153" t="s">
        <v>1</v>
      </c>
      <c r="N182" s="154" t="s">
        <v>37</v>
      </c>
      <c r="O182" s="58"/>
      <c r="P182" s="155">
        <f>O182*H182</f>
        <v>0</v>
      </c>
      <c r="Q182" s="155">
        <v>0</v>
      </c>
      <c r="R182" s="155">
        <f>Q182*H182</f>
        <v>0</v>
      </c>
      <c r="S182" s="155">
        <v>0</v>
      </c>
      <c r="T182" s="156">
        <f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57" t="s">
        <v>147</v>
      </c>
      <c r="AT182" s="157" t="s">
        <v>129</v>
      </c>
      <c r="AU182" s="157" t="s">
        <v>141</v>
      </c>
      <c r="AY182" s="17" t="s">
        <v>126</v>
      </c>
      <c r="BE182" s="158">
        <f>IF(N182="základní",J182,0)</f>
        <v>0</v>
      </c>
      <c r="BF182" s="158">
        <f>IF(N182="snížená",J182,0)</f>
        <v>0</v>
      </c>
      <c r="BG182" s="158">
        <f>IF(N182="zákl. přenesená",J182,0)</f>
        <v>0</v>
      </c>
      <c r="BH182" s="158">
        <f>IF(N182="sníž. přenesená",J182,0)</f>
        <v>0</v>
      </c>
      <c r="BI182" s="158">
        <f>IF(N182="nulová",J182,0)</f>
        <v>0</v>
      </c>
      <c r="BJ182" s="17" t="s">
        <v>80</v>
      </c>
      <c r="BK182" s="158">
        <f>ROUND(I182*H182,2)</f>
        <v>0</v>
      </c>
      <c r="BL182" s="17" t="s">
        <v>147</v>
      </c>
      <c r="BM182" s="157" t="s">
        <v>952</v>
      </c>
    </row>
    <row r="183" spans="1:65" s="2" customFormat="1" ht="21.75" customHeight="1">
      <c r="A183" s="32"/>
      <c r="B183" s="144"/>
      <c r="C183" s="145" t="s">
        <v>238</v>
      </c>
      <c r="D183" s="145" t="s">
        <v>129</v>
      </c>
      <c r="E183" s="146" t="s">
        <v>953</v>
      </c>
      <c r="F183" s="147" t="s">
        <v>954</v>
      </c>
      <c r="G183" s="148" t="s">
        <v>144</v>
      </c>
      <c r="H183" s="149">
        <v>1.798</v>
      </c>
      <c r="I183" s="150"/>
      <c r="J183" s="151">
        <f>ROUND(I183*H183,2)</f>
        <v>0</v>
      </c>
      <c r="K183" s="152"/>
      <c r="L183" s="33"/>
      <c r="M183" s="153" t="s">
        <v>1</v>
      </c>
      <c r="N183" s="154" t="s">
        <v>37</v>
      </c>
      <c r="O183" s="58"/>
      <c r="P183" s="155">
        <f>O183*H183</f>
        <v>0</v>
      </c>
      <c r="Q183" s="155">
        <v>0</v>
      </c>
      <c r="R183" s="155">
        <f>Q183*H183</f>
        <v>0</v>
      </c>
      <c r="S183" s="155">
        <v>0</v>
      </c>
      <c r="T183" s="156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57" t="s">
        <v>147</v>
      </c>
      <c r="AT183" s="157" t="s">
        <v>129</v>
      </c>
      <c r="AU183" s="157" t="s">
        <v>141</v>
      </c>
      <c r="AY183" s="17" t="s">
        <v>126</v>
      </c>
      <c r="BE183" s="158">
        <f>IF(N183="základní",J183,0)</f>
        <v>0</v>
      </c>
      <c r="BF183" s="158">
        <f>IF(N183="snížená",J183,0)</f>
        <v>0</v>
      </c>
      <c r="BG183" s="158">
        <f>IF(N183="zákl. přenesená",J183,0)</f>
        <v>0</v>
      </c>
      <c r="BH183" s="158">
        <f>IF(N183="sníž. přenesená",J183,0)</f>
        <v>0</v>
      </c>
      <c r="BI183" s="158">
        <f>IF(N183="nulová",J183,0)</f>
        <v>0</v>
      </c>
      <c r="BJ183" s="17" t="s">
        <v>80</v>
      </c>
      <c r="BK183" s="158">
        <f>ROUND(I183*H183,2)</f>
        <v>0</v>
      </c>
      <c r="BL183" s="17" t="s">
        <v>147</v>
      </c>
      <c r="BM183" s="157" t="s">
        <v>955</v>
      </c>
    </row>
    <row r="184" spans="1:65" s="12" customFormat="1" ht="25.9" customHeight="1">
      <c r="B184" s="131"/>
      <c r="D184" s="132" t="s">
        <v>71</v>
      </c>
      <c r="E184" s="133" t="s">
        <v>124</v>
      </c>
      <c r="F184" s="133" t="s">
        <v>125</v>
      </c>
      <c r="I184" s="134"/>
      <c r="J184" s="135">
        <f>BK184</f>
        <v>0</v>
      </c>
      <c r="L184" s="131"/>
      <c r="M184" s="136"/>
      <c r="N184" s="137"/>
      <c r="O184" s="137"/>
      <c r="P184" s="138">
        <f>P185+P190</f>
        <v>0</v>
      </c>
      <c r="Q184" s="137"/>
      <c r="R184" s="138">
        <f>R185+R190</f>
        <v>9.4526500000000013E-2</v>
      </c>
      <c r="S184" s="137"/>
      <c r="T184" s="139">
        <f>T185+T190</f>
        <v>1.7670000000000002E-2</v>
      </c>
      <c r="AR184" s="132" t="s">
        <v>82</v>
      </c>
      <c r="AT184" s="140" t="s">
        <v>71</v>
      </c>
      <c r="AU184" s="140" t="s">
        <v>72</v>
      </c>
      <c r="AY184" s="132" t="s">
        <v>126</v>
      </c>
      <c r="BK184" s="141">
        <f>BK185+BK190</f>
        <v>0</v>
      </c>
    </row>
    <row r="185" spans="1:65" s="12" customFormat="1" ht="22.9" customHeight="1">
      <c r="B185" s="131"/>
      <c r="D185" s="132" t="s">
        <v>71</v>
      </c>
      <c r="E185" s="142" t="s">
        <v>527</v>
      </c>
      <c r="F185" s="142" t="s">
        <v>528</v>
      </c>
      <c r="I185" s="134"/>
      <c r="J185" s="143">
        <f>BK185</f>
        <v>0</v>
      </c>
      <c r="L185" s="131"/>
      <c r="M185" s="136"/>
      <c r="N185" s="137"/>
      <c r="O185" s="137"/>
      <c r="P185" s="138">
        <f>SUM(P186:P189)</f>
        <v>0</v>
      </c>
      <c r="Q185" s="137"/>
      <c r="R185" s="138">
        <f>SUM(R186:R189)</f>
        <v>9.5965000000000009E-3</v>
      </c>
      <c r="S185" s="137"/>
      <c r="T185" s="139">
        <f>SUM(T186:T189)</f>
        <v>0</v>
      </c>
      <c r="AR185" s="132" t="s">
        <v>82</v>
      </c>
      <c r="AT185" s="140" t="s">
        <v>71</v>
      </c>
      <c r="AU185" s="140" t="s">
        <v>80</v>
      </c>
      <c r="AY185" s="132" t="s">
        <v>126</v>
      </c>
      <c r="BK185" s="141">
        <f>SUM(BK186:BK189)</f>
        <v>0</v>
      </c>
    </row>
    <row r="186" spans="1:65" s="2" customFormat="1" ht="24.2" customHeight="1">
      <c r="A186" s="32"/>
      <c r="B186" s="144"/>
      <c r="C186" s="145" t="s">
        <v>242</v>
      </c>
      <c r="D186" s="145" t="s">
        <v>129</v>
      </c>
      <c r="E186" s="146" t="s">
        <v>956</v>
      </c>
      <c r="F186" s="147" t="s">
        <v>957</v>
      </c>
      <c r="G186" s="148" t="s">
        <v>138</v>
      </c>
      <c r="H186" s="149">
        <v>20</v>
      </c>
      <c r="I186" s="150"/>
      <c r="J186" s="151">
        <f>ROUND(I186*H186,2)</f>
        <v>0</v>
      </c>
      <c r="K186" s="152"/>
      <c r="L186" s="33"/>
      <c r="M186" s="153" t="s">
        <v>1</v>
      </c>
      <c r="N186" s="154" t="s">
        <v>37</v>
      </c>
      <c r="O186" s="58"/>
      <c r="P186" s="155">
        <f>O186*H186</f>
        <v>0</v>
      </c>
      <c r="Q186" s="155">
        <v>5.0000000000000002E-5</v>
      </c>
      <c r="R186" s="155">
        <f>Q186*H186</f>
        <v>1E-3</v>
      </c>
      <c r="S186" s="155">
        <v>0</v>
      </c>
      <c r="T186" s="156">
        <f>S186*H186</f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57" t="s">
        <v>133</v>
      </c>
      <c r="AT186" s="157" t="s">
        <v>129</v>
      </c>
      <c r="AU186" s="157" t="s">
        <v>82</v>
      </c>
      <c r="AY186" s="17" t="s">
        <v>126</v>
      </c>
      <c r="BE186" s="158">
        <f>IF(N186="základní",J186,0)</f>
        <v>0</v>
      </c>
      <c r="BF186" s="158">
        <f>IF(N186="snížená",J186,0)</f>
        <v>0</v>
      </c>
      <c r="BG186" s="158">
        <f>IF(N186="zákl. přenesená",J186,0)</f>
        <v>0</v>
      </c>
      <c r="BH186" s="158">
        <f>IF(N186="sníž. přenesená",J186,0)</f>
        <v>0</v>
      </c>
      <c r="BI186" s="158">
        <f>IF(N186="nulová",J186,0)</f>
        <v>0</v>
      </c>
      <c r="BJ186" s="17" t="s">
        <v>80</v>
      </c>
      <c r="BK186" s="158">
        <f>ROUND(I186*H186,2)</f>
        <v>0</v>
      </c>
      <c r="BL186" s="17" t="s">
        <v>133</v>
      </c>
      <c r="BM186" s="157" t="s">
        <v>958</v>
      </c>
    </row>
    <row r="187" spans="1:65" s="2" customFormat="1" ht="24.2" customHeight="1">
      <c r="A187" s="32"/>
      <c r="B187" s="144"/>
      <c r="C187" s="145" t="s">
        <v>246</v>
      </c>
      <c r="D187" s="145" t="s">
        <v>129</v>
      </c>
      <c r="E187" s="146" t="s">
        <v>959</v>
      </c>
      <c r="F187" s="147" t="s">
        <v>960</v>
      </c>
      <c r="G187" s="148" t="s">
        <v>867</v>
      </c>
      <c r="H187" s="149">
        <v>13.025</v>
      </c>
      <c r="I187" s="150"/>
      <c r="J187" s="151">
        <f>ROUND(I187*H187,2)</f>
        <v>0</v>
      </c>
      <c r="K187" s="152"/>
      <c r="L187" s="33"/>
      <c r="M187" s="153" t="s">
        <v>1</v>
      </c>
      <c r="N187" s="154" t="s">
        <v>37</v>
      </c>
      <c r="O187" s="58"/>
      <c r="P187" s="155">
        <f>O187*H187</f>
        <v>0</v>
      </c>
      <c r="Q187" s="155">
        <v>6.6E-4</v>
      </c>
      <c r="R187" s="155">
        <f>Q187*H187</f>
        <v>8.5965E-3</v>
      </c>
      <c r="S187" s="155">
        <v>0</v>
      </c>
      <c r="T187" s="156">
        <f>S187*H187</f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57" t="s">
        <v>133</v>
      </c>
      <c r="AT187" s="157" t="s">
        <v>129</v>
      </c>
      <c r="AU187" s="157" t="s">
        <v>82</v>
      </c>
      <c r="AY187" s="17" t="s">
        <v>126</v>
      </c>
      <c r="BE187" s="158">
        <f>IF(N187="základní",J187,0)</f>
        <v>0</v>
      </c>
      <c r="BF187" s="158">
        <f>IF(N187="snížená",J187,0)</f>
        <v>0</v>
      </c>
      <c r="BG187" s="158">
        <f>IF(N187="zákl. přenesená",J187,0)</f>
        <v>0</v>
      </c>
      <c r="BH187" s="158">
        <f>IF(N187="sníž. přenesená",J187,0)</f>
        <v>0</v>
      </c>
      <c r="BI187" s="158">
        <f>IF(N187="nulová",J187,0)</f>
        <v>0</v>
      </c>
      <c r="BJ187" s="17" t="s">
        <v>80</v>
      </c>
      <c r="BK187" s="158">
        <f>ROUND(I187*H187,2)</f>
        <v>0</v>
      </c>
      <c r="BL187" s="17" t="s">
        <v>133</v>
      </c>
      <c r="BM187" s="157" t="s">
        <v>961</v>
      </c>
    </row>
    <row r="188" spans="1:65" s="13" customFormat="1" ht="11.25">
      <c r="B188" s="159"/>
      <c r="D188" s="160" t="s">
        <v>135</v>
      </c>
      <c r="E188" s="161" t="s">
        <v>1</v>
      </c>
      <c r="F188" s="162" t="s">
        <v>889</v>
      </c>
      <c r="H188" s="163">
        <v>13.025</v>
      </c>
      <c r="I188" s="164"/>
      <c r="L188" s="159"/>
      <c r="M188" s="165"/>
      <c r="N188" s="166"/>
      <c r="O188" s="166"/>
      <c r="P188" s="166"/>
      <c r="Q188" s="166"/>
      <c r="R188" s="166"/>
      <c r="S188" s="166"/>
      <c r="T188" s="167"/>
      <c r="AT188" s="161" t="s">
        <v>135</v>
      </c>
      <c r="AU188" s="161" t="s">
        <v>82</v>
      </c>
      <c r="AV188" s="13" t="s">
        <v>82</v>
      </c>
      <c r="AW188" s="13" t="s">
        <v>29</v>
      </c>
      <c r="AX188" s="13" t="s">
        <v>72</v>
      </c>
      <c r="AY188" s="161" t="s">
        <v>126</v>
      </c>
    </row>
    <row r="189" spans="1:65" s="14" customFormat="1" ht="11.25">
      <c r="B189" s="179"/>
      <c r="D189" s="160" t="s">
        <v>135</v>
      </c>
      <c r="E189" s="180" t="s">
        <v>1</v>
      </c>
      <c r="F189" s="181" t="s">
        <v>541</v>
      </c>
      <c r="H189" s="182">
        <v>13.025</v>
      </c>
      <c r="I189" s="183"/>
      <c r="L189" s="179"/>
      <c r="M189" s="184"/>
      <c r="N189" s="185"/>
      <c r="O189" s="185"/>
      <c r="P189" s="185"/>
      <c r="Q189" s="185"/>
      <c r="R189" s="185"/>
      <c r="S189" s="185"/>
      <c r="T189" s="186"/>
      <c r="AT189" s="180" t="s">
        <v>135</v>
      </c>
      <c r="AU189" s="180" t="s">
        <v>82</v>
      </c>
      <c r="AV189" s="14" t="s">
        <v>147</v>
      </c>
      <c r="AW189" s="14" t="s">
        <v>3</v>
      </c>
      <c r="AX189" s="14" t="s">
        <v>80</v>
      </c>
      <c r="AY189" s="180" t="s">
        <v>126</v>
      </c>
    </row>
    <row r="190" spans="1:65" s="12" customFormat="1" ht="22.9" customHeight="1">
      <c r="B190" s="131"/>
      <c r="D190" s="132" t="s">
        <v>71</v>
      </c>
      <c r="E190" s="142" t="s">
        <v>962</v>
      </c>
      <c r="F190" s="142" t="s">
        <v>963</v>
      </c>
      <c r="I190" s="134"/>
      <c r="J190" s="143">
        <f>BK190</f>
        <v>0</v>
      </c>
      <c r="L190" s="131"/>
      <c r="M190" s="136"/>
      <c r="N190" s="137"/>
      <c r="O190" s="137"/>
      <c r="P190" s="138">
        <f>SUM(P191:P200)</f>
        <v>0</v>
      </c>
      <c r="Q190" s="137"/>
      <c r="R190" s="138">
        <f>SUM(R191:R200)</f>
        <v>8.4930000000000005E-2</v>
      </c>
      <c r="S190" s="137"/>
      <c r="T190" s="139">
        <f>SUM(T191:T200)</f>
        <v>1.7670000000000002E-2</v>
      </c>
      <c r="AR190" s="132" t="s">
        <v>82</v>
      </c>
      <c r="AT190" s="140" t="s">
        <v>71</v>
      </c>
      <c r="AU190" s="140" t="s">
        <v>80</v>
      </c>
      <c r="AY190" s="132" t="s">
        <v>126</v>
      </c>
      <c r="BK190" s="141">
        <f>SUM(BK191:BK200)</f>
        <v>0</v>
      </c>
    </row>
    <row r="191" spans="1:65" s="2" customFormat="1" ht="16.5" customHeight="1">
      <c r="A191" s="32"/>
      <c r="B191" s="144"/>
      <c r="C191" s="145" t="s">
        <v>250</v>
      </c>
      <c r="D191" s="145" t="s">
        <v>129</v>
      </c>
      <c r="E191" s="146" t="s">
        <v>964</v>
      </c>
      <c r="F191" s="147" t="s">
        <v>965</v>
      </c>
      <c r="G191" s="148" t="s">
        <v>867</v>
      </c>
      <c r="H191" s="149">
        <v>57</v>
      </c>
      <c r="I191" s="150"/>
      <c r="J191" s="151">
        <f>ROUND(I191*H191,2)</f>
        <v>0</v>
      </c>
      <c r="K191" s="152"/>
      <c r="L191" s="33"/>
      <c r="M191" s="153" t="s">
        <v>1</v>
      </c>
      <c r="N191" s="154" t="s">
        <v>37</v>
      </c>
      <c r="O191" s="58"/>
      <c r="P191" s="155">
        <f>O191*H191</f>
        <v>0</v>
      </c>
      <c r="Q191" s="155">
        <v>1E-3</v>
      </c>
      <c r="R191" s="155">
        <f>Q191*H191</f>
        <v>5.7000000000000002E-2</v>
      </c>
      <c r="S191" s="155">
        <v>3.1E-4</v>
      </c>
      <c r="T191" s="156">
        <f>S191*H191</f>
        <v>1.7670000000000002E-2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57" t="s">
        <v>133</v>
      </c>
      <c r="AT191" s="157" t="s">
        <v>129</v>
      </c>
      <c r="AU191" s="157" t="s">
        <v>82</v>
      </c>
      <c r="AY191" s="17" t="s">
        <v>126</v>
      </c>
      <c r="BE191" s="158">
        <f>IF(N191="základní",J191,0)</f>
        <v>0</v>
      </c>
      <c r="BF191" s="158">
        <f>IF(N191="snížená",J191,0)</f>
        <v>0</v>
      </c>
      <c r="BG191" s="158">
        <f>IF(N191="zákl. přenesená",J191,0)</f>
        <v>0</v>
      </c>
      <c r="BH191" s="158">
        <f>IF(N191="sníž. přenesená",J191,0)</f>
        <v>0</v>
      </c>
      <c r="BI191" s="158">
        <f>IF(N191="nulová",J191,0)</f>
        <v>0</v>
      </c>
      <c r="BJ191" s="17" t="s">
        <v>80</v>
      </c>
      <c r="BK191" s="158">
        <f>ROUND(I191*H191,2)</f>
        <v>0</v>
      </c>
      <c r="BL191" s="17" t="s">
        <v>133</v>
      </c>
      <c r="BM191" s="157" t="s">
        <v>966</v>
      </c>
    </row>
    <row r="192" spans="1:65" s="2" customFormat="1" ht="24.2" customHeight="1">
      <c r="A192" s="32"/>
      <c r="B192" s="144"/>
      <c r="C192" s="145" t="s">
        <v>254</v>
      </c>
      <c r="D192" s="145" t="s">
        <v>129</v>
      </c>
      <c r="E192" s="146" t="s">
        <v>967</v>
      </c>
      <c r="F192" s="147" t="s">
        <v>968</v>
      </c>
      <c r="G192" s="148" t="s">
        <v>867</v>
      </c>
      <c r="H192" s="149">
        <v>57</v>
      </c>
      <c r="I192" s="150"/>
      <c r="J192" s="151">
        <f>ROUND(I192*H192,2)</f>
        <v>0</v>
      </c>
      <c r="K192" s="152"/>
      <c r="L192" s="33"/>
      <c r="M192" s="153" t="s">
        <v>1</v>
      </c>
      <c r="N192" s="154" t="s">
        <v>37</v>
      </c>
      <c r="O192" s="58"/>
      <c r="P192" s="155">
        <f>O192*H192</f>
        <v>0</v>
      </c>
      <c r="Q192" s="155">
        <v>2.0000000000000001E-4</v>
      </c>
      <c r="R192" s="155">
        <f>Q192*H192</f>
        <v>1.14E-2</v>
      </c>
      <c r="S192" s="155">
        <v>0</v>
      </c>
      <c r="T192" s="156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57" t="s">
        <v>133</v>
      </c>
      <c r="AT192" s="157" t="s">
        <v>129</v>
      </c>
      <c r="AU192" s="157" t="s">
        <v>82</v>
      </c>
      <c r="AY192" s="17" t="s">
        <v>126</v>
      </c>
      <c r="BE192" s="158">
        <f>IF(N192="základní",J192,0)</f>
        <v>0</v>
      </c>
      <c r="BF192" s="158">
        <f>IF(N192="snížená",J192,0)</f>
        <v>0</v>
      </c>
      <c r="BG192" s="158">
        <f>IF(N192="zákl. přenesená",J192,0)</f>
        <v>0</v>
      </c>
      <c r="BH192" s="158">
        <f>IF(N192="sníž. přenesená",J192,0)</f>
        <v>0</v>
      </c>
      <c r="BI192" s="158">
        <f>IF(N192="nulová",J192,0)</f>
        <v>0</v>
      </c>
      <c r="BJ192" s="17" t="s">
        <v>80</v>
      </c>
      <c r="BK192" s="158">
        <f>ROUND(I192*H192,2)</f>
        <v>0</v>
      </c>
      <c r="BL192" s="17" t="s">
        <v>133</v>
      </c>
      <c r="BM192" s="157" t="s">
        <v>969</v>
      </c>
    </row>
    <row r="193" spans="1:65" s="2" customFormat="1" ht="24.2" customHeight="1">
      <c r="A193" s="32"/>
      <c r="B193" s="144"/>
      <c r="C193" s="145" t="s">
        <v>258</v>
      </c>
      <c r="D193" s="145" t="s">
        <v>129</v>
      </c>
      <c r="E193" s="146" t="s">
        <v>970</v>
      </c>
      <c r="F193" s="147" t="s">
        <v>971</v>
      </c>
      <c r="G193" s="148" t="s">
        <v>867</v>
      </c>
      <c r="H193" s="149">
        <v>57</v>
      </c>
      <c r="I193" s="150"/>
      <c r="J193" s="151">
        <f>ROUND(I193*H193,2)</f>
        <v>0</v>
      </c>
      <c r="K193" s="152"/>
      <c r="L193" s="33"/>
      <c r="M193" s="153" t="s">
        <v>1</v>
      </c>
      <c r="N193" s="154" t="s">
        <v>37</v>
      </c>
      <c r="O193" s="58"/>
      <c r="P193" s="155">
        <f>O193*H193</f>
        <v>0</v>
      </c>
      <c r="Q193" s="155">
        <v>2.9E-4</v>
      </c>
      <c r="R193" s="155">
        <f>Q193*H193</f>
        <v>1.653E-2</v>
      </c>
      <c r="S193" s="155">
        <v>0</v>
      </c>
      <c r="T193" s="156">
        <f>S193*H193</f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57" t="s">
        <v>133</v>
      </c>
      <c r="AT193" s="157" t="s">
        <v>129</v>
      </c>
      <c r="AU193" s="157" t="s">
        <v>82</v>
      </c>
      <c r="AY193" s="17" t="s">
        <v>126</v>
      </c>
      <c r="BE193" s="158">
        <f>IF(N193="základní",J193,0)</f>
        <v>0</v>
      </c>
      <c r="BF193" s="158">
        <f>IF(N193="snížená",J193,0)</f>
        <v>0</v>
      </c>
      <c r="BG193" s="158">
        <f>IF(N193="zákl. přenesená",J193,0)</f>
        <v>0</v>
      </c>
      <c r="BH193" s="158">
        <f>IF(N193="sníž. přenesená",J193,0)</f>
        <v>0</v>
      </c>
      <c r="BI193" s="158">
        <f>IF(N193="nulová",J193,0)</f>
        <v>0</v>
      </c>
      <c r="BJ193" s="17" t="s">
        <v>80</v>
      </c>
      <c r="BK193" s="158">
        <f>ROUND(I193*H193,2)</f>
        <v>0</v>
      </c>
      <c r="BL193" s="17" t="s">
        <v>133</v>
      </c>
      <c r="BM193" s="157" t="s">
        <v>972</v>
      </c>
    </row>
    <row r="194" spans="1:65" s="15" customFormat="1" ht="11.25">
      <c r="B194" s="190"/>
      <c r="D194" s="160" t="s">
        <v>135</v>
      </c>
      <c r="E194" s="191" t="s">
        <v>1</v>
      </c>
      <c r="F194" s="192" t="s">
        <v>973</v>
      </c>
      <c r="H194" s="191" t="s">
        <v>1</v>
      </c>
      <c r="I194" s="193"/>
      <c r="L194" s="190"/>
      <c r="M194" s="194"/>
      <c r="N194" s="195"/>
      <c r="O194" s="195"/>
      <c r="P194" s="195"/>
      <c r="Q194" s="195"/>
      <c r="R194" s="195"/>
      <c r="S194" s="195"/>
      <c r="T194" s="196"/>
      <c r="AT194" s="191" t="s">
        <v>135</v>
      </c>
      <c r="AU194" s="191" t="s">
        <v>82</v>
      </c>
      <c r="AV194" s="15" t="s">
        <v>80</v>
      </c>
      <c r="AW194" s="15" t="s">
        <v>29</v>
      </c>
      <c r="AX194" s="15" t="s">
        <v>72</v>
      </c>
      <c r="AY194" s="191" t="s">
        <v>126</v>
      </c>
    </row>
    <row r="195" spans="1:65" s="15" customFormat="1" ht="11.25">
      <c r="B195" s="190"/>
      <c r="D195" s="160" t="s">
        <v>135</v>
      </c>
      <c r="E195" s="191" t="s">
        <v>1</v>
      </c>
      <c r="F195" s="192" t="s">
        <v>974</v>
      </c>
      <c r="H195" s="191" t="s">
        <v>1</v>
      </c>
      <c r="I195" s="193"/>
      <c r="L195" s="190"/>
      <c r="M195" s="194"/>
      <c r="N195" s="195"/>
      <c r="O195" s="195"/>
      <c r="P195" s="195"/>
      <c r="Q195" s="195"/>
      <c r="R195" s="195"/>
      <c r="S195" s="195"/>
      <c r="T195" s="196"/>
      <c r="AT195" s="191" t="s">
        <v>135</v>
      </c>
      <c r="AU195" s="191" t="s">
        <v>82</v>
      </c>
      <c r="AV195" s="15" t="s">
        <v>80</v>
      </c>
      <c r="AW195" s="15" t="s">
        <v>29</v>
      </c>
      <c r="AX195" s="15" t="s">
        <v>72</v>
      </c>
      <c r="AY195" s="191" t="s">
        <v>126</v>
      </c>
    </row>
    <row r="196" spans="1:65" s="15" customFormat="1" ht="11.25">
      <c r="B196" s="190"/>
      <c r="D196" s="160" t="s">
        <v>135</v>
      </c>
      <c r="E196" s="191" t="s">
        <v>1</v>
      </c>
      <c r="F196" s="192" t="s">
        <v>975</v>
      </c>
      <c r="H196" s="191" t="s">
        <v>1</v>
      </c>
      <c r="I196" s="193"/>
      <c r="L196" s="190"/>
      <c r="M196" s="194"/>
      <c r="N196" s="195"/>
      <c r="O196" s="195"/>
      <c r="P196" s="195"/>
      <c r="Q196" s="195"/>
      <c r="R196" s="195"/>
      <c r="S196" s="195"/>
      <c r="T196" s="196"/>
      <c r="AT196" s="191" t="s">
        <v>135</v>
      </c>
      <c r="AU196" s="191" t="s">
        <v>82</v>
      </c>
      <c r="AV196" s="15" t="s">
        <v>80</v>
      </c>
      <c r="AW196" s="15" t="s">
        <v>29</v>
      </c>
      <c r="AX196" s="15" t="s">
        <v>72</v>
      </c>
      <c r="AY196" s="191" t="s">
        <v>126</v>
      </c>
    </row>
    <row r="197" spans="1:65" s="13" customFormat="1" ht="11.25">
      <c r="B197" s="159"/>
      <c r="D197" s="160" t="s">
        <v>135</v>
      </c>
      <c r="E197" s="161" t="s">
        <v>1</v>
      </c>
      <c r="F197" s="162" t="s">
        <v>976</v>
      </c>
      <c r="H197" s="163">
        <v>11</v>
      </c>
      <c r="I197" s="164"/>
      <c r="L197" s="159"/>
      <c r="M197" s="165"/>
      <c r="N197" s="166"/>
      <c r="O197" s="166"/>
      <c r="P197" s="166"/>
      <c r="Q197" s="166"/>
      <c r="R197" s="166"/>
      <c r="S197" s="166"/>
      <c r="T197" s="167"/>
      <c r="AT197" s="161" t="s">
        <v>135</v>
      </c>
      <c r="AU197" s="161" t="s">
        <v>82</v>
      </c>
      <c r="AV197" s="13" t="s">
        <v>82</v>
      </c>
      <c r="AW197" s="13" t="s">
        <v>29</v>
      </c>
      <c r="AX197" s="13" t="s">
        <v>72</v>
      </c>
      <c r="AY197" s="161" t="s">
        <v>126</v>
      </c>
    </row>
    <row r="198" spans="1:65" s="15" customFormat="1" ht="11.25">
      <c r="B198" s="190"/>
      <c r="D198" s="160" t="s">
        <v>135</v>
      </c>
      <c r="E198" s="191" t="s">
        <v>1</v>
      </c>
      <c r="F198" s="192" t="s">
        <v>977</v>
      </c>
      <c r="H198" s="191" t="s">
        <v>1</v>
      </c>
      <c r="I198" s="193"/>
      <c r="L198" s="190"/>
      <c r="M198" s="194"/>
      <c r="N198" s="195"/>
      <c r="O198" s="195"/>
      <c r="P198" s="195"/>
      <c r="Q198" s="195"/>
      <c r="R198" s="195"/>
      <c r="S198" s="195"/>
      <c r="T198" s="196"/>
      <c r="AT198" s="191" t="s">
        <v>135</v>
      </c>
      <c r="AU198" s="191" t="s">
        <v>82</v>
      </c>
      <c r="AV198" s="15" t="s">
        <v>80</v>
      </c>
      <c r="AW198" s="15" t="s">
        <v>29</v>
      </c>
      <c r="AX198" s="15" t="s">
        <v>72</v>
      </c>
      <c r="AY198" s="191" t="s">
        <v>126</v>
      </c>
    </row>
    <row r="199" spans="1:65" s="13" customFormat="1" ht="11.25">
      <c r="B199" s="159"/>
      <c r="D199" s="160" t="s">
        <v>135</v>
      </c>
      <c r="E199" s="161" t="s">
        <v>1</v>
      </c>
      <c r="F199" s="162" t="s">
        <v>978</v>
      </c>
      <c r="H199" s="163">
        <v>46</v>
      </c>
      <c r="I199" s="164"/>
      <c r="L199" s="159"/>
      <c r="M199" s="165"/>
      <c r="N199" s="166"/>
      <c r="O199" s="166"/>
      <c r="P199" s="166"/>
      <c r="Q199" s="166"/>
      <c r="R199" s="166"/>
      <c r="S199" s="166"/>
      <c r="T199" s="167"/>
      <c r="AT199" s="161" t="s">
        <v>135</v>
      </c>
      <c r="AU199" s="161" t="s">
        <v>82</v>
      </c>
      <c r="AV199" s="13" t="s">
        <v>82</v>
      </c>
      <c r="AW199" s="13" t="s">
        <v>29</v>
      </c>
      <c r="AX199" s="13" t="s">
        <v>72</v>
      </c>
      <c r="AY199" s="161" t="s">
        <v>126</v>
      </c>
    </row>
    <row r="200" spans="1:65" s="14" customFormat="1" ht="11.25">
      <c r="B200" s="179"/>
      <c r="D200" s="160" t="s">
        <v>135</v>
      </c>
      <c r="E200" s="180" t="s">
        <v>1</v>
      </c>
      <c r="F200" s="181" t="s">
        <v>541</v>
      </c>
      <c r="H200" s="182">
        <v>57</v>
      </c>
      <c r="I200" s="183"/>
      <c r="L200" s="179"/>
      <c r="M200" s="184"/>
      <c r="N200" s="185"/>
      <c r="O200" s="185"/>
      <c r="P200" s="185"/>
      <c r="Q200" s="185"/>
      <c r="R200" s="185"/>
      <c r="S200" s="185"/>
      <c r="T200" s="186"/>
      <c r="AT200" s="180" t="s">
        <v>135</v>
      </c>
      <c r="AU200" s="180" t="s">
        <v>82</v>
      </c>
      <c r="AV200" s="14" t="s">
        <v>147</v>
      </c>
      <c r="AW200" s="14" t="s">
        <v>3</v>
      </c>
      <c r="AX200" s="14" t="s">
        <v>80</v>
      </c>
      <c r="AY200" s="180" t="s">
        <v>126</v>
      </c>
    </row>
    <row r="201" spans="1:65" s="12" customFormat="1" ht="25.9" customHeight="1">
      <c r="B201" s="131"/>
      <c r="D201" s="132" t="s">
        <v>71</v>
      </c>
      <c r="E201" s="133" t="s">
        <v>631</v>
      </c>
      <c r="F201" s="133" t="s">
        <v>632</v>
      </c>
      <c r="I201" s="134"/>
      <c r="J201" s="135">
        <f>BK201</f>
        <v>0</v>
      </c>
      <c r="L201" s="131"/>
      <c r="M201" s="136"/>
      <c r="N201" s="137"/>
      <c r="O201" s="137"/>
      <c r="P201" s="138">
        <f>P202</f>
        <v>0</v>
      </c>
      <c r="Q201" s="137"/>
      <c r="R201" s="138">
        <f>R202</f>
        <v>0</v>
      </c>
      <c r="S201" s="137"/>
      <c r="T201" s="139">
        <f>T202</f>
        <v>0</v>
      </c>
      <c r="AR201" s="132" t="s">
        <v>152</v>
      </c>
      <c r="AT201" s="140" t="s">
        <v>71</v>
      </c>
      <c r="AU201" s="140" t="s">
        <v>72</v>
      </c>
      <c r="AY201" s="132" t="s">
        <v>126</v>
      </c>
      <c r="BK201" s="141">
        <f>BK202</f>
        <v>0</v>
      </c>
    </row>
    <row r="202" spans="1:65" s="12" customFormat="1" ht="22.9" customHeight="1">
      <c r="B202" s="131"/>
      <c r="D202" s="132" t="s">
        <v>71</v>
      </c>
      <c r="E202" s="142" t="s">
        <v>633</v>
      </c>
      <c r="F202" s="142" t="s">
        <v>634</v>
      </c>
      <c r="I202" s="134"/>
      <c r="J202" s="143">
        <f>BK202</f>
        <v>0</v>
      </c>
      <c r="L202" s="131"/>
      <c r="M202" s="136"/>
      <c r="N202" s="137"/>
      <c r="O202" s="137"/>
      <c r="P202" s="138">
        <f>SUM(P203:P205)</f>
        <v>0</v>
      </c>
      <c r="Q202" s="137"/>
      <c r="R202" s="138">
        <f>SUM(R203:R205)</f>
        <v>0</v>
      </c>
      <c r="S202" s="137"/>
      <c r="T202" s="139">
        <f>SUM(T203:T205)</f>
        <v>0</v>
      </c>
      <c r="AR202" s="132" t="s">
        <v>152</v>
      </c>
      <c r="AT202" s="140" t="s">
        <v>71</v>
      </c>
      <c r="AU202" s="140" t="s">
        <v>80</v>
      </c>
      <c r="AY202" s="132" t="s">
        <v>126</v>
      </c>
      <c r="BK202" s="141">
        <f>SUM(BK203:BK205)</f>
        <v>0</v>
      </c>
    </row>
    <row r="203" spans="1:65" s="2" customFormat="1" ht="16.5" customHeight="1">
      <c r="A203" s="32"/>
      <c r="B203" s="144"/>
      <c r="C203" s="145" t="s">
        <v>156</v>
      </c>
      <c r="D203" s="145" t="s">
        <v>129</v>
      </c>
      <c r="E203" s="146" t="s">
        <v>979</v>
      </c>
      <c r="F203" s="147" t="s">
        <v>980</v>
      </c>
      <c r="G203" s="148" t="s">
        <v>150</v>
      </c>
      <c r="H203" s="149">
        <v>1</v>
      </c>
      <c r="I203" s="150"/>
      <c r="J203" s="151">
        <f>ROUND(I203*H203,2)</f>
        <v>0</v>
      </c>
      <c r="K203" s="152"/>
      <c r="L203" s="33"/>
      <c r="M203" s="153" t="s">
        <v>1</v>
      </c>
      <c r="N203" s="154" t="s">
        <v>37</v>
      </c>
      <c r="O203" s="58"/>
      <c r="P203" s="155">
        <f>O203*H203</f>
        <v>0</v>
      </c>
      <c r="Q203" s="155">
        <v>0</v>
      </c>
      <c r="R203" s="155">
        <f>Q203*H203</f>
        <v>0</v>
      </c>
      <c r="S203" s="155">
        <v>0</v>
      </c>
      <c r="T203" s="156">
        <f>S203*H203</f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57" t="s">
        <v>133</v>
      </c>
      <c r="AT203" s="157" t="s">
        <v>129</v>
      </c>
      <c r="AU203" s="157" t="s">
        <v>82</v>
      </c>
      <c r="AY203" s="17" t="s">
        <v>126</v>
      </c>
      <c r="BE203" s="158">
        <f>IF(N203="základní",J203,0)</f>
        <v>0</v>
      </c>
      <c r="BF203" s="158">
        <f>IF(N203="snížená",J203,0)</f>
        <v>0</v>
      </c>
      <c r="BG203" s="158">
        <f>IF(N203="zákl. přenesená",J203,0)</f>
        <v>0</v>
      </c>
      <c r="BH203" s="158">
        <f>IF(N203="sníž. přenesená",J203,0)</f>
        <v>0</v>
      </c>
      <c r="BI203" s="158">
        <f>IF(N203="nulová",J203,0)</f>
        <v>0</v>
      </c>
      <c r="BJ203" s="17" t="s">
        <v>80</v>
      </c>
      <c r="BK203" s="158">
        <f>ROUND(I203*H203,2)</f>
        <v>0</v>
      </c>
      <c r="BL203" s="17" t="s">
        <v>133</v>
      </c>
      <c r="BM203" s="157" t="s">
        <v>981</v>
      </c>
    </row>
    <row r="204" spans="1:65" s="2" customFormat="1" ht="16.5" customHeight="1">
      <c r="A204" s="32"/>
      <c r="B204" s="144"/>
      <c r="C204" s="145" t="s">
        <v>265</v>
      </c>
      <c r="D204" s="145" t="s">
        <v>129</v>
      </c>
      <c r="E204" s="146" t="s">
        <v>982</v>
      </c>
      <c r="F204" s="147" t="s">
        <v>983</v>
      </c>
      <c r="G204" s="148" t="s">
        <v>150</v>
      </c>
      <c r="H204" s="149">
        <v>1</v>
      </c>
      <c r="I204" s="150"/>
      <c r="J204" s="151">
        <f>ROUND(I204*H204,2)</f>
        <v>0</v>
      </c>
      <c r="K204" s="152"/>
      <c r="L204" s="33"/>
      <c r="M204" s="153" t="s">
        <v>1</v>
      </c>
      <c r="N204" s="154" t="s">
        <v>37</v>
      </c>
      <c r="O204" s="58"/>
      <c r="P204" s="155">
        <f>O204*H204</f>
        <v>0</v>
      </c>
      <c r="Q204" s="155">
        <v>0</v>
      </c>
      <c r="R204" s="155">
        <f>Q204*H204</f>
        <v>0</v>
      </c>
      <c r="S204" s="155">
        <v>0</v>
      </c>
      <c r="T204" s="156">
        <f>S204*H204</f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57" t="s">
        <v>133</v>
      </c>
      <c r="AT204" s="157" t="s">
        <v>129</v>
      </c>
      <c r="AU204" s="157" t="s">
        <v>82</v>
      </c>
      <c r="AY204" s="17" t="s">
        <v>126</v>
      </c>
      <c r="BE204" s="158">
        <f>IF(N204="základní",J204,0)</f>
        <v>0</v>
      </c>
      <c r="BF204" s="158">
        <f>IF(N204="snížená",J204,0)</f>
        <v>0</v>
      </c>
      <c r="BG204" s="158">
        <f>IF(N204="zákl. přenesená",J204,0)</f>
        <v>0</v>
      </c>
      <c r="BH204" s="158">
        <f>IF(N204="sníž. přenesená",J204,0)</f>
        <v>0</v>
      </c>
      <c r="BI204" s="158">
        <f>IF(N204="nulová",J204,0)</f>
        <v>0</v>
      </c>
      <c r="BJ204" s="17" t="s">
        <v>80</v>
      </c>
      <c r="BK204" s="158">
        <f>ROUND(I204*H204,2)</f>
        <v>0</v>
      </c>
      <c r="BL204" s="17" t="s">
        <v>133</v>
      </c>
      <c r="BM204" s="157" t="s">
        <v>984</v>
      </c>
    </row>
    <row r="205" spans="1:65" s="2" customFormat="1" ht="16.5" customHeight="1">
      <c r="A205" s="32"/>
      <c r="B205" s="144"/>
      <c r="C205" s="145" t="s">
        <v>269</v>
      </c>
      <c r="D205" s="145" t="s">
        <v>129</v>
      </c>
      <c r="E205" s="146" t="s">
        <v>657</v>
      </c>
      <c r="F205" s="147" t="s">
        <v>985</v>
      </c>
      <c r="G205" s="148" t="s">
        <v>150</v>
      </c>
      <c r="H205" s="149">
        <v>1</v>
      </c>
      <c r="I205" s="150"/>
      <c r="J205" s="151">
        <f>ROUND(I205*H205,2)</f>
        <v>0</v>
      </c>
      <c r="K205" s="152"/>
      <c r="L205" s="33"/>
      <c r="M205" s="197" t="s">
        <v>1</v>
      </c>
      <c r="N205" s="198" t="s">
        <v>37</v>
      </c>
      <c r="O205" s="199"/>
      <c r="P205" s="200">
        <f>O205*H205</f>
        <v>0</v>
      </c>
      <c r="Q205" s="200">
        <v>0</v>
      </c>
      <c r="R205" s="200">
        <f>Q205*H205</f>
        <v>0</v>
      </c>
      <c r="S205" s="200">
        <v>0</v>
      </c>
      <c r="T205" s="201">
        <f>S205*H205</f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57" t="s">
        <v>638</v>
      </c>
      <c r="AT205" s="157" t="s">
        <v>129</v>
      </c>
      <c r="AU205" s="157" t="s">
        <v>82</v>
      </c>
      <c r="AY205" s="17" t="s">
        <v>126</v>
      </c>
      <c r="BE205" s="158">
        <f>IF(N205="základní",J205,0)</f>
        <v>0</v>
      </c>
      <c r="BF205" s="158">
        <f>IF(N205="snížená",J205,0)</f>
        <v>0</v>
      </c>
      <c r="BG205" s="158">
        <f>IF(N205="zákl. přenesená",J205,0)</f>
        <v>0</v>
      </c>
      <c r="BH205" s="158">
        <f>IF(N205="sníž. přenesená",J205,0)</f>
        <v>0</v>
      </c>
      <c r="BI205" s="158">
        <f>IF(N205="nulová",J205,0)</f>
        <v>0</v>
      </c>
      <c r="BJ205" s="17" t="s">
        <v>80</v>
      </c>
      <c r="BK205" s="158">
        <f>ROUND(I205*H205,2)</f>
        <v>0</v>
      </c>
      <c r="BL205" s="17" t="s">
        <v>638</v>
      </c>
      <c r="BM205" s="157" t="s">
        <v>986</v>
      </c>
    </row>
    <row r="206" spans="1:65" s="2" customFormat="1" ht="6.95" customHeight="1">
      <c r="A206" s="32"/>
      <c r="B206" s="47"/>
      <c r="C206" s="48"/>
      <c r="D206" s="48"/>
      <c r="E206" s="48"/>
      <c r="F206" s="48"/>
      <c r="G206" s="48"/>
      <c r="H206" s="48"/>
      <c r="I206" s="48"/>
      <c r="J206" s="48"/>
      <c r="K206" s="48"/>
      <c r="L206" s="33"/>
      <c r="M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</row>
  </sheetData>
  <autoFilter ref="C130:K205" xr:uid="{00000000-0009-0000-0000-000004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D1_01_4a - Vytápění</vt:lpstr>
      <vt:lpstr>D1_01_4b - Zdravotně tech...</vt:lpstr>
      <vt:lpstr>D1_01_4c - Plynová odběrn...</vt:lpstr>
      <vt:lpstr>D1_01_4e - Stavební část</vt:lpstr>
      <vt:lpstr>'D1_01_4a - Vytápění'!Názvy_tisku</vt:lpstr>
      <vt:lpstr>'D1_01_4b - Zdravotně tech...'!Názvy_tisku</vt:lpstr>
      <vt:lpstr>'D1_01_4c - Plynová odběrn...'!Názvy_tisku</vt:lpstr>
      <vt:lpstr>'D1_01_4e - Stavební část'!Názvy_tisku</vt:lpstr>
      <vt:lpstr>'Rekapitulace stavby'!Názvy_tisku</vt:lpstr>
      <vt:lpstr>'D1_01_4a - Vytápění'!Oblast_tisku</vt:lpstr>
      <vt:lpstr>'D1_01_4b - Zdravotně tech...'!Oblast_tisku</vt:lpstr>
      <vt:lpstr>'D1_01_4c - Plynová odběrn...'!Oblast_tisku</vt:lpstr>
      <vt:lpstr>'D1_01_4e - Stavební část'!Oblast_tisku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Tůma</dc:creator>
  <cp:lastModifiedBy>Petr Tůma</cp:lastModifiedBy>
  <cp:lastPrinted>2025-02-18T07:56:00Z</cp:lastPrinted>
  <dcterms:created xsi:type="dcterms:W3CDTF">2025-02-18T07:45:22Z</dcterms:created>
  <dcterms:modified xsi:type="dcterms:W3CDTF">2025-02-18T07:59:17Z</dcterms:modified>
</cp:coreProperties>
</file>