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objekt B - stavební ..." sheetId="2" r:id="rId2"/>
    <sheet name="02 - Silnoproudá elektrot..." sheetId="3" r:id="rId3"/>
    <sheet name="03 - Záchytný systém" sheetId="4" r:id="rId4"/>
    <sheet name="VON - Vedlejší a ostatní ...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'01 - objekt B - stavební ...'!$C$97:$K$662</definedName>
    <definedName name="_xlnm.Print_Area" localSheetId="1">'01 - objekt B - stavební ...'!$C$4:$J$39,'01 - objekt B - stavební ...'!$C$45:$J$79,'01 - objekt B - stavební ...'!$C$85:$K$662</definedName>
    <definedName name="_xlnm.Print_Titles" localSheetId="1">'01 - objekt B - stavební ...'!$97:$97</definedName>
    <definedName name="_xlnm._FilterDatabase" localSheetId="2" hidden="1">'02 - Silnoproudá elektrot...'!$C$127:$K$280</definedName>
    <definedName name="_xlnm.Print_Area" localSheetId="2">'02 - Silnoproudá elektrot...'!$C$4:$J$39,'02 - Silnoproudá elektrot...'!$C$45:$J$109,'02 - Silnoproudá elektrot...'!$C$115:$K$280</definedName>
    <definedName name="_xlnm.Print_Titles" localSheetId="2">'02 - Silnoproudá elektrot...'!$127:$127</definedName>
    <definedName name="_xlnm._FilterDatabase" localSheetId="3" hidden="1">'03 - Záchytný systém'!$C$80:$K$91</definedName>
    <definedName name="_xlnm.Print_Area" localSheetId="3">'03 - Záchytný systém'!$C$4:$J$39,'03 - Záchytný systém'!$C$45:$J$62,'03 - Záchytný systém'!$C$68:$K$91</definedName>
    <definedName name="_xlnm.Print_Titles" localSheetId="3">'03 - Záchytný systém'!$80:$80</definedName>
    <definedName name="_xlnm._FilterDatabase" localSheetId="4" hidden="1">'VON - Vedlejší a ostatní ...'!$C$79:$K$87</definedName>
    <definedName name="_xlnm.Print_Area" localSheetId="4">'VON - Vedlejší a ostatní ...'!$C$4:$J$39,'VON - Vedlejší a ostatní ...'!$C$45:$J$61,'VON - Vedlejší a ostatní ...'!$C$67:$K$87</definedName>
    <definedName name="_xlnm.Print_Titles" localSheetId="4">'VON - Vedlejší a ostatní ...'!$79:$79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77"/>
  <c r="J17"/>
  <c r="J12"/>
  <c r="J52"/>
  <c r="E7"/>
  <c r="E70"/>
  <c i="4" r="J37"/>
  <c r="J36"/>
  <c i="1" r="AY57"/>
  <c i="4" r="J35"/>
  <c i="1" r="AX57"/>
  <c i="4"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4"/>
  <c r="BH84"/>
  <c r="BG84"/>
  <c r="BF84"/>
  <c r="T84"/>
  <c r="R84"/>
  <c r="P84"/>
  <c r="J78"/>
  <c r="J77"/>
  <c r="F77"/>
  <c r="F75"/>
  <c r="E73"/>
  <c r="J55"/>
  <c r="J54"/>
  <c r="F54"/>
  <c r="F52"/>
  <c r="E50"/>
  <c r="J18"/>
  <c r="E18"/>
  <c r="F78"/>
  <c r="J17"/>
  <c r="J12"/>
  <c r="J52"/>
  <c r="E7"/>
  <c r="E71"/>
  <c i="3" r="J37"/>
  <c r="J36"/>
  <c i="1" r="AY56"/>
  <c i="3" r="J35"/>
  <c i="1" r="AX56"/>
  <c i="3"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5"/>
  <c r="BH275"/>
  <c r="BG275"/>
  <c r="BF275"/>
  <c r="T275"/>
  <c r="T274"/>
  <c r="R275"/>
  <c r="R274"/>
  <c r="P275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69"/>
  <c r="BH269"/>
  <c r="BG269"/>
  <c r="BF269"/>
  <c r="T269"/>
  <c r="T268"/>
  <c r="R269"/>
  <c r="R268"/>
  <c r="P269"/>
  <c r="P268"/>
  <c r="BI267"/>
  <c r="BH267"/>
  <c r="BG267"/>
  <c r="BF267"/>
  <c r="T267"/>
  <c r="T266"/>
  <c r="R267"/>
  <c r="R266"/>
  <c r="P267"/>
  <c r="P266"/>
  <c r="BI265"/>
  <c r="BH265"/>
  <c r="BG265"/>
  <c r="BF265"/>
  <c r="T265"/>
  <c r="T264"/>
  <c r="R265"/>
  <c r="R264"/>
  <c r="P265"/>
  <c r="P264"/>
  <c r="BI263"/>
  <c r="BH263"/>
  <c r="BG263"/>
  <c r="BF263"/>
  <c r="T263"/>
  <c r="T262"/>
  <c r="R263"/>
  <c r="R262"/>
  <c r="P263"/>
  <c r="P262"/>
  <c r="BI261"/>
  <c r="BH261"/>
  <c r="BG261"/>
  <c r="BF261"/>
  <c r="T261"/>
  <c r="T260"/>
  <c r="R261"/>
  <c r="R260"/>
  <c r="P261"/>
  <c r="P260"/>
  <c r="BI259"/>
  <c r="BH259"/>
  <c r="BG259"/>
  <c r="BF259"/>
  <c r="T259"/>
  <c r="T258"/>
  <c r="R259"/>
  <c r="R258"/>
  <c r="P259"/>
  <c r="P258"/>
  <c r="BI257"/>
  <c r="BH257"/>
  <c r="BG257"/>
  <c r="BF257"/>
  <c r="T257"/>
  <c r="T256"/>
  <c r="R257"/>
  <c r="R256"/>
  <c r="P257"/>
  <c r="P256"/>
  <c r="BI255"/>
  <c r="BH255"/>
  <c r="BG255"/>
  <c r="BF255"/>
  <c r="T255"/>
  <c r="T254"/>
  <c r="R255"/>
  <c r="R254"/>
  <c r="P255"/>
  <c r="P254"/>
  <c r="BI253"/>
  <c r="BH253"/>
  <c r="BG253"/>
  <c r="BF253"/>
  <c r="T253"/>
  <c r="R253"/>
  <c r="P253"/>
  <c r="BI252"/>
  <c r="BH252"/>
  <c r="BG252"/>
  <c r="BF252"/>
  <c r="T252"/>
  <c r="R252"/>
  <c r="P252"/>
  <c r="BI250"/>
  <c r="BH250"/>
  <c r="BG250"/>
  <c r="BF250"/>
  <c r="T250"/>
  <c r="T249"/>
  <c r="R250"/>
  <c r="R249"/>
  <c r="P250"/>
  <c r="P249"/>
  <c r="BI248"/>
  <c r="BH248"/>
  <c r="BG248"/>
  <c r="BF248"/>
  <c r="T248"/>
  <c r="T247"/>
  <c r="R248"/>
  <c r="R247"/>
  <c r="P248"/>
  <c r="P247"/>
  <c r="BI246"/>
  <c r="BH246"/>
  <c r="BG246"/>
  <c r="BF246"/>
  <c r="T246"/>
  <c r="T245"/>
  <c r="R246"/>
  <c r="R245"/>
  <c r="P246"/>
  <c r="P245"/>
  <c r="BI244"/>
  <c r="BH244"/>
  <c r="BG244"/>
  <c r="BF244"/>
  <c r="T244"/>
  <c r="T243"/>
  <c r="R244"/>
  <c r="R243"/>
  <c r="P244"/>
  <c r="P243"/>
  <c r="BI242"/>
  <c r="BH242"/>
  <c r="BG242"/>
  <c r="BF242"/>
  <c r="T242"/>
  <c r="R242"/>
  <c r="P242"/>
  <c r="BI239"/>
  <c r="BH239"/>
  <c r="BG239"/>
  <c r="BF239"/>
  <c r="T239"/>
  <c r="T238"/>
  <c r="R239"/>
  <c r="R238"/>
  <c r="P239"/>
  <c r="P238"/>
  <c r="BI237"/>
  <c r="BH237"/>
  <c r="BG237"/>
  <c r="BF237"/>
  <c r="T237"/>
  <c r="R237"/>
  <c r="P237"/>
  <c r="BI236"/>
  <c r="BH236"/>
  <c r="BG236"/>
  <c r="BF236"/>
  <c r="T236"/>
  <c r="R236"/>
  <c r="P236"/>
  <c r="BI234"/>
  <c r="BH234"/>
  <c r="BG234"/>
  <c r="BF234"/>
  <c r="T234"/>
  <c r="T233"/>
  <c r="R234"/>
  <c r="R233"/>
  <c r="P234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T207"/>
  <c r="R208"/>
  <c r="R207"/>
  <c r="P208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T159"/>
  <c r="R160"/>
  <c r="R159"/>
  <c r="P160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T151"/>
  <c r="R152"/>
  <c r="R151"/>
  <c r="P152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T143"/>
  <c r="R144"/>
  <c r="R143"/>
  <c r="P144"/>
  <c r="P143"/>
  <c r="BI142"/>
  <c r="BH142"/>
  <c r="BG142"/>
  <c r="BF142"/>
  <c r="T142"/>
  <c r="T141"/>
  <c r="R142"/>
  <c r="R141"/>
  <c r="P142"/>
  <c r="P141"/>
  <c r="BI140"/>
  <c r="BH140"/>
  <c r="BG140"/>
  <c r="BF140"/>
  <c r="T140"/>
  <c r="T139"/>
  <c r="R140"/>
  <c r="R139"/>
  <c r="P140"/>
  <c r="P139"/>
  <c r="BI138"/>
  <c r="BH138"/>
  <c r="BG138"/>
  <c r="BF138"/>
  <c r="T138"/>
  <c r="R138"/>
  <c r="P138"/>
  <c r="BI137"/>
  <c r="BH137"/>
  <c r="BG137"/>
  <c r="BF137"/>
  <c r="T137"/>
  <c r="R137"/>
  <c r="P137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J125"/>
  <c r="J124"/>
  <c r="F124"/>
  <c r="F122"/>
  <c r="E120"/>
  <c r="J55"/>
  <c r="J54"/>
  <c r="F54"/>
  <c r="F52"/>
  <c r="E50"/>
  <c r="J18"/>
  <c r="E18"/>
  <c r="F125"/>
  <c r="J17"/>
  <c r="J12"/>
  <c r="J52"/>
  <c r="E7"/>
  <c r="E118"/>
  <c i="2" r="J37"/>
  <c r="J36"/>
  <c i="1" r="AY55"/>
  <c i="2" r="J35"/>
  <c i="1" r="AX55"/>
  <c i="2" r="BI661"/>
  <c r="BH661"/>
  <c r="BG661"/>
  <c r="BF661"/>
  <c r="T661"/>
  <c r="R661"/>
  <c r="P661"/>
  <c r="BI659"/>
  <c r="BH659"/>
  <c r="BG659"/>
  <c r="BF659"/>
  <c r="T659"/>
  <c r="R659"/>
  <c r="P659"/>
  <c r="BI657"/>
  <c r="BH657"/>
  <c r="BG657"/>
  <c r="BF657"/>
  <c r="T657"/>
  <c r="R657"/>
  <c r="P657"/>
  <c r="BI653"/>
  <c r="BH653"/>
  <c r="BG653"/>
  <c r="BF653"/>
  <c r="T653"/>
  <c r="R653"/>
  <c r="P653"/>
  <c r="BI649"/>
  <c r="BH649"/>
  <c r="BG649"/>
  <c r="BF649"/>
  <c r="T649"/>
  <c r="R649"/>
  <c r="P649"/>
  <c r="BI646"/>
  <c r="BH646"/>
  <c r="BG646"/>
  <c r="BF646"/>
  <c r="T646"/>
  <c r="R646"/>
  <c r="P646"/>
  <c r="BI645"/>
  <c r="BH645"/>
  <c r="BG645"/>
  <c r="BF645"/>
  <c r="T645"/>
  <c r="R645"/>
  <c r="P645"/>
  <c r="BI641"/>
  <c r="BH641"/>
  <c r="BG641"/>
  <c r="BF641"/>
  <c r="T641"/>
  <c r="R641"/>
  <c r="P641"/>
  <c r="BI638"/>
  <c r="BH638"/>
  <c r="BG638"/>
  <c r="BF638"/>
  <c r="T638"/>
  <c r="R638"/>
  <c r="P638"/>
  <c r="BI634"/>
  <c r="BH634"/>
  <c r="BG634"/>
  <c r="BF634"/>
  <c r="T634"/>
  <c r="R634"/>
  <c r="P634"/>
  <c r="BI631"/>
  <c r="BH631"/>
  <c r="BG631"/>
  <c r="BF631"/>
  <c r="T631"/>
  <c r="R631"/>
  <c r="P631"/>
  <c r="BI630"/>
  <c r="BH630"/>
  <c r="BG630"/>
  <c r="BF630"/>
  <c r="T630"/>
  <c r="R630"/>
  <c r="P630"/>
  <c r="BI628"/>
  <c r="BH628"/>
  <c r="BG628"/>
  <c r="BF628"/>
  <c r="T628"/>
  <c r="R628"/>
  <c r="P628"/>
  <c r="BI625"/>
  <c r="BH625"/>
  <c r="BG625"/>
  <c r="BF625"/>
  <c r="T625"/>
  <c r="R625"/>
  <c r="P625"/>
  <c r="BI623"/>
  <c r="BH623"/>
  <c r="BG623"/>
  <c r="BF623"/>
  <c r="T623"/>
  <c r="R623"/>
  <c r="P623"/>
  <c r="BI621"/>
  <c r="BH621"/>
  <c r="BG621"/>
  <c r="BF621"/>
  <c r="T621"/>
  <c r="R621"/>
  <c r="P621"/>
  <c r="BI620"/>
  <c r="BH620"/>
  <c r="BG620"/>
  <c r="BF620"/>
  <c r="T620"/>
  <c r="R620"/>
  <c r="P620"/>
  <c r="BI619"/>
  <c r="BH619"/>
  <c r="BG619"/>
  <c r="BF619"/>
  <c r="T619"/>
  <c r="R619"/>
  <c r="P619"/>
  <c r="BI616"/>
  <c r="BH616"/>
  <c r="BG616"/>
  <c r="BF616"/>
  <c r="T616"/>
  <c r="R616"/>
  <c r="P616"/>
  <c r="BI614"/>
  <c r="BH614"/>
  <c r="BG614"/>
  <c r="BF614"/>
  <c r="T614"/>
  <c r="R614"/>
  <c r="P614"/>
  <c r="BI609"/>
  <c r="BH609"/>
  <c r="BG609"/>
  <c r="BF609"/>
  <c r="T609"/>
  <c r="R609"/>
  <c r="P609"/>
  <c r="BI606"/>
  <c r="BH606"/>
  <c r="BG606"/>
  <c r="BF606"/>
  <c r="T606"/>
  <c r="R606"/>
  <c r="P606"/>
  <c r="BI602"/>
  <c r="BH602"/>
  <c r="BG602"/>
  <c r="BF602"/>
  <c r="T602"/>
  <c r="R602"/>
  <c r="P602"/>
  <c r="BI595"/>
  <c r="BH595"/>
  <c r="BG595"/>
  <c r="BF595"/>
  <c r="T595"/>
  <c r="R595"/>
  <c r="P595"/>
  <c r="BI594"/>
  <c r="BH594"/>
  <c r="BG594"/>
  <c r="BF594"/>
  <c r="T594"/>
  <c r="R594"/>
  <c r="P594"/>
  <c r="BI592"/>
  <c r="BH592"/>
  <c r="BG592"/>
  <c r="BF592"/>
  <c r="T592"/>
  <c r="R592"/>
  <c r="P592"/>
  <c r="BI590"/>
  <c r="BH590"/>
  <c r="BG590"/>
  <c r="BF590"/>
  <c r="T590"/>
  <c r="R590"/>
  <c r="P590"/>
  <c r="BI580"/>
  <c r="BH580"/>
  <c r="BG580"/>
  <c r="BF580"/>
  <c r="T580"/>
  <c r="R580"/>
  <c r="P580"/>
  <c r="BI577"/>
  <c r="BH577"/>
  <c r="BG577"/>
  <c r="BF577"/>
  <c r="T577"/>
  <c r="R577"/>
  <c r="P577"/>
  <c r="BI572"/>
  <c r="BH572"/>
  <c r="BG572"/>
  <c r="BF572"/>
  <c r="T572"/>
  <c r="R572"/>
  <c r="P572"/>
  <c r="BI571"/>
  <c r="BH571"/>
  <c r="BG571"/>
  <c r="BF571"/>
  <c r="T571"/>
  <c r="R571"/>
  <c r="P571"/>
  <c r="BI566"/>
  <c r="BH566"/>
  <c r="BG566"/>
  <c r="BF566"/>
  <c r="T566"/>
  <c r="R566"/>
  <c r="P566"/>
  <c r="BI564"/>
  <c r="BH564"/>
  <c r="BG564"/>
  <c r="BF564"/>
  <c r="T564"/>
  <c r="R564"/>
  <c r="P564"/>
  <c r="BI559"/>
  <c r="BH559"/>
  <c r="BG559"/>
  <c r="BF559"/>
  <c r="T559"/>
  <c r="R559"/>
  <c r="P559"/>
  <c r="BI557"/>
  <c r="BH557"/>
  <c r="BG557"/>
  <c r="BF557"/>
  <c r="T557"/>
  <c r="R557"/>
  <c r="P557"/>
  <c r="BI552"/>
  <c r="BH552"/>
  <c r="BG552"/>
  <c r="BF552"/>
  <c r="T552"/>
  <c r="R552"/>
  <c r="P552"/>
  <c r="BI547"/>
  <c r="BH547"/>
  <c r="BG547"/>
  <c r="BF547"/>
  <c r="T547"/>
  <c r="R547"/>
  <c r="P547"/>
  <c r="BI542"/>
  <c r="BH542"/>
  <c r="BG542"/>
  <c r="BF542"/>
  <c r="T542"/>
  <c r="R542"/>
  <c r="P542"/>
  <c r="BI537"/>
  <c r="BH537"/>
  <c r="BG537"/>
  <c r="BF537"/>
  <c r="T537"/>
  <c r="R537"/>
  <c r="P537"/>
  <c r="BI530"/>
  <c r="BH530"/>
  <c r="BG530"/>
  <c r="BF530"/>
  <c r="T530"/>
  <c r="R530"/>
  <c r="P530"/>
  <c r="BI528"/>
  <c r="BH528"/>
  <c r="BG528"/>
  <c r="BF528"/>
  <c r="T528"/>
  <c r="R528"/>
  <c r="P528"/>
  <c r="BI524"/>
  <c r="BH524"/>
  <c r="BG524"/>
  <c r="BF524"/>
  <c r="T524"/>
  <c r="R524"/>
  <c r="P524"/>
  <c r="BI522"/>
  <c r="BH522"/>
  <c r="BG522"/>
  <c r="BF522"/>
  <c r="T522"/>
  <c r="R522"/>
  <c r="P522"/>
  <c r="BI516"/>
  <c r="BH516"/>
  <c r="BG516"/>
  <c r="BF516"/>
  <c r="T516"/>
  <c r="R516"/>
  <c r="P516"/>
  <c r="BI514"/>
  <c r="BH514"/>
  <c r="BG514"/>
  <c r="BF514"/>
  <c r="T514"/>
  <c r="R514"/>
  <c r="P514"/>
  <c r="BI510"/>
  <c r="BH510"/>
  <c r="BG510"/>
  <c r="BF510"/>
  <c r="T510"/>
  <c r="R510"/>
  <c r="P510"/>
  <c r="BI508"/>
  <c r="BH508"/>
  <c r="BG508"/>
  <c r="BF508"/>
  <c r="T508"/>
  <c r="R508"/>
  <c r="P508"/>
  <c r="BI504"/>
  <c r="BH504"/>
  <c r="BG504"/>
  <c r="BF504"/>
  <c r="T504"/>
  <c r="R504"/>
  <c r="P504"/>
  <c r="BI501"/>
  <c r="BH501"/>
  <c r="BG501"/>
  <c r="BF501"/>
  <c r="T501"/>
  <c r="R501"/>
  <c r="P501"/>
  <c r="BI498"/>
  <c r="BH498"/>
  <c r="BG498"/>
  <c r="BF498"/>
  <c r="T498"/>
  <c r="R498"/>
  <c r="P498"/>
  <c r="BI494"/>
  <c r="BH494"/>
  <c r="BG494"/>
  <c r="BF494"/>
  <c r="T494"/>
  <c r="R494"/>
  <c r="P494"/>
  <c r="BI485"/>
  <c r="BH485"/>
  <c r="BG485"/>
  <c r="BF485"/>
  <c r="T485"/>
  <c r="R485"/>
  <c r="P485"/>
  <c r="BI484"/>
  <c r="BH484"/>
  <c r="BG484"/>
  <c r="BF484"/>
  <c r="T484"/>
  <c r="R484"/>
  <c r="P484"/>
  <c r="BI482"/>
  <c r="BH482"/>
  <c r="BG482"/>
  <c r="BF482"/>
  <c r="T482"/>
  <c r="R482"/>
  <c r="P482"/>
  <c r="BI478"/>
  <c r="BH478"/>
  <c r="BG478"/>
  <c r="BF478"/>
  <c r="T478"/>
  <c r="R478"/>
  <c r="P478"/>
  <c r="BI476"/>
  <c r="BH476"/>
  <c r="BG476"/>
  <c r="BF476"/>
  <c r="T476"/>
  <c r="R476"/>
  <c r="P476"/>
  <c r="BI475"/>
  <c r="BH475"/>
  <c r="BG475"/>
  <c r="BF475"/>
  <c r="T475"/>
  <c r="R475"/>
  <c r="P475"/>
  <c r="BI473"/>
  <c r="BH473"/>
  <c r="BG473"/>
  <c r="BF473"/>
  <c r="T473"/>
  <c r="R473"/>
  <c r="P473"/>
  <c r="BI471"/>
  <c r="BH471"/>
  <c r="BG471"/>
  <c r="BF471"/>
  <c r="T471"/>
  <c r="R471"/>
  <c r="P471"/>
  <c r="BI460"/>
  <c r="BH460"/>
  <c r="BG460"/>
  <c r="BF460"/>
  <c r="T460"/>
  <c r="R460"/>
  <c r="P460"/>
  <c r="BI457"/>
  <c r="BH457"/>
  <c r="BG457"/>
  <c r="BF457"/>
  <c r="T457"/>
  <c r="R457"/>
  <c r="P457"/>
  <c r="BI452"/>
  <c r="BH452"/>
  <c r="BG452"/>
  <c r="BF452"/>
  <c r="T452"/>
  <c r="R452"/>
  <c r="P452"/>
  <c r="BI451"/>
  <c r="BH451"/>
  <c r="BG451"/>
  <c r="BF451"/>
  <c r="T451"/>
  <c r="R451"/>
  <c r="P451"/>
  <c r="BI446"/>
  <c r="BH446"/>
  <c r="BG446"/>
  <c r="BF446"/>
  <c r="T446"/>
  <c r="R446"/>
  <c r="P446"/>
  <c r="BI444"/>
  <c r="BH444"/>
  <c r="BG444"/>
  <c r="BF444"/>
  <c r="T444"/>
  <c r="R444"/>
  <c r="P444"/>
  <c r="BI439"/>
  <c r="BH439"/>
  <c r="BG439"/>
  <c r="BF439"/>
  <c r="T439"/>
  <c r="R439"/>
  <c r="P439"/>
  <c r="BI437"/>
  <c r="BH437"/>
  <c r="BG437"/>
  <c r="BF437"/>
  <c r="T437"/>
  <c r="R437"/>
  <c r="P437"/>
  <c r="BI429"/>
  <c r="BH429"/>
  <c r="BG429"/>
  <c r="BF429"/>
  <c r="T429"/>
  <c r="R429"/>
  <c r="P429"/>
  <c r="BI425"/>
  <c r="BH425"/>
  <c r="BG425"/>
  <c r="BF425"/>
  <c r="T425"/>
  <c r="R425"/>
  <c r="P425"/>
  <c r="BI421"/>
  <c r="BH421"/>
  <c r="BG421"/>
  <c r="BF421"/>
  <c r="T421"/>
  <c r="R421"/>
  <c r="P421"/>
  <c r="BI413"/>
  <c r="BH413"/>
  <c r="BG413"/>
  <c r="BF413"/>
  <c r="T413"/>
  <c r="R413"/>
  <c r="P413"/>
  <c r="BI404"/>
  <c r="BH404"/>
  <c r="BG404"/>
  <c r="BF404"/>
  <c r="T404"/>
  <c r="R404"/>
  <c r="P404"/>
  <c r="BI397"/>
  <c r="BH397"/>
  <c r="BG397"/>
  <c r="BF397"/>
  <c r="T397"/>
  <c r="R397"/>
  <c r="P397"/>
  <c r="BI395"/>
  <c r="BH395"/>
  <c r="BG395"/>
  <c r="BF395"/>
  <c r="T395"/>
  <c r="R395"/>
  <c r="P395"/>
  <c r="BI391"/>
  <c r="BH391"/>
  <c r="BG391"/>
  <c r="BF391"/>
  <c r="T391"/>
  <c r="R391"/>
  <c r="P391"/>
  <c r="BI389"/>
  <c r="BH389"/>
  <c r="BG389"/>
  <c r="BF389"/>
  <c r="T389"/>
  <c r="R389"/>
  <c r="P389"/>
  <c r="BI384"/>
  <c r="BH384"/>
  <c r="BG384"/>
  <c r="BF384"/>
  <c r="T384"/>
  <c r="R384"/>
  <c r="P384"/>
  <c r="BI382"/>
  <c r="BH382"/>
  <c r="BG382"/>
  <c r="BF382"/>
  <c r="T382"/>
  <c r="R382"/>
  <c r="P382"/>
  <c r="BI371"/>
  <c r="BH371"/>
  <c r="BG371"/>
  <c r="BF371"/>
  <c r="T371"/>
  <c r="R371"/>
  <c r="P371"/>
  <c r="BI369"/>
  <c r="BH369"/>
  <c r="BG369"/>
  <c r="BF369"/>
  <c r="T369"/>
  <c r="R369"/>
  <c r="P369"/>
  <c r="BI363"/>
  <c r="BH363"/>
  <c r="BG363"/>
  <c r="BF363"/>
  <c r="T363"/>
  <c r="R363"/>
  <c r="P363"/>
  <c r="BI361"/>
  <c r="BH361"/>
  <c r="BG361"/>
  <c r="BF361"/>
  <c r="T361"/>
  <c r="R361"/>
  <c r="P361"/>
  <c r="BI355"/>
  <c r="BH355"/>
  <c r="BG355"/>
  <c r="BF355"/>
  <c r="T355"/>
  <c r="R355"/>
  <c r="P355"/>
  <c r="BI350"/>
  <c r="BH350"/>
  <c r="BG350"/>
  <c r="BF350"/>
  <c r="T350"/>
  <c r="R350"/>
  <c r="P350"/>
  <c r="BI345"/>
  <c r="BH345"/>
  <c r="BG345"/>
  <c r="BF345"/>
  <c r="T345"/>
  <c r="T344"/>
  <c r="R345"/>
  <c r="R344"/>
  <c r="P345"/>
  <c r="P344"/>
  <c r="BI340"/>
  <c r="BH340"/>
  <c r="BG340"/>
  <c r="BF340"/>
  <c r="T340"/>
  <c r="R340"/>
  <c r="P340"/>
  <c r="BI336"/>
  <c r="BH336"/>
  <c r="BG336"/>
  <c r="BF336"/>
  <c r="T336"/>
  <c r="R336"/>
  <c r="P336"/>
  <c r="BI328"/>
  <c r="BH328"/>
  <c r="BG328"/>
  <c r="BF328"/>
  <c r="T328"/>
  <c r="R328"/>
  <c r="P328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5"/>
  <c r="BH315"/>
  <c r="BG315"/>
  <c r="BF315"/>
  <c r="T315"/>
  <c r="R315"/>
  <c r="P315"/>
  <c r="BI310"/>
  <c r="BH310"/>
  <c r="BG310"/>
  <c r="BF310"/>
  <c r="T310"/>
  <c r="R310"/>
  <c r="P310"/>
  <c r="BI305"/>
  <c r="BH305"/>
  <c r="BG305"/>
  <c r="BF305"/>
  <c r="T305"/>
  <c r="R305"/>
  <c r="P305"/>
  <c r="BI303"/>
  <c r="BH303"/>
  <c r="BG303"/>
  <c r="BF303"/>
  <c r="T303"/>
  <c r="R303"/>
  <c r="P303"/>
  <c r="BI299"/>
  <c r="BH299"/>
  <c r="BG299"/>
  <c r="BF299"/>
  <c r="T299"/>
  <c r="R299"/>
  <c r="P299"/>
  <c r="BI294"/>
  <c r="BH294"/>
  <c r="BG294"/>
  <c r="BF294"/>
  <c r="T294"/>
  <c r="R294"/>
  <c r="P294"/>
  <c r="BI290"/>
  <c r="BH290"/>
  <c r="BG290"/>
  <c r="BF290"/>
  <c r="T290"/>
  <c r="R290"/>
  <c r="P290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78"/>
  <c r="BH278"/>
  <c r="BG278"/>
  <c r="BF278"/>
  <c r="T278"/>
  <c r="R278"/>
  <c r="P278"/>
  <c r="BI266"/>
  <c r="BH266"/>
  <c r="BG266"/>
  <c r="BF266"/>
  <c r="T266"/>
  <c r="R266"/>
  <c r="P266"/>
  <c r="BI251"/>
  <c r="BH251"/>
  <c r="BG251"/>
  <c r="BF251"/>
  <c r="T251"/>
  <c r="R251"/>
  <c r="P251"/>
  <c r="BI249"/>
  <c r="BH249"/>
  <c r="BG249"/>
  <c r="BF249"/>
  <c r="T249"/>
  <c r="R249"/>
  <c r="P249"/>
  <c r="BI234"/>
  <c r="BH234"/>
  <c r="BG234"/>
  <c r="BF234"/>
  <c r="T234"/>
  <c r="R234"/>
  <c r="P234"/>
  <c r="BI227"/>
  <c r="BH227"/>
  <c r="BG227"/>
  <c r="BF227"/>
  <c r="T227"/>
  <c r="R227"/>
  <c r="P227"/>
  <c r="BI210"/>
  <c r="BH210"/>
  <c r="BG210"/>
  <c r="BF210"/>
  <c r="T210"/>
  <c r="R210"/>
  <c r="P210"/>
  <c r="BI200"/>
  <c r="BH200"/>
  <c r="BG200"/>
  <c r="BF200"/>
  <c r="T200"/>
  <c r="R200"/>
  <c r="P200"/>
  <c r="BI184"/>
  <c r="BH184"/>
  <c r="BG184"/>
  <c r="BF184"/>
  <c r="T184"/>
  <c r="R184"/>
  <c r="P184"/>
  <c r="BI177"/>
  <c r="BH177"/>
  <c r="BG177"/>
  <c r="BF177"/>
  <c r="T177"/>
  <c r="R177"/>
  <c r="P177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46"/>
  <c r="BH146"/>
  <c r="BG146"/>
  <c r="BF146"/>
  <c r="T146"/>
  <c r="R146"/>
  <c r="P146"/>
  <c r="BI141"/>
  <c r="BH141"/>
  <c r="BG141"/>
  <c r="BF141"/>
  <c r="T141"/>
  <c r="R141"/>
  <c r="P141"/>
  <c r="BI136"/>
  <c r="BH136"/>
  <c r="BG136"/>
  <c r="BF136"/>
  <c r="T136"/>
  <c r="R136"/>
  <c r="P136"/>
  <c r="BI131"/>
  <c r="BH131"/>
  <c r="BG131"/>
  <c r="BF131"/>
  <c r="T131"/>
  <c r="R131"/>
  <c r="P131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15"/>
  <c r="BH115"/>
  <c r="BG115"/>
  <c r="BF115"/>
  <c r="T115"/>
  <c r="R115"/>
  <c r="P115"/>
  <c r="BI113"/>
  <c r="BH113"/>
  <c r="BG113"/>
  <c r="BF113"/>
  <c r="T113"/>
  <c r="R113"/>
  <c r="P113"/>
  <c r="BI109"/>
  <c r="BH109"/>
  <c r="BG109"/>
  <c r="BF109"/>
  <c r="T109"/>
  <c r="R109"/>
  <c r="P109"/>
  <c r="BI107"/>
  <c r="BH107"/>
  <c r="BG107"/>
  <c r="BF107"/>
  <c r="T107"/>
  <c r="R107"/>
  <c r="P107"/>
  <c r="BI102"/>
  <c r="BH102"/>
  <c r="BG102"/>
  <c r="BF102"/>
  <c r="T102"/>
  <c r="R102"/>
  <c r="P102"/>
  <c r="J95"/>
  <c r="J94"/>
  <c r="F94"/>
  <c r="F92"/>
  <c r="E90"/>
  <c r="J55"/>
  <c r="J54"/>
  <c r="F54"/>
  <c r="F52"/>
  <c r="E50"/>
  <c r="J18"/>
  <c r="E18"/>
  <c r="F55"/>
  <c r="J17"/>
  <c r="J12"/>
  <c r="J92"/>
  <c r="E7"/>
  <c r="E88"/>
  <c i="1" r="L50"/>
  <c r="AM50"/>
  <c r="AM49"/>
  <c r="L49"/>
  <c r="AM47"/>
  <c r="L47"/>
  <c r="L45"/>
  <c r="L44"/>
  <c i="3" r="BK218"/>
  <c i="2" r="BK522"/>
  <c i="5" r="J82"/>
  <c i="3" r="BK196"/>
  <c i="2" r="J580"/>
  <c r="BK514"/>
  <c r="BK452"/>
  <c r="BK425"/>
  <c r="BK395"/>
  <c r="BK384"/>
  <c r="BK157"/>
  <c i="3" r="J263"/>
  <c r="J217"/>
  <c r="J149"/>
  <c i="2" r="J625"/>
  <c r="BK606"/>
  <c r="J537"/>
  <c r="J395"/>
  <c r="BK336"/>
  <c r="J282"/>
  <c r="J177"/>
  <c r="J131"/>
  <c i="3" r="J219"/>
  <c r="BK173"/>
  <c i="2" r="J602"/>
  <c r="BK363"/>
  <c i="3" r="BK261"/>
  <c r="J227"/>
  <c r="J185"/>
  <c r="J174"/>
  <c i="2" r="J621"/>
  <c r="J542"/>
  <c r="J397"/>
  <c r="J210"/>
  <c i="3" r="J206"/>
  <c r="J163"/>
  <c i="2" r="J476"/>
  <c r="J425"/>
  <c i="3" r="BK253"/>
  <c r="BK237"/>
  <c r="J211"/>
  <c r="BK183"/>
  <c i="2" r="J614"/>
  <c r="J524"/>
  <c r="BK345"/>
  <c r="BK131"/>
  <c i="3" r="J250"/>
  <c i="4" r="BK84"/>
  <c i="3" r="J259"/>
  <c r="BK206"/>
  <c i="2" r="BK646"/>
  <c r="BK439"/>
  <c r="J340"/>
  <c r="BK303"/>
  <c r="J172"/>
  <c i="3" r="BK248"/>
  <c r="BK199"/>
  <c r="J169"/>
  <c i="2" r="BK659"/>
  <c r="BK537"/>
  <c r="BK340"/>
  <c i="3" r="BK230"/>
  <c i="2" r="J659"/>
  <c r="BK299"/>
  <c i="3" r="BK212"/>
  <c r="J160"/>
  <c r="J138"/>
  <c r="BK132"/>
  <c i="2" r="BK616"/>
  <c r="J336"/>
  <c r="J325"/>
  <c r="J323"/>
  <c r="BK305"/>
  <c r="BK294"/>
  <c r="BK282"/>
  <c i="3" r="J261"/>
  <c r="J232"/>
  <c r="J171"/>
  <c i="2" r="J649"/>
  <c r="J609"/>
  <c r="J528"/>
  <c r="BK286"/>
  <c r="J200"/>
  <c r="J122"/>
  <c r="BK102"/>
  <c i="4" r="BK91"/>
  <c i="3" r="BK278"/>
  <c r="BK146"/>
  <c i="2" r="J473"/>
  <c i="4" r="BK87"/>
  <c i="3" r="J237"/>
  <c r="J214"/>
  <c r="BK190"/>
  <c i="2" r="BK641"/>
  <c r="J557"/>
  <c r="BK413"/>
  <c r="BK227"/>
  <c i="5" r="J85"/>
  <c i="4" r="J84"/>
  <c i="3" r="J157"/>
  <c i="2" r="BK501"/>
  <c r="BK429"/>
  <c r="J413"/>
  <c r="J170"/>
  <c i="3" r="J221"/>
  <c r="BK189"/>
  <c r="BK168"/>
  <c i="2" r="J530"/>
  <c r="J478"/>
  <c r="J389"/>
  <c r="BK115"/>
  <c i="4" r="J89"/>
  <c i="3" r="BK271"/>
  <c r="J252"/>
  <c r="J188"/>
  <c i="2" r="J631"/>
  <c r="J616"/>
  <c r="BK485"/>
  <c r="J371"/>
  <c r="BK310"/>
  <c r="J184"/>
  <c r="J157"/>
  <c i="3" r="BK259"/>
  <c r="BK193"/>
  <c r="BK160"/>
  <c i="2" r="BK657"/>
  <c r="J439"/>
  <c i="4" r="BK86"/>
  <c i="2" r="BK661"/>
  <c r="J305"/>
  <c i="3" r="BK272"/>
  <c r="J200"/>
  <c r="J158"/>
  <c r="BK137"/>
  <c i="2" r="BK653"/>
  <c r="BK577"/>
  <c r="BK510"/>
  <c r="J444"/>
  <c r="BK421"/>
  <c i="3" r="J265"/>
  <c r="BK236"/>
  <c r="J176"/>
  <c i="2" r="J630"/>
  <c r="BK619"/>
  <c r="BK592"/>
  <c r="J299"/>
  <c r="BK249"/>
  <c r="J141"/>
  <c i="5" r="BK85"/>
  <c i="4" r="J88"/>
  <c i="3" r="J181"/>
  <c r="J156"/>
  <c i="2" r="J559"/>
  <c i="5" r="J86"/>
  <c i="3" r="BK250"/>
  <c r="BK223"/>
  <c r="BK213"/>
  <c r="BK171"/>
  <c i="2" r="J594"/>
  <c r="BK437"/>
  <c r="BK355"/>
  <c r="BK170"/>
  <c i="3" r="J231"/>
  <c r="BK200"/>
  <c r="J178"/>
  <c r="BK156"/>
  <c i="2" r="J494"/>
  <c r="J350"/>
  <c i="3" r="J257"/>
  <c r="J236"/>
  <c r="J199"/>
  <c r="BK185"/>
  <c i="2" r="J606"/>
  <c r="BK451"/>
  <c r="J328"/>
  <c r="J165"/>
  <c i="3" r="J269"/>
  <c r="BK215"/>
  <c r="J272"/>
  <c r="BK166"/>
  <c i="2" r="BK649"/>
  <c r="J619"/>
  <c r="J452"/>
  <c r="J345"/>
  <c r="BK124"/>
  <c i="3" r="BK280"/>
  <c r="BK275"/>
  <c r="BK257"/>
  <c r="J205"/>
  <c r="BK187"/>
  <c i="2" r="J404"/>
  <c r="J161"/>
  <c i="3" r="BK265"/>
  <c r="BK203"/>
  <c i="2" r="BK508"/>
  <c i="3" r="J192"/>
  <c r="J154"/>
  <c r="J137"/>
  <c i="2" r="J646"/>
  <c r="BK572"/>
  <c r="BK530"/>
  <c r="J457"/>
  <c r="J251"/>
  <c r="J169"/>
  <c r="BK146"/>
  <c i="5" r="BK82"/>
  <c i="3" r="BK178"/>
  <c i="2" r="J634"/>
  <c r="J482"/>
  <c r="BK397"/>
  <c r="J355"/>
  <c r="BK251"/>
  <c r="BK168"/>
  <c i="3" r="J228"/>
  <c r="J202"/>
  <c r="BK167"/>
  <c i="2" r="BK623"/>
  <c r="BK471"/>
  <c i="3" r="BK239"/>
  <c r="J204"/>
  <c r="BK186"/>
  <c r="BK176"/>
  <c i="2" r="BK631"/>
  <c r="J547"/>
  <c r="BK382"/>
  <c i="3" r="J277"/>
  <c r="BK211"/>
  <c r="J190"/>
  <c r="BK152"/>
  <c i="2" r="J498"/>
  <c i="3" r="J267"/>
  <c r="J248"/>
  <c r="BK217"/>
  <c r="BK194"/>
  <c r="BK177"/>
  <c i="2" r="BK476"/>
  <c r="J363"/>
  <c r="BK266"/>
  <c r="J124"/>
  <c i="3" r="J239"/>
  <c i="4" r="BK88"/>
  <c i="3" r="BK255"/>
  <c r="BK154"/>
  <c i="2" r="BK621"/>
  <c r="BK566"/>
  <c r="J429"/>
  <c r="BK328"/>
  <c i="3" r="BK277"/>
  <c r="J224"/>
  <c r="BK204"/>
  <c r="J168"/>
  <c r="J150"/>
  <c i="2" r="BK594"/>
  <c r="J623"/>
  <c r="J278"/>
  <c i="3" r="BK208"/>
  <c r="BK169"/>
  <c r="J142"/>
  <c r="BK133"/>
  <c i="2" r="BK645"/>
  <c r="BK590"/>
  <c r="J136"/>
  <c i="4" r="BK90"/>
  <c i="3" r="J242"/>
  <c r="J180"/>
  <c i="2" r="J653"/>
  <c r="J620"/>
  <c r="J384"/>
  <c r="J294"/>
  <c r="J227"/>
  <c r="BK136"/>
  <c r="J113"/>
  <c i="3" r="J194"/>
  <c r="BK163"/>
  <c i="2" r="J592"/>
  <c i="4" r="J91"/>
  <c i="3" r="J255"/>
  <c r="J215"/>
  <c r="BK180"/>
  <c r="J131"/>
  <c i="2" r="BK595"/>
  <c r="J501"/>
  <c r="BK369"/>
  <c r="BK177"/>
  <c i="3" r="J167"/>
  <c i="2" r="J508"/>
  <c r="BK444"/>
  <c r="BK361"/>
  <c r="BK172"/>
  <c r="J522"/>
  <c r="BK473"/>
  <c r="BK323"/>
  <c r="BK126"/>
  <c i="3" r="BK244"/>
  <c r="J193"/>
  <c r="J173"/>
  <c r="J146"/>
  <c i="2" r="J628"/>
  <c r="BK564"/>
  <c r="BK391"/>
  <c r="BK109"/>
  <c i="3" r="J278"/>
  <c r="BK263"/>
  <c r="BK219"/>
  <c r="BK202"/>
  <c r="J186"/>
  <c i="2" r="BK552"/>
  <c r="BK350"/>
  <c r="J126"/>
  <c i="5" r="J87"/>
  <c i="3" r="BK144"/>
  <c i="2" r="J577"/>
  <c r="J168"/>
  <c i="3" r="J225"/>
  <c r="J166"/>
  <c r="J140"/>
  <c r="J132"/>
  <c i="2" r="BK614"/>
  <c r="J564"/>
  <c r="J266"/>
  <c r="J234"/>
  <c r="BK153"/>
  <c r="J107"/>
  <c i="3" r="J246"/>
  <c r="BK225"/>
  <c i="2" r="J510"/>
  <c r="J485"/>
  <c r="BK478"/>
  <c r="BK389"/>
  <c r="J284"/>
  <c i="3" r="J280"/>
  <c r="BK273"/>
  <c r="J208"/>
  <c r="J179"/>
  <c r="J152"/>
  <c i="2" r="J475"/>
  <c i="3" r="BK267"/>
  <c r="BK197"/>
  <c r="J182"/>
  <c r="J147"/>
  <c i="2" r="BK602"/>
  <c r="BK571"/>
  <c r="BK446"/>
  <c i="5" r="J83"/>
  <c i="3" r="BK242"/>
  <c r="J212"/>
  <c r="J197"/>
  <c i="2" r="J504"/>
  <c r="J446"/>
  <c r="BK315"/>
  <c i="3" r="J271"/>
  <c r="BK246"/>
  <c i="2" r="J641"/>
  <c r="J514"/>
  <c r="BK404"/>
  <c r="BK200"/>
  <c r="BK107"/>
  <c i="3" r="BK234"/>
  <c r="BK182"/>
  <c r="BK158"/>
  <c i="2" r="BK638"/>
  <c r="BK620"/>
  <c r="J451"/>
  <c r="J146"/>
  <c i="1" r="AS54"/>
  <c i="3" r="BK181"/>
  <c i="2" r="J661"/>
  <c r="BK184"/>
  <c i="3" r="BK227"/>
  <c r="BK195"/>
  <c i="2" r="BK580"/>
  <c r="J286"/>
  <c i="3" r="J220"/>
  <c r="J170"/>
  <c r="BK142"/>
  <c r="J133"/>
  <c i="2" r="BK634"/>
  <c r="J566"/>
  <c r="BK516"/>
  <c r="BK504"/>
  <c r="J249"/>
  <c r="BK165"/>
  <c r="J115"/>
  <c i="3" r="BK269"/>
  <c r="J234"/>
  <c r="BK170"/>
  <c i="2" r="J590"/>
  <c r="BK482"/>
  <c r="BK278"/>
  <c r="J102"/>
  <c i="4" r="J90"/>
  <c i="3" r="J196"/>
  <c r="BK149"/>
  <c i="2" r="BK475"/>
  <c r="J421"/>
  <c r="J310"/>
  <c i="3" r="BK214"/>
  <c r="BK188"/>
  <c r="J144"/>
  <c i="2" r="BK547"/>
  <c r="BK484"/>
  <c r="BK460"/>
  <c r="J321"/>
  <c i="3" r="BK224"/>
  <c i="4" r="J86"/>
  <c i="3" r="J253"/>
  <c r="J195"/>
  <c r="BK131"/>
  <c i="2" r="BK625"/>
  <c r="J595"/>
  <c r="BK325"/>
  <c r="BK290"/>
  <c r="BK161"/>
  <c r="BK122"/>
  <c i="3" r="J213"/>
  <c r="J189"/>
  <c r="J162"/>
  <c r="BK147"/>
  <c i="2" r="J471"/>
  <c i="3" r="BK231"/>
  <c r="BK138"/>
  <c i="2" r="BK628"/>
  <c r="BK557"/>
  <c r="J437"/>
  <c r="J391"/>
  <c r="J382"/>
  <c r="BK371"/>
  <c r="J303"/>
  <c r="J153"/>
  <c i="5" r="J84"/>
  <c i="3" r="BK232"/>
  <c r="BK228"/>
  <c r="J183"/>
  <c i="2" r="J645"/>
  <c r="BK524"/>
  <c r="J361"/>
  <c i="5" r="BK86"/>
  <c i="2" r="BK528"/>
  <c i="4" r="BK89"/>
  <c i="2" r="J657"/>
  <c r="J552"/>
  <c r="BK141"/>
  <c i="3" r="BK205"/>
  <c r="BK162"/>
  <c r="BK140"/>
  <c i="2" r="BK113"/>
  <c i="3" r="J244"/>
  <c r="BK192"/>
  <c i="2" r="BK542"/>
  <c r="J516"/>
  <c r="BK494"/>
  <c r="J484"/>
  <c r="J460"/>
  <c r="J369"/>
  <c r="BK210"/>
  <c r="J109"/>
  <c i="5" r="BK83"/>
  <c i="3" r="BK279"/>
  <c r="J230"/>
  <c r="J203"/>
  <c r="BK174"/>
  <c r="BK221"/>
  <c r="BK210"/>
  <c r="J187"/>
  <c r="J177"/>
  <c i="2" r="J638"/>
  <c r="J572"/>
  <c r="BK169"/>
  <c i="5" r="BK84"/>
  <c i="3" r="J275"/>
  <c r="J223"/>
  <c r="J172"/>
  <c i="2" r="J571"/>
  <c r="BK321"/>
  <c i="5" r="BK87"/>
  <c i="3" r="BK252"/>
  <c r="J218"/>
  <c i="2" r="BK559"/>
  <c r="BK498"/>
  <c r="BK457"/>
  <c r="BK234"/>
  <c i="4" r="J87"/>
  <c i="3" r="BK220"/>
  <c r="BK179"/>
  <c r="BK150"/>
  <c i="2" r="BK630"/>
  <c r="BK609"/>
  <c r="J315"/>
  <c r="BK284"/>
  <c i="3" r="J279"/>
  <c r="J273"/>
  <c r="J210"/>
  <c r="BK172"/>
  <c r="BK157"/>
  <c i="2" r="J290"/>
  <c i="5" r="F34"/>
  <c i="1" r="BA58"/>
  <c i="3" l="1" r="P136"/>
  <c r="T148"/>
  <c r="P165"/>
  <c r="P191"/>
  <c r="T201"/>
  <c r="R222"/>
  <c i="2" r="P101"/>
  <c r="P100"/>
  <c r="BK152"/>
  <c r="J152"/>
  <c r="J64"/>
  <c r="P152"/>
  <c r="BK167"/>
  <c r="J167"/>
  <c r="J65"/>
  <c r="R167"/>
  <c r="T167"/>
  <c r="R320"/>
  <c r="T500"/>
  <c r="P618"/>
  <c r="BK633"/>
  <c r="J633"/>
  <c r="J76"/>
  <c r="P648"/>
  <c i="3" r="T145"/>
  <c r="T155"/>
  <c r="T153"/>
  <c r="R161"/>
  <c r="BK175"/>
  <c r="J175"/>
  <c r="J77"/>
  <c r="BK191"/>
  <c r="J191"/>
  <c r="J79"/>
  <c r="BK201"/>
  <c r="J201"/>
  <c r="J81"/>
  <c r="T216"/>
  <c r="T209"/>
  <c r="P226"/>
  <c r="R235"/>
  <c r="P251"/>
  <c r="R276"/>
  <c r="T165"/>
  <c r="T191"/>
  <c r="R136"/>
  <c r="P148"/>
  <c r="BK165"/>
  <c r="J165"/>
  <c r="J76"/>
  <c r="R184"/>
  <c r="T198"/>
  <c r="R216"/>
  <c r="R209"/>
  <c r="T226"/>
  <c r="R251"/>
  <c r="T276"/>
  <c i="2" r="BK171"/>
  <c r="J171"/>
  <c r="J66"/>
  <c r="R349"/>
  <c r="R608"/>
  <c r="P633"/>
  <c r="T648"/>
  <c i="3" r="T130"/>
  <c r="P155"/>
  <c r="P153"/>
  <c i="2" r="T171"/>
  <c r="P500"/>
  <c r="BK627"/>
  <c r="J627"/>
  <c r="J75"/>
  <c r="R640"/>
  <c i="3" r="R270"/>
  <c r="P276"/>
  <c i="2" r="R101"/>
  <c r="R100"/>
  <c r="T152"/>
  <c r="P167"/>
  <c r="BK320"/>
  <c r="J320"/>
  <c r="J67"/>
  <c r="BK500"/>
  <c r="J500"/>
  <c r="J72"/>
  <c r="BK618"/>
  <c r="J618"/>
  <c r="J74"/>
  <c r="P627"/>
  <c r="R648"/>
  <c i="3" r="P130"/>
  <c r="R148"/>
  <c r="R165"/>
  <c r="T184"/>
  <c r="P201"/>
  <c r="BK216"/>
  <c r="J216"/>
  <c r="J84"/>
  <c r="BK222"/>
  <c r="J222"/>
  <c r="J85"/>
  <c r="BK229"/>
  <c r="J229"/>
  <c r="J87"/>
  <c r="T235"/>
  <c i="4" r="P83"/>
  <c r="P82"/>
  <c r="P81"/>
  <c i="1" r="AU57"/>
  <c i="3" r="T136"/>
  <c r="BK148"/>
  <c r="J148"/>
  <c r="J69"/>
  <c r="T161"/>
  <c r="BK184"/>
  <c r="J184"/>
  <c r="J78"/>
  <c r="R198"/>
  <c r="T229"/>
  <c i="5" r="BK81"/>
  <c r="J81"/>
  <c r="J60"/>
  <c i="2" r="T101"/>
  <c r="T100"/>
  <c r="R152"/>
  <c r="P349"/>
  <c r="P348"/>
  <c r="T608"/>
  <c r="P640"/>
  <c i="3" r="BK130"/>
  <c r="P145"/>
  <c r="P161"/>
  <c r="R175"/>
  <c r="BK198"/>
  <c r="J198"/>
  <c r="J80"/>
  <c r="P216"/>
  <c r="P209"/>
  <c r="BK226"/>
  <c r="J226"/>
  <c r="J86"/>
  <c r="P229"/>
  <c r="BK251"/>
  <c r="J251"/>
  <c r="J97"/>
  <c i="4" r="R83"/>
  <c r="R82"/>
  <c r="R81"/>
  <c i="2" r="P171"/>
  <c r="T320"/>
  <c r="R500"/>
  <c r="R618"/>
  <c r="R627"/>
  <c r="BK648"/>
  <c r="J648"/>
  <c r="J78"/>
  <c i="3" r="BK136"/>
  <c r="J136"/>
  <c r="J64"/>
  <c r="R145"/>
  <c r="R155"/>
  <c r="R153"/>
  <c r="T175"/>
  <c r="P198"/>
  <c r="P222"/>
  <c r="R226"/>
  <c r="BK235"/>
  <c r="J235"/>
  <c r="J89"/>
  <c r="BK270"/>
  <c r="J270"/>
  <c r="J106"/>
  <c r="BK276"/>
  <c r="J276"/>
  <c r="J108"/>
  <c i="4" r="BK83"/>
  <c r="BK82"/>
  <c r="J82"/>
  <c r="J60"/>
  <c i="5" r="P81"/>
  <c r="P80"/>
  <c i="1" r="AU58"/>
  <c i="2" r="R171"/>
  <c r="P320"/>
  <c r="T349"/>
  <c r="T348"/>
  <c r="T347"/>
  <c r="P608"/>
  <c r="T618"/>
  <c r="T627"/>
  <c r="R633"/>
  <c r="BK640"/>
  <c r="J640"/>
  <c r="J77"/>
  <c r="T640"/>
  <c i="3" r="R130"/>
  <c r="BK161"/>
  <c r="J161"/>
  <c r="J74"/>
  <c r="P175"/>
  <c r="R191"/>
  <c r="R201"/>
  <c r="T222"/>
  <c r="R229"/>
  <c r="P235"/>
  <c r="P270"/>
  <c i="5" r="R81"/>
  <c r="R80"/>
  <c i="2" r="BK101"/>
  <c r="BK100"/>
  <c r="J100"/>
  <c r="J61"/>
  <c r="BK349"/>
  <c r="J349"/>
  <c r="J71"/>
  <c r="BK608"/>
  <c r="J608"/>
  <c r="J73"/>
  <c r="T633"/>
  <c i="3" r="BK145"/>
  <c r="J145"/>
  <c r="J68"/>
  <c r="BK155"/>
  <c r="J155"/>
  <c r="J72"/>
  <c r="P184"/>
  <c r="T251"/>
  <c r="T241"/>
  <c r="T240"/>
  <c r="T270"/>
  <c i="4" r="T83"/>
  <c r="T82"/>
  <c r="T81"/>
  <c i="5" r="T81"/>
  <c r="T80"/>
  <c i="2" r="E48"/>
  <c r="F95"/>
  <c r="BE115"/>
  <c r="BE131"/>
  <c r="BE169"/>
  <c r="BE234"/>
  <c r="BE395"/>
  <c r="BE421"/>
  <c r="BE444"/>
  <c r="BE484"/>
  <c r="BE557"/>
  <c r="BE572"/>
  <c r="BE595"/>
  <c r="BE609"/>
  <c r="BE620"/>
  <c r="BE645"/>
  <c r="BE657"/>
  <c r="BE661"/>
  <c i="3" r="BE146"/>
  <c r="BE158"/>
  <c r="BE170"/>
  <c r="BE176"/>
  <c r="BE180"/>
  <c r="BE185"/>
  <c r="BE188"/>
  <c r="BE196"/>
  <c r="BE203"/>
  <c r="BE231"/>
  <c r="BE234"/>
  <c r="BE237"/>
  <c r="BE278"/>
  <c i="2" r="BE113"/>
  <c r="BE126"/>
  <c r="BE136"/>
  <c r="BE141"/>
  <c r="BE153"/>
  <c r="BE282"/>
  <c r="BE286"/>
  <c r="BE299"/>
  <c r="BE305"/>
  <c r="BE321"/>
  <c r="BE369"/>
  <c r="BE382"/>
  <c r="BE389"/>
  <c r="BE425"/>
  <c r="BE446"/>
  <c r="BE494"/>
  <c r="BE498"/>
  <c r="BE530"/>
  <c r="BE542"/>
  <c r="BE592"/>
  <c r="BE606"/>
  <c r="BE619"/>
  <c r="BE631"/>
  <c r="BE638"/>
  <c r="BE649"/>
  <c r="BE653"/>
  <c r="BK344"/>
  <c r="J344"/>
  <c r="J68"/>
  <c i="3" r="BE131"/>
  <c r="BE156"/>
  <c r="BE157"/>
  <c r="BE168"/>
  <c r="BE178"/>
  <c r="BE257"/>
  <c r="BE269"/>
  <c r="BK233"/>
  <c r="J233"/>
  <c r="J88"/>
  <c i="4" r="F55"/>
  <c r="BE84"/>
  <c i="3" r="BE272"/>
  <c r="BK264"/>
  <c r="J264"/>
  <c r="J103"/>
  <c r="BK268"/>
  <c r="J268"/>
  <c r="J105"/>
  <c i="2" r="BE124"/>
  <c r="BE157"/>
  <c r="BE161"/>
  <c r="BE177"/>
  <c r="BE210"/>
  <c r="BE227"/>
  <c r="BE251"/>
  <c r="BE290"/>
  <c r="BE325"/>
  <c r="BE340"/>
  <c r="BE361"/>
  <c r="BE397"/>
  <c r="BE437"/>
  <c r="BE482"/>
  <c r="BE508"/>
  <c r="BE590"/>
  <c r="BE602"/>
  <c i="3" r="BE152"/>
  <c r="BE166"/>
  <c r="BE174"/>
  <c r="BE179"/>
  <c r="BE182"/>
  <c r="BE186"/>
  <c r="BE187"/>
  <c r="BE208"/>
  <c r="BE224"/>
  <c r="BE227"/>
  <c r="BE244"/>
  <c r="BE250"/>
  <c r="BE261"/>
  <c r="BE265"/>
  <c i="4" r="BE89"/>
  <c r="BE90"/>
  <c i="5" r="BE83"/>
  <c r="BE85"/>
  <c r="BE86"/>
  <c i="2" r="BE294"/>
  <c r="BE323"/>
  <c r="BE336"/>
  <c r="BE451"/>
  <c r="BE522"/>
  <c r="BE559"/>
  <c r="BE594"/>
  <c i="3" r="BE183"/>
  <c r="BE192"/>
  <c r="BE194"/>
  <c r="BE213"/>
  <c r="BE214"/>
  <c r="BE220"/>
  <c r="BK262"/>
  <c r="J262"/>
  <c r="J102"/>
  <c i="4" r="BE87"/>
  <c r="BE88"/>
  <c r="BE91"/>
  <c i="5" r="F55"/>
  <c r="J74"/>
  <c r="BE82"/>
  <c r="BE87"/>
  <c i="2" r="BE165"/>
  <c r="BE168"/>
  <c r="BE284"/>
  <c r="BE371"/>
  <c r="BE391"/>
  <c r="BE537"/>
  <c r="BE552"/>
  <c r="BE566"/>
  <c r="BE630"/>
  <c r="BE646"/>
  <c i="3" r="F55"/>
  <c r="J122"/>
  <c r="BE167"/>
  <c r="BE173"/>
  <c r="BE181"/>
  <c r="BE189"/>
  <c r="BE202"/>
  <c r="BE211"/>
  <c r="BE225"/>
  <c r="BE246"/>
  <c r="BE263"/>
  <c r="BE271"/>
  <c r="BE273"/>
  <c r="BK143"/>
  <c r="J143"/>
  <c r="J67"/>
  <c r="BK159"/>
  <c r="J159"/>
  <c r="J73"/>
  <c r="BK245"/>
  <c r="J245"/>
  <c r="J94"/>
  <c r="BK249"/>
  <c r="J249"/>
  <c r="J96"/>
  <c r="BK256"/>
  <c r="J256"/>
  <c r="J99"/>
  <c i="4" r="E48"/>
  <c r="J75"/>
  <c i="3" r="BK247"/>
  <c r="J247"/>
  <c r="J95"/>
  <c i="2" r="BE413"/>
  <c r="BE452"/>
  <c r="BE476"/>
  <c r="BE478"/>
  <c r="BE547"/>
  <c r="BE580"/>
  <c i="3" r="BE144"/>
  <c r="BE149"/>
  <c r="BE150"/>
  <c r="BE154"/>
  <c r="BE160"/>
  <c r="BE162"/>
  <c r="BE172"/>
  <c r="BE199"/>
  <c r="BE200"/>
  <c r="BE204"/>
  <c r="BE205"/>
  <c r="BE215"/>
  <c r="BE275"/>
  <c r="BE277"/>
  <c r="BE279"/>
  <c r="BE280"/>
  <c r="BK151"/>
  <c r="J151"/>
  <c r="J70"/>
  <c r="BK153"/>
  <c r="J153"/>
  <c r="J71"/>
  <c r="BK243"/>
  <c r="J243"/>
  <c r="J93"/>
  <c r="BK254"/>
  <c r="J254"/>
  <c r="J98"/>
  <c r="BK260"/>
  <c r="J260"/>
  <c r="J101"/>
  <c r="BK274"/>
  <c r="J274"/>
  <c r="J107"/>
  <c i="5" r="E48"/>
  <c i="2" r="BE107"/>
  <c r="BE122"/>
  <c r="BE172"/>
  <c r="BE184"/>
  <c r="BE249"/>
  <c r="BE278"/>
  <c r="BE310"/>
  <c r="BE315"/>
  <c r="BE345"/>
  <c r="BE350"/>
  <c r="BE363"/>
  <c r="BE457"/>
  <c r="BE471"/>
  <c r="BE475"/>
  <c r="BE504"/>
  <c r="BE514"/>
  <c r="BE616"/>
  <c r="BE621"/>
  <c r="BE641"/>
  <c i="3" r="E48"/>
  <c r="BE147"/>
  <c r="BE177"/>
  <c r="BE195"/>
  <c r="BE197"/>
  <c r="BE210"/>
  <c r="BE212"/>
  <c r="BE219"/>
  <c r="BE230"/>
  <c r="BE248"/>
  <c r="BK207"/>
  <c r="J207"/>
  <c r="J82"/>
  <c r="BK209"/>
  <c r="J209"/>
  <c r="J83"/>
  <c i="4" r="BE86"/>
  <c i="5" r="BE84"/>
  <c i="2" r="J52"/>
  <c r="BE102"/>
  <c r="BE109"/>
  <c r="BE170"/>
  <c r="BE200"/>
  <c r="BE266"/>
  <c r="BE303"/>
  <c r="BE328"/>
  <c r="BE355"/>
  <c r="BE404"/>
  <c r="BE429"/>
  <c r="BE439"/>
  <c r="BE485"/>
  <c r="BE501"/>
  <c r="BE516"/>
  <c r="BE528"/>
  <c r="BE571"/>
  <c r="BE577"/>
  <c r="BE623"/>
  <c r="BE625"/>
  <c r="BE628"/>
  <c i="3" r="BE132"/>
  <c r="BE133"/>
  <c r="BE137"/>
  <c r="BE138"/>
  <c r="BE140"/>
  <c r="BE142"/>
  <c r="BE171"/>
  <c r="BE190"/>
  <c r="BE206"/>
  <c r="BE217"/>
  <c r="BE218"/>
  <c r="BE223"/>
  <c r="BE228"/>
  <c r="BE232"/>
  <c r="BE236"/>
  <c r="BE239"/>
  <c r="BE242"/>
  <c r="BE252"/>
  <c r="BE253"/>
  <c r="BE255"/>
  <c r="BK139"/>
  <c r="J139"/>
  <c r="J65"/>
  <c r="BK141"/>
  <c r="J141"/>
  <c r="J66"/>
  <c r="BK238"/>
  <c r="J238"/>
  <c r="J90"/>
  <c r="BK266"/>
  <c r="J266"/>
  <c r="J104"/>
  <c i="2" r="BE146"/>
  <c r="BE384"/>
  <c r="BE460"/>
  <c r="BE473"/>
  <c r="BE510"/>
  <c r="BE524"/>
  <c r="BE564"/>
  <c r="BE614"/>
  <c r="BE634"/>
  <c r="BE659"/>
  <c i="3" r="BE163"/>
  <c r="BE169"/>
  <c r="BE193"/>
  <c r="BE221"/>
  <c r="BE259"/>
  <c r="BE267"/>
  <c r="BK258"/>
  <c r="J258"/>
  <c r="J100"/>
  <c i="2" r="F35"/>
  <c i="1" r="BB55"/>
  <c i="2" r="F37"/>
  <c i="1" r="BD55"/>
  <c i="2" r="F34"/>
  <c i="1" r="BA55"/>
  <c i="5" r="F37"/>
  <c i="1" r="BD58"/>
  <c i="4" r="F34"/>
  <c i="1" r="BA57"/>
  <c i="5" r="J34"/>
  <c i="1" r="AW58"/>
  <c i="5" r="F36"/>
  <c i="1" r="BC58"/>
  <c i="4" r="F36"/>
  <c i="1" r="BC57"/>
  <c i="4" r="F37"/>
  <c i="1" r="BD57"/>
  <c i="3" r="F36"/>
  <c i="1" r="BC56"/>
  <c i="4" r="F35"/>
  <c i="1" r="BB57"/>
  <c i="4" r="J34"/>
  <c i="1" r="AW57"/>
  <c i="2" r="F36"/>
  <c i="1" r="BC55"/>
  <c i="3" r="F37"/>
  <c i="1" r="BD56"/>
  <c i="3" r="F34"/>
  <c i="1" r="BA56"/>
  <c i="5" r="F35"/>
  <c i="1" r="BB58"/>
  <c i="2" r="J34"/>
  <c i="1" r="AW55"/>
  <c i="3" r="F35"/>
  <c i="1" r="BB56"/>
  <c i="3" r="J34"/>
  <c i="1" r="AW56"/>
  <c i="3" l="1" r="P241"/>
  <c r="P240"/>
  <c r="R241"/>
  <c r="R240"/>
  <c i="2" r="R348"/>
  <c r="R347"/>
  <c i="3" r="T164"/>
  <c i="2" r="P347"/>
  <c i="3" r="R164"/>
  <c i="2" r="R151"/>
  <c i="3" r="R135"/>
  <c r="R134"/>
  <c i="2" r="R99"/>
  <c r="R98"/>
  <c i="3" r="T135"/>
  <c r="T134"/>
  <c r="T129"/>
  <c r="T128"/>
  <c i="2" r="T151"/>
  <c r="P151"/>
  <c r="P99"/>
  <c r="P98"/>
  <c i="1" r="AU55"/>
  <c i="3" r="R129"/>
  <c r="R128"/>
  <c i="2" r="T99"/>
  <c r="T98"/>
  <c i="3" r="P164"/>
  <c r="P135"/>
  <c r="BK241"/>
  <c r="BK240"/>
  <c r="J240"/>
  <c r="J91"/>
  <c i="2" r="J101"/>
  <c r="J62"/>
  <c i="3" r="J130"/>
  <c r="J61"/>
  <c r="BK135"/>
  <c r="J135"/>
  <c r="J63"/>
  <c i="4" r="J83"/>
  <c r="J61"/>
  <c r="BK81"/>
  <c r="J81"/>
  <c r="J59"/>
  <c i="2" r="BK151"/>
  <c r="J151"/>
  <c r="J63"/>
  <c i="5" r="BK80"/>
  <c r="J80"/>
  <c r="J59"/>
  <c i="2" r="BK348"/>
  <c r="J348"/>
  <c r="J70"/>
  <c i="3" r="BK164"/>
  <c r="J164"/>
  <c r="J75"/>
  <c i="5" r="F33"/>
  <c i="1" r="AZ58"/>
  <c i="2" r="F33"/>
  <c i="1" r="AZ55"/>
  <c i="2" r="J33"/>
  <c i="1" r="AV55"/>
  <c r="AT55"/>
  <c i="4" r="J33"/>
  <c i="1" r="AV57"/>
  <c r="AT57"/>
  <c r="BA54"/>
  <c r="W30"/>
  <c i="5" r="J33"/>
  <c i="1" r="AV58"/>
  <c r="AT58"/>
  <c i="3" r="J33"/>
  <c i="1" r="AV56"/>
  <c r="AT56"/>
  <c r="BB54"/>
  <c r="W31"/>
  <c r="BD54"/>
  <c r="W33"/>
  <c i="4" r="F33"/>
  <c i="1" r="AZ57"/>
  <c i="3" r="F33"/>
  <c i="1" r="AZ56"/>
  <c r="BC54"/>
  <c r="W32"/>
  <c i="3" l="1" r="P134"/>
  <c r="P129"/>
  <c r="P128"/>
  <c i="1" r="AU56"/>
  <c i="2" r="BK99"/>
  <c r="J99"/>
  <c r="J60"/>
  <c r="BK347"/>
  <c r="J347"/>
  <c r="J69"/>
  <c i="3" r="J241"/>
  <c r="J92"/>
  <c r="BK134"/>
  <c r="J134"/>
  <c r="J62"/>
  <c i="1" r="AZ54"/>
  <c r="AV54"/>
  <c r="AK29"/>
  <c r="AU54"/>
  <c r="AX54"/>
  <c r="AW54"/>
  <c r="AK30"/>
  <c r="AY54"/>
  <c i="4" r="J30"/>
  <c i="1" r="AG57"/>
  <c r="AN57"/>
  <c i="5" r="J30"/>
  <c i="1" r="AG58"/>
  <c r="AN58"/>
  <c i="3" l="1" r="BK129"/>
  <c r="J129"/>
  <c r="J60"/>
  <c i="2" r="BK98"/>
  <c r="J98"/>
  <c i="5" r="J39"/>
  <c i="4" r="J39"/>
  <c i="1" r="W29"/>
  <c i="2" r="J30"/>
  <c i="1" r="AG55"/>
  <c r="AN55"/>
  <c r="AT54"/>
  <c i="2" l="1" r="J59"/>
  <c r="J39"/>
  <c i="3" r="BK128"/>
  <c r="J128"/>
  <c r="J30"/>
  <c i="1" r="AG56"/>
  <c r="AN56"/>
  <c i="3" l="1" r="J59"/>
  <c r="J39"/>
  <c i="1" r="AG54"/>
  <c r="AN54"/>
  <c l="1"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<sst xmlns="http://schemas.openxmlformats.org/spreadsheetml/2006/main">
  <si>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</si>
  <si>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</si>
  <si>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</si>
  <si>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</si>
  <si>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</si>
  <si>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{cbd03ac2-81ba-432e-9a56-c4f029a9bdfc}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</si>
  <si>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</si>
  <si>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</si>
  <si>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</si>
  <si>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</si>
  <si>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</si>
  <si>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</si>
  <si>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</si>
  <si>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</si>
  <si>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2026_01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</si>
  <si>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</si>
  <si>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</si>
  <si>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ICSS, DPS Lesnov, Pod Rozhlednou 1, Jihlava - oprava ploché střechy ubytovacího pavilonu B - aktualizace 2026/01</t>
  </si>
  <si>
    <t>KSO:</t>
  </si>
  <si>
    <t/>
  </si>
  <si>
    <t>CC-CZ:</t>
  </si>
  <si>
    <t>Místo:</t>
  </si>
  <si>
    <t>Jihlava</t>
  </si>
  <si>
    <t>Datum:</t>
  </si>
  <si>
    <t>16. 1. 2026</t>
  </si>
  <si>
    <t>Zadavatel:</t>
  </si>
  <si>
    <t>IČ:</t>
  </si>
  <si>
    <t>Statutární město Jihlava</t>
  </si>
  <si>
    <t>DIČ:</t>
  </si>
  <si>
    <t>Účastník:</t>
  </si>
  <si>
    <t>Vyplň údaj</t>
  </si>
  <si>
    <t>Projektant:</t>
  </si>
  <si>
    <t>SPA spol.s r.o. Jihlava, Havlíčkova 46, Jihlava</t>
  </si>
  <si>
    <t>True</t>
  </si>
  <si>
    <t>Zpracovatel:</t>
  </si>
  <si>
    <t>Fr.Neuwirth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</si>
  <si>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</si>
  <si>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</si>
  <si>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</si>
  <si>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</si>
  <si>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</si>
  <si>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</si>
  <si>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</si>
  <si>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</si>
  <si>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</si>
  <si>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</si>
  <si>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</si>
  <si>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</si>
  <si>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</si>
  <si>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</si>
  <si>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</si>
  <si>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</si>
  <si>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</si>
  <si>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</si>
  <si>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</si>
  <si>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</si>
  <si>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</si>
  <si>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</si>
  <si>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</si>
  <si>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</si>
  <si>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</si>
  <si>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</si>
  <si>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</si>
  <si>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</si>
  <si>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</si>
  <si>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</si>
  <si>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</si>
  <si>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</si>
  <si>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</si>
  <si>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</si>
  <si>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</si>
  <si>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</si>
  <si>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</si>
  <si>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</si>
  <si>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</si>
  <si>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</si>
  <si>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</si>
  <si>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</si>
  <si>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objekt B - stavební část</t>
  </si>
  <si>
    <t>STA</t>
  </si>
  <si>
    <t>1</t>
  </si>
  <si>
    <t>{31889568-d3f2-48ab-b7ef-48452e55ec90}</t>
  </si>
  <si>
    <t>2</t>
  </si>
  <si>
    <t>02</t>
  </si>
  <si>
    <t>Silnoproudá elektrotechnika, hromosvod a ochrana před bleskem</t>
  </si>
  <si>
    <t>{cdf33e17-13a7-43bf-975b-596bc91fb391}</t>
  </si>
  <si>
    <t>03</t>
  </si>
  <si>
    <t>Záchytný systém</t>
  </si>
  <si>
    <t>{7007e5ca-085b-4e8a-b450-cdb677d6c261}</t>
  </si>
  <si>
    <t>VON</t>
  </si>
  <si>
    <t>Vedlejší a ostatní náklady</t>
  </si>
  <si>
    <t>{23856961-6f09-4f0e-9d43-2e41dc311720}</t>
  </si>
  <si>
    <t>KRYCÍ LIST SOUPISU PRACÍ</t>
  </si>
  <si>
    <t>Objekt:</t>
  </si>
  <si>
    <t>01 - objekt B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</si>
  <si>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</si>
  <si>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</si>
  <si>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</si>
  <si>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</si>
  <si>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</si>
  <si>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</si>
  <si>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  62 - Úprava povrchů vnějších</t>
  </si>
  <si>
    <t xml:space="preserve">    9 - Ostatní konstrukce a práce, bourání</t>
  </si>
  <si>
    <t xml:space="preserve">      94 - Lešení a stavební výtahy</t>
  </si>
  <si>
    <t xml:space="preserve">      95 - Dokončovací konstrukce a práce pozemních staveb</t>
  </si>
  <si>
    <t xml:space="preserve">      96 - Bourání konstrukcí</t>
  </si>
  <si>
    <t xml:space="preserve">    997 - Doprava suti a vybouraných hmot</t>
  </si>
  <si>
    <t xml:space="preserve">    998 - Přesun hmot</t>
  </si>
  <si>
    <t>PSV - Práce a dodávky PSV</t>
  </si>
  <si>
    <t xml:space="preserve">    712 - Povlakové krytiny</t>
  </si>
  <si>
    <t xml:space="preserve">      712 - 1 - povlaková krytina - skladba S 3</t>
  </si>
  <si>
    <t xml:space="preserve">      712 - 2 - povlaková krytina - skladba S 4</t>
  </si>
  <si>
    <t xml:space="preserve">    713 - Izolace tepelné</t>
  </si>
  <si>
    <t xml:space="preserve">    742 - Elektroinstalace - slaboproud</t>
  </si>
  <si>
    <t xml:space="preserve">    751 - Vzduchotechnika</t>
  </si>
  <si>
    <t xml:space="preserve">    764 - Konstrukce klempířské</t>
  </si>
  <si>
    <t xml:space="preserve">    767 - Konstrukce zámečnické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</si>
  <si>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</si>
  <si>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</si>
  <si>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</si>
  <si>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</si>
  <si>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</si>
  <si>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</si>
  <si>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</si>
  <si>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</si>
  <si>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</si>
  <si>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</si>
  <si>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</si>
  <si>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</si>
  <si>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</si>
  <si>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</si>
  <si>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</si>
  <si>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</si>
  <si>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</si>
  <si>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</si>
  <si>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</si>
  <si>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62</t>
  </si>
  <si>
    <t>Úprava povrchů vnějších</t>
  </si>
  <si>
    <t>K</t>
  </si>
  <si>
    <t>621211021</t>
  </si>
  <si>
    <t>Montáž kontaktního zateplení lepením a mechanickým kotvením z polystyrenových desek na vnější podhledy, na podklad betonový nebo z lehčeného betonu, z tvárnic keramických nebo vápenopískových, tloušťky desek přes 80 do 120 mm</t>
  </si>
  <si>
    <t>m2</t>
  </si>
  <si>
    <t>CS ÚRS 2025 02</t>
  </si>
  <si>
    <t>4</t>
  </si>
  <si>
    <t>3</t>
  </si>
  <si>
    <t>-355361998</t>
  </si>
  <si>
    <t>Online PSC</t>
  </si>
  <si>
    <t>https://podminky.urs.cz/item/CS_URS_2025_02/621211021</t>
  </si>
  <si>
    <t>VV</t>
  </si>
  <si>
    <t>XPS tl.100 mm</t>
  </si>
  <si>
    <t>"římsy strojovny" (3,40*0,40+0,15*0,15*2+(3,60+0,15*2)*0,225)*2</t>
  </si>
  <si>
    <t>Mezisoučet</t>
  </si>
  <si>
    <t>M</t>
  </si>
  <si>
    <t>28376422</t>
  </si>
  <si>
    <t>deska XPS hrana polodrážková a hladký povrch 300kPA tl 100mm</t>
  </si>
  <si>
    <t>8</t>
  </si>
  <si>
    <t>-1419617609</t>
  </si>
  <si>
    <t>4,565*1,1 'Přepočtené koeficientem množství</t>
  </si>
  <si>
    <t>621531022</t>
  </si>
  <si>
    <t>Omítka tenkovrstvá silikonová vnějších ploch probarvená bez penetrace zatíraná (škrábaná), zrnitost 2,0 mm podhledů</t>
  </si>
  <si>
    <t>1206788315</t>
  </si>
  <si>
    <t>https://podminky.urs.cz/item/CS_URS_2025_02/621531022</t>
  </si>
  <si>
    <t>"římsy strojovny" (3,40*0,50+0,15*0,15*2+(3,60+0,15*2)*0,35)*2</t>
  </si>
  <si>
    <t>621151031</t>
  </si>
  <si>
    <t>Penetrační nátěr vnějších pastovitých tenkovrstvých omítek silikonový podhledů</t>
  </si>
  <si>
    <t>-928561189</t>
  </si>
  <si>
    <t>https://podminky.urs.cz/item/CS_URS_2025_02/621151031</t>
  </si>
  <si>
    <t>5</t>
  </si>
  <si>
    <t>622143003</t>
  </si>
  <si>
    <t>Montáž omítkových profilů plastových, pozinkovaných nebo dřevěných upevněných vtlačením do podkladní vrstvy nebo přibitím rohových s tkaninou</t>
  </si>
  <si>
    <t>m</t>
  </si>
  <si>
    <t>-2022780716</t>
  </si>
  <si>
    <t>https://podminky.urs.cz/item/CS_URS_2025_02/622143003</t>
  </si>
  <si>
    <t>nadpraží</t>
  </si>
  <si>
    <t>(3,60+0,15*2)*2</t>
  </si>
  <si>
    <t>ochrana rohů budovy</t>
  </si>
  <si>
    <t>0,35*2*2</t>
  </si>
  <si>
    <t>59051510</t>
  </si>
  <si>
    <t>profil začišťovací s okapnicí PVC s výztužnou tkaninou pro nadpraží ETICS</t>
  </si>
  <si>
    <t>-1003882649</t>
  </si>
  <si>
    <t>7,8*1,1 'Přepočtené koeficientem množství</t>
  </si>
  <si>
    <t>7</t>
  </si>
  <si>
    <t>63127464</t>
  </si>
  <si>
    <t>profil rohový Al s výztužnou tkaninou š 100/100mm</t>
  </si>
  <si>
    <t>797405071</t>
  </si>
  <si>
    <t>1,4*1,1 'Přepočtené koeficientem množství</t>
  </si>
  <si>
    <t>622142001</t>
  </si>
  <si>
    <t>Potažení vnějších ploch pletivem v ploše nebo pruzích, na plném podkladu sklovláknitým vtlačením do tmelu stěn</t>
  </si>
  <si>
    <t>1024397016</t>
  </si>
  <si>
    <t>https://podminky.urs.cz/item/CS_URS_2025_02/622142001</t>
  </si>
  <si>
    <t>strojovna - podélné atiky</t>
  </si>
  <si>
    <t>(5,00+0,30*2)*2*0,15</t>
  </si>
  <si>
    <t>9</t>
  </si>
  <si>
    <t>622525104</t>
  </si>
  <si>
    <t>Omítka tenkovrstvá jednotlivých malých ploch silikátová, akrylátová, silikonová nebo silikonsilikátová stěn, plochy jednotlivě přes 0,5 do 1,0 m2</t>
  </si>
  <si>
    <t>kus</t>
  </si>
  <si>
    <t>-1876527106</t>
  </si>
  <si>
    <t>https://podminky.urs.cz/item/CS_URS_2025_02/622525104</t>
  </si>
  <si>
    <t>"(5,00+0,30*2)*2*0,15=1,68 m2" 1+1</t>
  </si>
  <si>
    <t>10</t>
  </si>
  <si>
    <t>622151031</t>
  </si>
  <si>
    <t>Penetrační nátěr vnějších pastovitých tenkovrstvých omítek silikonový stěn</t>
  </si>
  <si>
    <t>-288852613</t>
  </si>
  <si>
    <t>https://podminky.urs.cz/item/CS_URS_2025_02/622151031</t>
  </si>
  <si>
    <t>(5,00+0,30*2)*0,15*2</t>
  </si>
  <si>
    <t>11</t>
  </si>
  <si>
    <t>629999011</t>
  </si>
  <si>
    <t>Příplatky k cenám úprav vnějších povrchů za zvýšenou pracnost při provádění styku dvou barev nebo struktur na fasádě</t>
  </si>
  <si>
    <t>976419559</t>
  </si>
  <si>
    <t>https://podminky.urs.cz/item/CS_URS_2025_02/629999011</t>
  </si>
  <si>
    <t>strojovna - napojení na stávající omítky</t>
  </si>
  <si>
    <t>(5,00+4,00+0,30*2)*2</t>
  </si>
  <si>
    <t>619995001</t>
  </si>
  <si>
    <t>Začištění omítek (s dodáním hmot) kolem oken, dveří, podlah, obkladů apod.</t>
  </si>
  <si>
    <t>-1264325561</t>
  </si>
  <si>
    <t>https://podminky.urs.cz/item/CS_URS_2025_02/619995001</t>
  </si>
  <si>
    <t>začištění po osazení nových 6aluzií 600×400 mm</t>
  </si>
  <si>
    <t>(0,60+0,40)*2*2*5</t>
  </si>
  <si>
    <t>Ostatní konstrukce a práce, bourání</t>
  </si>
  <si>
    <t>94</t>
  </si>
  <si>
    <t>Lešení a stavební výtahy</t>
  </si>
  <si>
    <t>13</t>
  </si>
  <si>
    <t>941111120</t>
  </si>
  <si>
    <t>Montáž lešení řadového trubkového lehkého pracovního s podlahami s provozním zatížením tř. 3 do 200 kg/m2 šířky tř. W09 přes 0,9 do 1,2 m, výšky do 10 m; demontáž lešení; příplatek za použití lešení</t>
  </si>
  <si>
    <t>805100094</t>
  </si>
  <si>
    <t>Dobu použití lešení stanoví v jednotkové ceně uchazeč v cenové nabídce !</t>
  </si>
  <si>
    <t>"štít" 16,80*16,00</t>
  </si>
  <si>
    <t>14</t>
  </si>
  <si>
    <t>949121113</t>
  </si>
  <si>
    <t>Montáž lešení lehkého kozového dílcového o výšce lešeňové podlahy přes 1,9 do 2,5 m</t>
  </si>
  <si>
    <t>sada</t>
  </si>
  <si>
    <t>1608459857</t>
  </si>
  <si>
    <t>https://podminky.urs.cz/item/CS_URS_2025_02/949121113</t>
  </si>
  <si>
    <t>"strojovna" 6</t>
  </si>
  <si>
    <t>15</t>
  </si>
  <si>
    <t>949121213</t>
  </si>
  <si>
    <t>Montáž lešení lehkého kozového dílcového Příplatek za první a každý další den použití lešení k ceně -1113</t>
  </si>
  <si>
    <t>1325584091</t>
  </si>
  <si>
    <t>https://podminky.urs.cz/item/CS_URS_2025_02/949121213</t>
  </si>
  <si>
    <t>6*30</t>
  </si>
  <si>
    <t>16</t>
  </si>
  <si>
    <t>949121813</t>
  </si>
  <si>
    <t>Demontáž lešení lehkého kozového dílcového o výšce lešeňové podlahy přes 1,9 do 2,5 m</t>
  </si>
  <si>
    <t>1978373539</t>
  </si>
  <si>
    <t>https://podminky.urs.cz/item/CS_URS_2025_02/949121813</t>
  </si>
  <si>
    <t>95</t>
  </si>
  <si>
    <t>Dokončovací konstrukce a práce pozemních staveb</t>
  </si>
  <si>
    <t>17</t>
  </si>
  <si>
    <t>950 R_001</t>
  </si>
  <si>
    <t>Stávající klimatizační jednotky a rozvody - demontáž, manipulace, uložení, zpětná montáž vč.kompletního uvedení do provozu původním dodavatelem DCI Czech a.s., Štěrboholská 1404/104, 102 00 Praha 10 - kontakt +420603583203</t>
  </si>
  <si>
    <t>soubor</t>
  </si>
  <si>
    <t>-901770680</t>
  </si>
  <si>
    <t>18</t>
  </si>
  <si>
    <t>950 R_002</t>
  </si>
  <si>
    <t>Lokální opravy stávajícího KZS strojovny výtahu ( rozsah oprav a doplnění bude upřesněn dle skutečnosti )_x000d_
- doplnění po demontáži svislého svodu_x000d_
- doplnění po demontáži žebříku_x000d_
- doplnění po demontáži stávajícího stožáru (pavilon B)_x000d_
- opravy rohů apod._x000d_
- barevné sjednocení jednotlivých správkových kusů se stávajícím odstínem</t>
  </si>
  <si>
    <t>kpl</t>
  </si>
  <si>
    <t>275029381</t>
  </si>
  <si>
    <t>19</t>
  </si>
  <si>
    <t>950 R_003</t>
  </si>
  <si>
    <t>Demontáž stávajícího ventilátoru vč.odpojení od elektroinstalace, manipulace, uložení, zpětní montáž po provedení zateplení, připojení k elektroinstalaci</t>
  </si>
  <si>
    <t>-68516058</t>
  </si>
  <si>
    <t>96</t>
  </si>
  <si>
    <t>Bourání konstrukcí</t>
  </si>
  <si>
    <t>20</t>
  </si>
  <si>
    <t>764002841</t>
  </si>
  <si>
    <t>Demontáž klempířských konstrukcí oplechování horních ploch zdí a nadezdívek do suti</t>
  </si>
  <si>
    <t>-731888463</t>
  </si>
  <si>
    <t>https://podminky.urs.cz/item/CS_URS_2025_02/764002841</t>
  </si>
  <si>
    <t>"stávající atika - skladba S 1" (22,20+16,50)*2</t>
  </si>
  <si>
    <t>"stávající atika - skladba S 2" (4,90+3,40)*2</t>
  </si>
  <si>
    <t>712300844</t>
  </si>
  <si>
    <t>Ostatní práce při odstranění povlakové krytiny střech plochých do 10° PUR nástřiku mechanicky</t>
  </si>
  <si>
    <t>1940550993</t>
  </si>
  <si>
    <t>https://podminky.urs.cz/item/CS_URS_2025_02/712300844</t>
  </si>
  <si>
    <t>střecha S 3</t>
  </si>
  <si>
    <t>21,60*15,90-(5,00*0,40*2+(4,40+3,90)*1/2*3,20)-(0,60*0,60+0,90*1,10*5+1,20*1,50)</t>
  </si>
  <si>
    <t>střecha S 4</t>
  </si>
  <si>
    <t>4,90*0,20*2+3,40*0,15*2+3,80*3,40</t>
  </si>
  <si>
    <t>22</t>
  </si>
  <si>
    <t>712340832</t>
  </si>
  <si>
    <t>Odstranění povlakové krytiny střech plochých do 10° z přitavených pásů NAIP v plné ploše dvouvrstvé</t>
  </si>
  <si>
    <t>-607759430</t>
  </si>
  <si>
    <t>https://podminky.urs.cz/item/CS_URS_2025_02/712340832</t>
  </si>
  <si>
    <t>skladba S 1</t>
  </si>
  <si>
    <t>modifikované asfaltové pásy</t>
  </si>
  <si>
    <t>21,60*15,90</t>
  </si>
  <si>
    <t>strojovna výtahu - odpočet plochy</t>
  </si>
  <si>
    <t>-(4,80*0,20*2+(4,20+3,80)*1/2*3,40)</t>
  </si>
  <si>
    <t>strojovna výtahu - přípočet vytažení na stěny</t>
  </si>
  <si>
    <t>(5,00*2+4,00*2+0,30*3+0,70)*0,25</t>
  </si>
  <si>
    <t>stávající atika</t>
  </si>
  <si>
    <t>(22,20+16,50)*2*0,40+(21,60+15,90)*2*0,50</t>
  </si>
  <si>
    <t>skladba S 2</t>
  </si>
  <si>
    <t>5,10*3,40+4,90*0,30*2+(3,40*4+3,80*2+0,40*4)*0,375</t>
  </si>
  <si>
    <t>Součet</t>
  </si>
  <si>
    <t>23</t>
  </si>
  <si>
    <t>713140862</t>
  </si>
  <si>
    <t>Odstranění tepelné izolace střech plochých z rohoží, pásů, dílců, desek, bloků nadstřešních izolací připevněných lepením z polystyrenu nasáklého vodou, tloušťka izolace do 100 mm</t>
  </si>
  <si>
    <t>-595008833</t>
  </si>
  <si>
    <t>https://podminky.urs.cz/item/CS_URS_2025_02/713140862</t>
  </si>
  <si>
    <t>EPS tl.5,0 mm</t>
  </si>
  <si>
    <t>komory na střeše - odpočet plochy</t>
  </si>
  <si>
    <t>-(0,60*0,60+0,90*1,10*5+1,20*1,50)</t>
  </si>
  <si>
    <t>24</t>
  </si>
  <si>
    <t>-487775828</t>
  </si>
  <si>
    <t>4 × IPA (položka pro dvouvrstvé odstranění s dvojnásobnou plochou = 4 vrstvy)</t>
  </si>
  <si>
    <t>21,60*15,90*2</t>
  </si>
  <si>
    <t>-(4,80*0,20*2+(4,20+3,80)*1/2*3,40)*2</t>
  </si>
  <si>
    <t>(5,00*2+4,00*2+0,30*3+0,70)*0,30*2</t>
  </si>
  <si>
    <t>((22,20+16,50)*2*0,40+(21,60+15,90)*2*0,50)*2</t>
  </si>
  <si>
    <t>(5,10*3,40+4,90*0,30*2+(3,40*4+3,80*2+0,40*4)*0,375)*2</t>
  </si>
  <si>
    <t>25</t>
  </si>
  <si>
    <t>712300854</t>
  </si>
  <si>
    <t>Ostatní práce při odstranění povlakové krytiny střech plochých do 10° lišt poplastovaných</t>
  </si>
  <si>
    <t>-1764349967</t>
  </si>
  <si>
    <t>https://podminky.urs.cz/item/CS_URS_2025_02/712300854</t>
  </si>
  <si>
    <t>"strojovna" (5,00*2+4,00*2+0,30*3+0,70)</t>
  </si>
  <si>
    <t>"ZK 1" (0,90+1,20)*2*5</t>
  </si>
  <si>
    <t>"ZK 2" (1,20+1,50)*2</t>
  </si>
  <si>
    <t>"ventilátor" 0,60*4</t>
  </si>
  <si>
    <t>26</t>
  </si>
  <si>
    <t>713140861</t>
  </si>
  <si>
    <t>Odstranění tepelné izolace střech plochých z rohoží, pásů, dílců, desek, bloků nadstřešních izolací připevněných lepením z polystyrenu suchého, tloušťka izolace do 100 mm</t>
  </si>
  <si>
    <t>613574945</t>
  </si>
  <si>
    <t>https://podminky.urs.cz/item/CS_URS_2025_02/713140861</t>
  </si>
  <si>
    <t>KSD Polsid tl.5,0 cm</t>
  </si>
  <si>
    <t>3,80*3,40</t>
  </si>
  <si>
    <t>27</t>
  </si>
  <si>
    <t>721210823</t>
  </si>
  <si>
    <t>Demontáž kanalizačního příslušenství střešních vtoků DN do 125 mm</t>
  </si>
  <si>
    <t>-687471312</t>
  </si>
  <si>
    <t>https://podminky.urs.cz/item/CS_URS_2025_02/721210823</t>
  </si>
  <si>
    <t>28</t>
  </si>
  <si>
    <t>965082933</t>
  </si>
  <si>
    <t>Odstranění násypu pod podlahami nebo ochranného násypu na střechách tl. do 200 mm, plochy přes 2 m2</t>
  </si>
  <si>
    <t>m3</t>
  </si>
  <si>
    <t>588797841</t>
  </si>
  <si>
    <t>https://podminky.urs.cz/item/CS_URS_2025_02/965082933</t>
  </si>
  <si>
    <t>štěrkový násyp tl.8,0-20,0 cm</t>
  </si>
  <si>
    <t>21,60*15,90*(0,08+0,20)*1/2</t>
  </si>
  <si>
    <t>-(4,80*0,20*2+(4,20+3,80)*1/2*3,40)*(0,08+0,20)*1/2</t>
  </si>
  <si>
    <t>-(0,60*0,60+0,90*1,10*5+1,20*1,50)*(0,08+0,20)*1/2</t>
  </si>
  <si>
    <t>štěrkový násyp tl.8,0-16,0 cm</t>
  </si>
  <si>
    <t>3,80*3,40*(0,08+0,16)*1/2</t>
  </si>
  <si>
    <t>29</t>
  </si>
  <si>
    <t>965 R_001</t>
  </si>
  <si>
    <t>Příprava podkladu po odebrání vrstev stávající střešní krytiny, očištění, odstranění případných nerovností, výplň prasklin apod. ( bude upřesněno )</t>
  </si>
  <si>
    <t>738129206</t>
  </si>
  <si>
    <t>3,80*3,40+0,50*3,40*2</t>
  </si>
  <si>
    <t>30</t>
  </si>
  <si>
    <t>721140806</t>
  </si>
  <si>
    <t>Demontáž potrubí z litinových trub odpadních nebo dešťových přes 100 do DN 200</t>
  </si>
  <si>
    <t>-1331524790</t>
  </si>
  <si>
    <t>https://podminky.urs.cz/item/CS_URS_2025_02/721140806</t>
  </si>
  <si>
    <t>1,50*5</t>
  </si>
  <si>
    <t>31</t>
  </si>
  <si>
    <t>764003801</t>
  </si>
  <si>
    <t>Demontáž klempířských konstrukcí lemování trub, konzol, držáků, ventilačních nástavců a ostatních kusových prvků do suti</t>
  </si>
  <si>
    <t>-1587743293</t>
  </si>
  <si>
    <t>https://podminky.urs.cz/item/CS_URS_2025_02/764003801</t>
  </si>
  <si>
    <t>32</t>
  </si>
  <si>
    <t>764004861</t>
  </si>
  <si>
    <t>Demontáž klempířských konstrukcí svodu do suti</t>
  </si>
  <si>
    <t>-1193138338</t>
  </si>
  <si>
    <t>https://podminky.urs.cz/item/CS_URS_2025_02/764004861</t>
  </si>
  <si>
    <t>33</t>
  </si>
  <si>
    <t>751398825</t>
  </si>
  <si>
    <t>Demontáž ostatních zařízení větrací mřížky stěnové, průřezu přes 0,200 m2</t>
  </si>
  <si>
    <t>578595603</t>
  </si>
  <si>
    <t>https://podminky.urs.cz/item/CS_URS_2025_02/751398825</t>
  </si>
  <si>
    <t>"žaluzie 600×400 mm" 2*5</t>
  </si>
  <si>
    <t>34</t>
  </si>
  <si>
    <t>767832802</t>
  </si>
  <si>
    <t>Demontáž venkovních požárních žebříků bez ochranného koše</t>
  </si>
  <si>
    <t>-143760963</t>
  </si>
  <si>
    <t>https://podminky.urs.cz/item/CS_URS_2025_02/767832802</t>
  </si>
  <si>
    <t>"stávající strojovna" 2,65+1,00</t>
  </si>
  <si>
    <t>35</t>
  </si>
  <si>
    <t>767996701</t>
  </si>
  <si>
    <t>Demontáž ostatních zámečnických konstrukcí řezáním o hmotnosti jednotlivých dílů do 50 kg</t>
  </si>
  <si>
    <t>kg</t>
  </si>
  <si>
    <t>-231673014</t>
  </si>
  <si>
    <t>https://podminky.urs.cz/item/CS_URS_2025_02/767996701</t>
  </si>
  <si>
    <t>"horní díl stožáru (výška 4,0 m) - pavilon B" 28,500</t>
  </si>
  <si>
    <t>"stožár STA vč.konzoly (AT1 + AT3)" 28,50+42,00</t>
  </si>
  <si>
    <t>36</t>
  </si>
  <si>
    <t>767996702</t>
  </si>
  <si>
    <t>Demontáž ostatních zámečnických konstrukcí řezáním o hmotnosti jednotlivých dílů přes 50 do 100 kg</t>
  </si>
  <si>
    <t>-477381275</t>
  </si>
  <si>
    <t>https://podminky.urs.cz/item/CS_URS_2025_02/767996702</t>
  </si>
  <si>
    <t>"spodní díl příhradového stožáru (ze 2 dílů) + konzoly (pavilon B)" 95,00*2+16,00</t>
  </si>
  <si>
    <t>37</t>
  </si>
  <si>
    <t>767584811</t>
  </si>
  <si>
    <t>Demontáž podhledů doplňků podhledů mřížek vzduchotechnických</t>
  </si>
  <si>
    <t>-696260378</t>
  </si>
  <si>
    <t>https://podminky.urs.cz/item/CS_URS_2025_02/767584811</t>
  </si>
  <si>
    <t>38</t>
  </si>
  <si>
    <t>764001821</t>
  </si>
  <si>
    <t>Demontáž klempířských konstrukcí krytiny ze svitků nebo tabulí do suti</t>
  </si>
  <si>
    <t>18019794</t>
  </si>
  <si>
    <t>https://podminky.urs.cz/item/CS_URS_2025_02/764001821</t>
  </si>
  <si>
    <t>plechová krytina VZT komor na střeše</t>
  </si>
  <si>
    <t>1,10*1,30*5</t>
  </si>
  <si>
    <t>39</t>
  </si>
  <si>
    <t>981511114</t>
  </si>
  <si>
    <t>Demolice konstrukcí objektů postupným rozebíráním konstrukcí ze železobetonu</t>
  </si>
  <si>
    <t>315198355</t>
  </si>
  <si>
    <t>https://podminky.urs.cz/item/CS_URS_2025_02/981511114</t>
  </si>
  <si>
    <t>VZT komory na střeše - střešní desky</t>
  </si>
  <si>
    <t>0,90*1,20*0,10*2</t>
  </si>
  <si>
    <t>40</t>
  </si>
  <si>
    <t>981511112</t>
  </si>
  <si>
    <t>Demolice konstrukcí objektů postupným rozebíráním zdiva na maltu cementovou z cihel nebo tvárnic</t>
  </si>
  <si>
    <t>-198714397</t>
  </si>
  <si>
    <t>https://podminky.urs.cz/item/CS_URS_2025_02/981511112</t>
  </si>
  <si>
    <t>zdivo VZT komor na střeše</t>
  </si>
  <si>
    <t>(0,90+1,20)*2*0,15*0,70*5</t>
  </si>
  <si>
    <t>997</t>
  </si>
  <si>
    <t>Doprava suti a vybouraných hmot</t>
  </si>
  <si>
    <t>41</t>
  </si>
  <si>
    <t>997013155</t>
  </si>
  <si>
    <t>Vnitrostaveništní doprava suti a vybouraných hmot vodorovně do 50 m svisle s omezením mechanizace pro budovy a haly výšky přes 15 do 18 m</t>
  </si>
  <si>
    <t>t</t>
  </si>
  <si>
    <t>-867907893</t>
  </si>
  <si>
    <t>https://podminky.urs.cz/item/CS_URS_2025_02/997013155</t>
  </si>
  <si>
    <t>42</t>
  </si>
  <si>
    <t>997013501</t>
  </si>
  <si>
    <t>Odvoz suti a vybouraných hmot na skládku nebo meziskládku se složením, na vzdálenost do 1 km</t>
  </si>
  <si>
    <t>2019761623</t>
  </si>
  <si>
    <t>https://podminky.urs.cz/item/CS_URS_2025_02/997013501</t>
  </si>
  <si>
    <t>43</t>
  </si>
  <si>
    <t>997013509</t>
  </si>
  <si>
    <t>Odvoz suti a vybouraných hmot na skládku nebo meziskládku se složením, na vzdálenost Příplatek k ceně za každý další i započatý 1 km přes 1 km</t>
  </si>
  <si>
    <t>729008452</t>
  </si>
  <si>
    <t>https://podminky.urs.cz/item/CS_URS_2025_02/997013509</t>
  </si>
  <si>
    <t>88,817*5 'Přepočtené koeficientem množství</t>
  </si>
  <si>
    <t>44</t>
  </si>
  <si>
    <t>997013631</t>
  </si>
  <si>
    <t>Poplatek za uložení stavebního odpadu na skládce (skládkovné) směsného stavebního a demoličního zatříděného do Katalogu odpadů pod kódem 17 09 04</t>
  </si>
  <si>
    <t>-846695699</t>
  </si>
  <si>
    <t>https://podminky.urs.cz/item/CS_URS_2025_02/997013631</t>
  </si>
  <si>
    <t>"suť a demontovaná materiál celkem" 88,817</t>
  </si>
  <si>
    <t>"odpočet asfaltových pásů" -(4,731+9,484)</t>
  </si>
  <si>
    <t>"odpočet - PUR, polystyren a Polsid" -3,589</t>
  </si>
  <si>
    <t>"odpočet žebříku - způsob likvidace bude upřesněn" -0,110</t>
  </si>
  <si>
    <t>"odpočet ocelového stožáru + stožár STA - způsob likvidace bude upřesněn" -(0,099+0,206)</t>
  </si>
  <si>
    <t>45</t>
  </si>
  <si>
    <t>997013645</t>
  </si>
  <si>
    <t>Poplatek za uložení stavebního odpadu na skládce (skládkovné) asfaltového bez obsahu dehtu zatříděného do Katalogu odpadů pod kódem 17 03 02</t>
  </si>
  <si>
    <t>1396431719</t>
  </si>
  <si>
    <t>https://podminky.urs.cz/item/CS_URS_2025_02/997013645</t>
  </si>
  <si>
    <t>"stávající asfaltové pásy" 4,731+9,484</t>
  </si>
  <si>
    <t>46</t>
  </si>
  <si>
    <t>997013814</t>
  </si>
  <si>
    <t>Poplatek za uložení stavebního odpadu na skládce (skládkovné) z izolačních materiálů zatříděného do Katalogu odpadů pod kódem 17 06 04</t>
  </si>
  <si>
    <t>524045820</t>
  </si>
  <si>
    <t>https://podminky.urs.cz/item/CS_URS_2025_02/997013814</t>
  </si>
  <si>
    <t>"PUR, polystyren, Polsid" 0,670+2,085+0,834</t>
  </si>
  <si>
    <t>998</t>
  </si>
  <si>
    <t>Přesun hmot</t>
  </si>
  <si>
    <t>47</t>
  </si>
  <si>
    <t>998011010</t>
  </si>
  <si>
    <t>Přesun hmot pro budovy občanské výstavby, bydlení, výrobu a služby s nosnou svislou konstrukcí zděnou z cihel, tvárnic nebo kamene vodorovná dopravní vzdálenost do 100 m s omezením mechanizace pro budovy výšky přes 12 do 24 m</t>
  </si>
  <si>
    <t>1296176804</t>
  </si>
  <si>
    <t>https://podminky.urs.cz/item/CS_URS_2025_02/998011010</t>
  </si>
  <si>
    <t>PSV</t>
  </si>
  <si>
    <t>Práce a dodávky PSV</t>
  </si>
  <si>
    <t>712</t>
  </si>
  <si>
    <t>Povlakové krytiny</t>
  </si>
  <si>
    <t>712 - 1</t>
  </si>
  <si>
    <t>povlaková krytina - skladba S 3</t>
  </si>
  <si>
    <t>48</t>
  </si>
  <si>
    <t>712_1 R_001</t>
  </si>
  <si>
    <t>Příprava podkladu a očištění po demontáži stávajícího souvrství střechy S 1</t>
  </si>
  <si>
    <t>24779195</t>
  </si>
  <si>
    <t>0,30*(22,20+16,50)*2+0,60*(21,60+15,90)*2+0,30*(5,00*2+4,00*2+0,30*3+0,70)</t>
  </si>
  <si>
    <t>0,30*(0,60*2+0,90*5+1,10*5+1,20+1,50)*2</t>
  </si>
  <si>
    <t>49</t>
  </si>
  <si>
    <t>712311101</t>
  </si>
  <si>
    <t>Provedení povlakové krytiny střech plochých do 10° natěradly a tmely za studena nátěrem lakem penetračním nebo asfaltovým</t>
  </si>
  <si>
    <t>1264673932</t>
  </si>
  <si>
    <t>https://podminky.urs.cz/item/CS_URS_2025_02/712311101</t>
  </si>
  <si>
    <t>50</t>
  </si>
  <si>
    <t>11163150</t>
  </si>
  <si>
    <t>lak penetrační asfaltový</t>
  </si>
  <si>
    <t>-909488120</t>
  </si>
  <si>
    <t>401,49*0,00032 'Přepočtené koeficientem množství</t>
  </si>
  <si>
    <t>51</t>
  </si>
  <si>
    <t>712341559</t>
  </si>
  <si>
    <t>Provedení povlakové krytiny střech plochých do 10° pásy přitavením NAIP v plné ploše</t>
  </si>
  <si>
    <t>32100302</t>
  </si>
  <si>
    <t>https://podminky.urs.cz/item/CS_URS_2025_02/712341559</t>
  </si>
  <si>
    <t>0,30*(22,20+16,50)*2+(0,60+0,20*2)*(21,60+15,90)*2+(0,30+0,20)*(5,00*2+4,00*2+0,30*3+0,70)</t>
  </si>
  <si>
    <t>(0,30+0,20)*(0,60*2+0,90*5+1,10*5+1,20+1,50)*2</t>
  </si>
  <si>
    <t>52</t>
  </si>
  <si>
    <t>62856011</t>
  </si>
  <si>
    <t>Modifikovaný asfaltový pás (SBS) s nosnou vložkou z AL folie a skelné rohože. Horní povrch jemnozrnný minerální posyp, spodní povrch spalitelná PE fólie. Ohebnost za nízkých teplot -20 °C, tloušťka 3,8 mm, 10 m2/role.</t>
  </si>
  <si>
    <t>1577233745</t>
  </si>
  <si>
    <t>440,97*1,1655 'Přepočtené koeficientem množství</t>
  </si>
  <si>
    <t>53</t>
  </si>
  <si>
    <t>712363604</t>
  </si>
  <si>
    <t>Provedení povlakové krytiny střech plochých do 10° s mechanicky kotvenou izolací včetně položení fólie a horkovzdušného svaření tl. tepelné izolace přes 240 mm budovy výšky do 18 m, kotvené do betonu vnitřní pole</t>
  </si>
  <si>
    <t>299571595</t>
  </si>
  <si>
    <t>https://podminky.urs.cz/item/CS_URS_2025_02/712363604</t>
  </si>
  <si>
    <t>22,50*16,80+(21,40+15,70)*2*0,35*2</t>
  </si>
  <si>
    <t>-(5,00*0,40*2+(4,40+3,90)*1/2*3,20)-(0,80*0,80+1,30*1,10*5+1,40*1,70)</t>
  </si>
  <si>
    <t>0,30*2*(5,00*2+4,00*2+0,30*3+0,70)</t>
  </si>
  <si>
    <t>(0,80*2+1,10*5+1,30*2)*2*1,10+(1,40+1,70)*2*1,30</t>
  </si>
  <si>
    <t>(0,80*2+1,10*5+1,30*2)*2*0,30*4+(1,40+1,70)*2*0,30*4</t>
  </si>
  <si>
    <t>odpočet krajních polí</t>
  </si>
  <si>
    <t>-(21,40+13,70)*2*1,00</t>
  </si>
  <si>
    <t>54</t>
  </si>
  <si>
    <t>28322012</t>
  </si>
  <si>
    <t>fólie hydroizolační střešní mPVC mechanicky kotvená tl 1,5mm šedá / Broof (t3)</t>
  </si>
  <si>
    <t>1663889855</t>
  </si>
  <si>
    <t>404,17*1,15 'Přepočtené koeficientem množství</t>
  </si>
  <si>
    <t>55</t>
  </si>
  <si>
    <t>712363605</t>
  </si>
  <si>
    <t>Provedení povlakové krytiny střech plochých do 10° s mechanicky kotvenou izolací včetně položení fólie a horkovzdušného svaření tl. tepelné izolace přes 240 mm budovy výšky do 18 m, kotvené do betonu krajní pole</t>
  </si>
  <si>
    <t>-140313518</t>
  </si>
  <si>
    <t>https://podminky.urs.cz/item/CS_URS_2025_02/712363605</t>
  </si>
  <si>
    <t>krajní pole</t>
  </si>
  <si>
    <t>(21,40+13,70)*2*1,00-1,00*1,00*4</t>
  </si>
  <si>
    <t>56</t>
  </si>
  <si>
    <t>1453910992</t>
  </si>
  <si>
    <t>66,2*1,1655 'Přepočtené koeficientem množství</t>
  </si>
  <si>
    <t>57</t>
  </si>
  <si>
    <t>712363606</t>
  </si>
  <si>
    <t>Provedení povlakové krytiny střech plochých do 10° s mechanicky kotvenou izolací včetně položení fólie a horkovzdušného svaření tl. tepelné izolace přes 240 mm budovy výšky do 18 m, kotvené do betonu rohové pole</t>
  </si>
  <si>
    <t>-75609206</t>
  </si>
  <si>
    <t>https://podminky.urs.cz/item/CS_URS_2025_02/712363606</t>
  </si>
  <si>
    <t>1,00*1,00*4</t>
  </si>
  <si>
    <t>58</t>
  </si>
  <si>
    <t>1441365119</t>
  </si>
  <si>
    <t>4*1,1655 'Přepočtené koeficientem množství</t>
  </si>
  <si>
    <t>59</t>
  </si>
  <si>
    <t>712363005</t>
  </si>
  <si>
    <t>Provedení povlakové krytiny střech plochých do 10° fólií termoplastickou mPVC (měkčené PVC) aplikace fólie na oplechování (na tzv. fóliový plech) horkovzdušným navařením v plné ploše</t>
  </si>
  <si>
    <t>1247026260</t>
  </si>
  <si>
    <t>https://podminky.urs.cz/item/CS_URS_2025_02/712363005</t>
  </si>
  <si>
    <t>"koutová lišta" 127,20*0,10</t>
  </si>
  <si>
    <t>"rohová lišta" 139,40*0,10</t>
  </si>
  <si>
    <t>"závětrná lišta" 78,60*0,20</t>
  </si>
  <si>
    <t>"přítlačná lišta" 19,60*0,10</t>
  </si>
  <si>
    <t>60</t>
  </si>
  <si>
    <t>712363352</t>
  </si>
  <si>
    <t>Povlakové krytiny střech plochých do 10° z tvarovaných poplastovaných lišt pro mPVC vnitřní koutová lišta rš 100 mm</t>
  </si>
  <si>
    <t>107395121</t>
  </si>
  <si>
    <t>https://podminky.urs.cz/item/CS_URS_2025_02/712363352</t>
  </si>
  <si>
    <t>ozn.8</t>
  </si>
  <si>
    <t>"atika" (21,40+15,70)*2</t>
  </si>
  <si>
    <t>"ZK 1" (1,10+1,30)*2*5</t>
  </si>
  <si>
    <t>"ZK 2" (1,40+1,70)*2</t>
  </si>
  <si>
    <t>"ventilátor" 0,80*4</t>
  </si>
  <si>
    <t>61</t>
  </si>
  <si>
    <t>712363353</t>
  </si>
  <si>
    <t>Povlakové krytiny střech plochých do 10° z tvarovaných poplastovaných lišt pro mPVC vnější koutová lišta rš 100 mm</t>
  </si>
  <si>
    <t>-65567597</t>
  </si>
  <si>
    <t>https://podminky.urs.cz/item/CS_URS_2025_02/712363353</t>
  </si>
  <si>
    <t>ozn.13</t>
  </si>
  <si>
    <t>"ZK 1" ((1,10+1,30)*2+1,10*4)*5</t>
  </si>
  <si>
    <t>"ZK 2" (1,40+1,70)*2+1,35*4</t>
  </si>
  <si>
    <t>"ventilátor" 0,80*4+1,10*4</t>
  </si>
  <si>
    <t>712363384</t>
  </si>
  <si>
    <t>Povlakové krytiny střech plochých do 10° z tvarovaných poplastovaných lišt ostatní atypická výroba profilů o větší rš</t>
  </si>
  <si>
    <t>568019411</t>
  </si>
  <si>
    <t>https://podminky.urs.cz/item/CS_URS_2025_02/712363384</t>
  </si>
  <si>
    <t>"ozn.15 - závětrná lišta" (22,50+16,80)*2*0,50</t>
  </si>
  <si>
    <t>63</t>
  </si>
  <si>
    <t>712363373</t>
  </si>
  <si>
    <t>Povlakové krytiny střech plochých do 10° z tvarovaných poplastovaných lišt pro mPVC přítlačná lišta rš 70 mm</t>
  </si>
  <si>
    <t>365739390</t>
  </si>
  <si>
    <t>https://podminky.urs.cz/item/CS_URS_2025_02/712363373</t>
  </si>
  <si>
    <t>64</t>
  </si>
  <si>
    <t>712391171</t>
  </si>
  <si>
    <t>Provedení povlakové krytiny střech plochých do 10° -ostatní práce provedení vrstvy textilní podkladní</t>
  </si>
  <si>
    <t>-1432743464</t>
  </si>
  <si>
    <t>https://podminky.urs.cz/item/CS_URS_2025_02/712391171</t>
  </si>
  <si>
    <t>(0,80*2+1,10*5+1,30*2)*2*0,30*2+(1,40+1,70)*2*0,30*2</t>
  </si>
  <si>
    <t>65</t>
  </si>
  <si>
    <t>2615301110</t>
  </si>
  <si>
    <t>sklovláknitá separační textilie 120 g/m2, š.2,0 m, 200 m2/role</t>
  </si>
  <si>
    <t>401514497</t>
  </si>
  <si>
    <t>459,01*1,15 'Přepočtené koeficientem množství</t>
  </si>
  <si>
    <t>66</t>
  </si>
  <si>
    <t>713141152</t>
  </si>
  <si>
    <t>Montáž tepelné izolace střech plochých rohožemi, pásy, deskami, dílci, bloky (izolační materiál ve specifikaci) kladenými volně dvouvrstvá</t>
  </si>
  <si>
    <t>-208978277</t>
  </si>
  <si>
    <t>https://podminky.urs.cz/item/CS_URS_2025_02/713141152</t>
  </si>
  <si>
    <t>EPS100 2×tl.120 mm</t>
  </si>
  <si>
    <t>21,60*15,90-(5,00*0,40*2+(4,40+3,90)*1/2*3,20)-(0,60*0,60+1,10*0,90*5+1,20*1,50)</t>
  </si>
  <si>
    <t>67</t>
  </si>
  <si>
    <t>28372312</t>
  </si>
  <si>
    <t>deska EPS 100 pro konstrukce s běžným zatížením λ=0,037 tl 120mm</t>
  </si>
  <si>
    <t>1793468116</t>
  </si>
  <si>
    <t>319,05*2,1 'Přepočtené koeficientem množství</t>
  </si>
  <si>
    <t>68</t>
  </si>
  <si>
    <t>713141311</t>
  </si>
  <si>
    <t>Montáž tepelné izolace střech plochých spádovými klíny v ploše kladenými volně</t>
  </si>
  <si>
    <t>879012955</t>
  </si>
  <si>
    <t>https://podminky.urs.cz/item/CS_URS_2025_02/713141311</t>
  </si>
  <si>
    <t>EPS100 tl.20-260 mm (spád 2%)</t>
  </si>
  <si>
    <t>69</t>
  </si>
  <si>
    <t>28376141</t>
  </si>
  <si>
    <t>klín izolační z pěnového polystyrenu EPS 100 spád do 5%</t>
  </si>
  <si>
    <t>-814406857</t>
  </si>
  <si>
    <t>70</t>
  </si>
  <si>
    <t>713141378</t>
  </si>
  <si>
    <t>Montáž tepelné izolace střech plochých spádovými klíny na zhlaví atiky šířky přes 500 do 1000 mm mechanicky ukotvenými šrouby</t>
  </si>
  <si>
    <t>-216117071</t>
  </si>
  <si>
    <t>https://podminky.urs.cz/item/CS_URS_2025_02/713141378</t>
  </si>
  <si>
    <t>XPS tl.6,0 cm</t>
  </si>
  <si>
    <t>(22,50+16,80)*2</t>
  </si>
  <si>
    <t>71</t>
  </si>
  <si>
    <t>28376105</t>
  </si>
  <si>
    <t>klín izolační z XPS spádový ( tl.6,0-9,0 cm )</t>
  </si>
  <si>
    <t>1913938610</t>
  </si>
  <si>
    <t>78,60*0,55*(0,06+0,09)*1/2*1,10</t>
  </si>
  <si>
    <t>72</t>
  </si>
  <si>
    <t>713141398</t>
  </si>
  <si>
    <t>Montáž tepelné izolace střech plochých na konstrukce stěn převyšující úroveň střechy např. atiky, prostupy střešní krytinou do výšky 1 000 mm mechanicky ukotvenými šrouby</t>
  </si>
  <si>
    <t>CS ÚRS 2023 01</t>
  </si>
  <si>
    <t>876023965</t>
  </si>
  <si>
    <t>https://podminky.urs.cz/item/CS_URS_2023_01/713141398</t>
  </si>
  <si>
    <t>vnitřní strana atiky</t>
  </si>
  <si>
    <t>(21,60+15,90)*2*(0,25+0,40)*1/2</t>
  </si>
  <si>
    <t>"ZK 1" (1,30*1,10+(1,30+0,90)*2*1,10)*5</t>
  </si>
  <si>
    <t>"ZK 2" 1,40*1,70+(1,40+1,50)*2*1,35</t>
  </si>
  <si>
    <t>"ventilátor" 0,80*0,80+(0,80+0,60)*2*1,10</t>
  </si>
  <si>
    <t>73</t>
  </si>
  <si>
    <t>1752788805</t>
  </si>
  <si>
    <t>69,655*1,05 'Přepočtené koeficientem množství</t>
  </si>
  <si>
    <t>74</t>
  </si>
  <si>
    <t>721233112</t>
  </si>
  <si>
    <t>Střešní vtoky (vpusti) polypropylenové (PP) pro ploché střechy s odtokem svislým DN 110</t>
  </si>
  <si>
    <t>-251377666</t>
  </si>
  <si>
    <t>https://podminky.urs.cz/item/CS_URS_2025_02/721233112</t>
  </si>
  <si>
    <t>75</t>
  </si>
  <si>
    <t>721 R_001</t>
  </si>
  <si>
    <t>Utěsnění dodatečně osazované střešní vpusti do stávající konstrukce</t>
  </si>
  <si>
    <t>-350012584</t>
  </si>
  <si>
    <t>76</t>
  </si>
  <si>
    <t>721171916</t>
  </si>
  <si>
    <t>Opravy odpadního potrubí plastového propojení dosavadního potrubí DN 125</t>
  </si>
  <si>
    <t>-1071473648</t>
  </si>
  <si>
    <t>https://podminky.urs.cz/item/CS_URS_2025_02/721171916</t>
  </si>
  <si>
    <t>77</t>
  </si>
  <si>
    <t>721173316</t>
  </si>
  <si>
    <t>Potrubí z trub PVC SN4 dešťové DN 125</t>
  </si>
  <si>
    <t>-718597339</t>
  </si>
  <si>
    <t>https://podminky.urs.cz/item/CS_URS_2025_02/721173316</t>
  </si>
  <si>
    <t>"odvětrávací potrubí na střeše - komory" 1,50*5</t>
  </si>
  <si>
    <t>78</t>
  </si>
  <si>
    <t>953731311</t>
  </si>
  <si>
    <t>Odvětrání svislé plastovými troubami montáž větrací hlavice, vnitřního průměru do 160 mm</t>
  </si>
  <si>
    <t>-20844371</t>
  </si>
  <si>
    <t>https://podminky.urs.cz/item/CS_URS_2025_02/953731311</t>
  </si>
  <si>
    <t>79</t>
  </si>
  <si>
    <t>28612265</t>
  </si>
  <si>
    <t>hlavice ventilační plastová PP DN do 160 mm</t>
  </si>
  <si>
    <t>646867731</t>
  </si>
  <si>
    <t>80</t>
  </si>
  <si>
    <t>762361331</t>
  </si>
  <si>
    <t>Konstrukční vrstva pod klempířské prvky pro oplechování horních ploch zdí a nadezdívek (atik) z vodovzdorné překližky šroubovaných do podkladu, tloušťky desky 18 mm</t>
  </si>
  <si>
    <t>1099403879</t>
  </si>
  <si>
    <t>https://podminky.urs.cz/item/CS_URS_2025_02/762361331</t>
  </si>
  <si>
    <t>atika</t>
  </si>
  <si>
    <t>(22,50+16,80)*2*0,55</t>
  </si>
  <si>
    <t>zvukotlumící komory - pod oplechování</t>
  </si>
  <si>
    <t>1,10*1,40*5+1,60*1,90*1</t>
  </si>
  <si>
    <t>zvukotlumící komory - spodní část</t>
  </si>
  <si>
    <t>0,90*1,20*5</t>
  </si>
  <si>
    <t>81</t>
  </si>
  <si>
    <t>762395000</t>
  </si>
  <si>
    <t>Spojovací prostředky krovů, bednění a laťování, nadstřešních konstrukcí svory, prkna, hřebíky, pásová ocel, vruty</t>
  </si>
  <si>
    <t>331423247</t>
  </si>
  <si>
    <t>https://podminky.urs.cz/item/CS_URS_2025_02/762395000</t>
  </si>
  <si>
    <t>"překližka tl.18 mm" 59,370*0,018</t>
  </si>
  <si>
    <t>82</t>
  </si>
  <si>
    <t>998712103</t>
  </si>
  <si>
    <t>Přesun hmot pro povlakové krytiny stanovený z hmotnosti přesunovaného materiálu vodorovná dopravní vzdálenost do 50 m v objektech výšky přes 12 do 24 m</t>
  </si>
  <si>
    <t>-1662046887</t>
  </si>
  <si>
    <t>https://podminky.urs.cz/item/CS_URS_2025_02/998712103</t>
  </si>
  <si>
    <t>712 - 2</t>
  </si>
  <si>
    <t>povlaková krytina - skladba S 4</t>
  </si>
  <si>
    <t>83</t>
  </si>
  <si>
    <t>712_2 R_001</t>
  </si>
  <si>
    <t>Příprava podkladu a očištění po demontáži stávajícího souvrství střechy S 2</t>
  </si>
  <si>
    <t>1954231849</t>
  </si>
  <si>
    <t>4,90*0,20*2+3,40*0,15*2+3,80*3,40+(3,80+3,40)*2*0,50</t>
  </si>
  <si>
    <t>84</t>
  </si>
  <si>
    <t>192315468</t>
  </si>
  <si>
    <t>85</t>
  </si>
  <si>
    <t>592790829</t>
  </si>
  <si>
    <t>23,1*0,00032 'Přepočtené koeficientem množství</t>
  </si>
  <si>
    <t>86</t>
  </si>
  <si>
    <t>-1072269606</t>
  </si>
  <si>
    <t>4,90*0,20*2+3,40*0,15*2+3,80*3,40+(3,80+3,40)*2*(0,50+0,30*2)</t>
  </si>
  <si>
    <t>87</t>
  </si>
  <si>
    <t>1486877636</t>
  </si>
  <si>
    <t>31,74*1,1655 'Přepočtené koeficientem množství</t>
  </si>
  <si>
    <t>88</t>
  </si>
  <si>
    <t>-534428748</t>
  </si>
  <si>
    <t>(3,20*0,50+0,15*0,20*2)*2+3,60*3,20+5,00*0,40*2+3,20*0,40*2</t>
  </si>
  <si>
    <t>(3,20+0,30*2)*(0,275+0,20)*2+(3,60+3,20)*2*0,20*2</t>
  </si>
  <si>
    <t>-1,00*1,00*4</t>
  </si>
  <si>
    <t>89</t>
  </si>
  <si>
    <t>-1938503214</t>
  </si>
  <si>
    <t>26,45*1,1655 'Přepočtené koeficientem množství</t>
  </si>
  <si>
    <t>90</t>
  </si>
  <si>
    <t>1121208226</t>
  </si>
  <si>
    <t>91</t>
  </si>
  <si>
    <t>-1793212523</t>
  </si>
  <si>
    <t>92</t>
  </si>
  <si>
    <t>466386703</t>
  </si>
  <si>
    <t>"koutová lišta" 22,00*0,10</t>
  </si>
  <si>
    <t>"rohová lišta" 21,20*0,10</t>
  </si>
  <si>
    <t>"okapnice" 7,80*0,15</t>
  </si>
  <si>
    <t>"závětrná lišta" 19,20*0,20</t>
  </si>
  <si>
    <t>93</t>
  </si>
  <si>
    <t>183485256</t>
  </si>
  <si>
    <t>"atika" (3,60+3,20)*2+(3,20+0,30*2+0,20*2)*2</t>
  </si>
  <si>
    <t>-750538765</t>
  </si>
  <si>
    <t>"atika" (3,60+3,20)*2+(3,20+0,30*2)*2</t>
  </si>
  <si>
    <t>-1060237596</t>
  </si>
  <si>
    <t>"ozn.15 - závětrná lišta" (5,00+4,00+0,30*2)*2*0,50</t>
  </si>
  <si>
    <t>"ozn.16 - okapnice" (3,60+0,15*2)*2*0,40</t>
  </si>
  <si>
    <t>-410559828</t>
  </si>
  <si>
    <t>97</t>
  </si>
  <si>
    <t>-389676961</t>
  </si>
  <si>
    <t>30,45*1,15 'Přepočtené koeficientem množství</t>
  </si>
  <si>
    <t>98</t>
  </si>
  <si>
    <t>1110970954</t>
  </si>
  <si>
    <t>EPS100 2×tl.100 mm</t>
  </si>
  <si>
    <t>99</t>
  </si>
  <si>
    <t>28372309</t>
  </si>
  <si>
    <t>deska EPS 100 pro konstrukce s běžným zatížením λ=0,037 tl 100mm</t>
  </si>
  <si>
    <t>-265987121</t>
  </si>
  <si>
    <t>12,92*2,1 'Přepočtené koeficientem množství</t>
  </si>
  <si>
    <t>100</t>
  </si>
  <si>
    <t>-1136387577</t>
  </si>
  <si>
    <t>EPS100 tl.20-80 mm (spád 2%)</t>
  </si>
  <si>
    <t>101</t>
  </si>
  <si>
    <t>453478665</t>
  </si>
  <si>
    <t>102</t>
  </si>
  <si>
    <t>713141358</t>
  </si>
  <si>
    <t>Montáž tepelné izolace střech plochých spádovými klíny na zhlaví atiky šířky do 500 mm mechanicky ukotvenými šrouby</t>
  </si>
  <si>
    <t>1420765897</t>
  </si>
  <si>
    <t>https://podminky.urs.cz/item/CS_URS_2025_02/713141358</t>
  </si>
  <si>
    <t>XPS</t>
  </si>
  <si>
    <t>(5,00+3,20)*2</t>
  </si>
  <si>
    <t>103</t>
  </si>
  <si>
    <t>1266845934</t>
  </si>
  <si>
    <t>16,40*0,40*(0,06+0,09)*1/2*1,10</t>
  </si>
  <si>
    <t>104</t>
  </si>
  <si>
    <t>1330661359</t>
  </si>
  <si>
    <t>(3,80+3,40)*2*(0,25+0,35)*1/2</t>
  </si>
  <si>
    <t>vnější strana atiky</t>
  </si>
  <si>
    <t>(3,40+0,30*2)*0,40*2</t>
  </si>
  <si>
    <t>okapy - příčné stany strojovny</t>
  </si>
  <si>
    <t>3,40*0,60*2</t>
  </si>
  <si>
    <t>105</t>
  </si>
  <si>
    <t>-58464828</t>
  </si>
  <si>
    <t>11,6*1,05 'Přepočtené koeficientem množství</t>
  </si>
  <si>
    <t>106</t>
  </si>
  <si>
    <t>-335005331</t>
  </si>
  <si>
    <t>107</t>
  </si>
  <si>
    <t>-54979645</t>
  </si>
  <si>
    <t>108</t>
  </si>
  <si>
    <t>1391344875</t>
  </si>
  <si>
    <t>(5,00+3,20)*2*0,55</t>
  </si>
  <si>
    <t>horní líc říms</t>
  </si>
  <si>
    <t>3,60*0,50*2</t>
  </si>
  <si>
    <t>109</t>
  </si>
  <si>
    <t>1552961199</t>
  </si>
  <si>
    <t>"překližka tl.18 mm" 12,062*0,018</t>
  </si>
  <si>
    <t>110</t>
  </si>
  <si>
    <t>1621616159</t>
  </si>
  <si>
    <t>713</t>
  </si>
  <si>
    <t>Izolace tepelné</t>
  </si>
  <si>
    <t>111</t>
  </si>
  <si>
    <t>713411111</t>
  </si>
  <si>
    <t>Montáž izolace tepelné potrubí a ohybů pásy nebo rohožemi bez povrchové úpravy (izolační materiál ve specifikaci) ovinutými kolem potrubí a staženými ocelovým drátem potrubí jednovrstvá</t>
  </si>
  <si>
    <t>535735029</t>
  </si>
  <si>
    <t>https://podminky.urs.cz/item/CS_URS_2025_02/713411111</t>
  </si>
  <si>
    <t>komora ZK2</t>
  </si>
  <si>
    <t>"MV tl.100 mm" 3,14*0,50*1,50</t>
  </si>
  <si>
    <t>112</t>
  </si>
  <si>
    <t>63152099</t>
  </si>
  <si>
    <t>pás tepelně izolační univerzální λ=0,032-0,033 tl 100mm</t>
  </si>
  <si>
    <t>363227055</t>
  </si>
  <si>
    <t>2,355*1,1 'Přepočtené koeficientem množství</t>
  </si>
  <si>
    <t>113</t>
  </si>
  <si>
    <t>998713103</t>
  </si>
  <si>
    <t>Přesun hmot pro izolace tepelné stanovený z hmotnosti přesunovaného materiálu vodorovná dopravní vzdálenost do 50 m v objektech výšky přes 12 m do 24 m</t>
  </si>
  <si>
    <t>-1238350962</t>
  </si>
  <si>
    <t>https://podminky.urs.cz/item/CS_URS_2025_02/998713103</t>
  </si>
  <si>
    <t>742</t>
  </si>
  <si>
    <t>Elektroinstalace - slaboproud</t>
  </si>
  <si>
    <t>114</t>
  </si>
  <si>
    <t>742 R_001</t>
  </si>
  <si>
    <t>Prověření požadovaných anténních a satelitních rozvodů, protažení nových koaxiálních kabelů v požadovaných délkách v rámci nového zatrubkování, zkouška funkčnosti multischalteru, nastavení anténního zesilovače, a práce související s uvedením do provozu ( rozsah prací bude upřesněn dle skutečnosti )</t>
  </si>
  <si>
    <t>-1570460675</t>
  </si>
  <si>
    <t>115</t>
  </si>
  <si>
    <t>742 R_002</t>
  </si>
  <si>
    <t>Montáž a dodávka - stožár televizní antény vč.trojnožky, podkladní dlaždice vč.podložení přířezy ze střešní folie tl.1,5 mm (bude upřesněno)</t>
  </si>
  <si>
    <t>-20006062</t>
  </si>
  <si>
    <t>116</t>
  </si>
  <si>
    <t>742110005</t>
  </si>
  <si>
    <t>Montáž trubek elektroinstalačních plastových ohebných uložených ve střeše apod.</t>
  </si>
  <si>
    <t>-1376694714</t>
  </si>
  <si>
    <t>https://podminky.urs.cz/item/CS_URS_2025_02/742110005</t>
  </si>
  <si>
    <t>117</t>
  </si>
  <si>
    <t>34571352</t>
  </si>
  <si>
    <t>trubka elektroinstalační ohebná dvouplášťová korugovaná (chránička) D 52/63mm, HDPE+LDPE ( množství bude upřesněno )</t>
  </si>
  <si>
    <t>932992806</t>
  </si>
  <si>
    <t>50*1,05 'Přepočtené koeficientem množství</t>
  </si>
  <si>
    <t>118</t>
  </si>
  <si>
    <t>998742103</t>
  </si>
  <si>
    <t>Přesun hmot pro slaboproud stanovený z hmotnosti přesunovaného materiálu vodorovná dopravní vzdálenost do 50 m v objektech výšky přes 12 do 24 m</t>
  </si>
  <si>
    <t>1055824355</t>
  </si>
  <si>
    <t>https://podminky.urs.cz/item/CS_URS_2025_02/998742103</t>
  </si>
  <si>
    <t>751</t>
  </si>
  <si>
    <t>Vzduchotechnika</t>
  </si>
  <si>
    <t>119</t>
  </si>
  <si>
    <t>751398014</t>
  </si>
  <si>
    <t>Montáž ostatních zařízení větrací mřížky na kruhové potrubí, průměru přes 300 do 400 mm</t>
  </si>
  <si>
    <t>104758256</t>
  </si>
  <si>
    <t>https://podminky.urs.cz/item/CS_URS_2025_02/751398014</t>
  </si>
  <si>
    <t>120</t>
  </si>
  <si>
    <t>55341424</t>
  </si>
  <si>
    <t>mřížka větrací nerezová se síťovinou 400×400 mm</t>
  </si>
  <si>
    <t>497871753</t>
  </si>
  <si>
    <t>121</t>
  </si>
  <si>
    <t>998751101</t>
  </si>
  <si>
    <t>Přesun hmot pro vzduchotechniku stanovený z hmotnosti přesunovaného materiálu vodorovná dopravní vzdálenost do 100 m základní v objektech výšky do 12 m</t>
  </si>
  <si>
    <t>616597056</t>
  </si>
  <si>
    <t>https://podminky.urs.cz/item/CS_URS_2025_02/998751101</t>
  </si>
  <si>
    <t>764</t>
  </si>
  <si>
    <t>Konstrukce klempířské</t>
  </si>
  <si>
    <t>122</t>
  </si>
  <si>
    <t>764326441</t>
  </si>
  <si>
    <t>Ventilační turbína z hliníkového plechu s lemováním na střechách s krytinou skládanou mimo prejzovou nebo z plechu, průměru do 300 mm</t>
  </si>
  <si>
    <t>608801931</t>
  </si>
  <si>
    <t>https://podminky.urs.cz/item/CS_URS_2025_02/764326441</t>
  </si>
  <si>
    <t>"na zvukotlumících komorách" 5</t>
  </si>
  <si>
    <t>123</t>
  </si>
  <si>
    <t>998764103</t>
  </si>
  <si>
    <t>Přesun hmot pro konstrukce klempířské stanovený z hmotnosti přesunovaného materiálu vodorovná dopravní vzdálenost do 50 m základní v objektech výšky přes 12 do 24 m</t>
  </si>
  <si>
    <t>1286284649</t>
  </si>
  <si>
    <t>https://podminky.urs.cz/item/CS_URS_2025_02/998764103</t>
  </si>
  <si>
    <t>767</t>
  </si>
  <si>
    <t>Konstrukce zámečnické</t>
  </si>
  <si>
    <t>124</t>
  </si>
  <si>
    <t>767832122</t>
  </si>
  <si>
    <t>Montáž venkovních požárních žebříků do betonu bez suchovodu</t>
  </si>
  <si>
    <t>1610816368</t>
  </si>
  <si>
    <t>https://podminky.urs.cz/item/CS_URS_2025_02/767832122</t>
  </si>
  <si>
    <t>"Z 1" 2,65+1,00</t>
  </si>
  <si>
    <t>125</t>
  </si>
  <si>
    <t>44983000</t>
  </si>
  <si>
    <t>žebřík venkovní bez suchovodu v provedení žárový Zn ( podrobná specifikace dle detailu Z 1 )</t>
  </si>
  <si>
    <t>-801228524</t>
  </si>
  <si>
    <t>126</t>
  </si>
  <si>
    <t>998767103</t>
  </si>
  <si>
    <t>Přesun hmot pro zámečnické konstrukce stanovený z hmotnosti přesunovaného materiálu vodorovná dopravní vzdálenost do 50 m v objektech výšky přes 12 do 24 m</t>
  </si>
  <si>
    <t>-1338363466</t>
  </si>
  <si>
    <t>https://podminky.urs.cz/item/CS_URS_2025_02/998767103</t>
  </si>
  <si>
    <t>783</t>
  </si>
  <si>
    <t>Dokončovací práce - nátěry</t>
  </si>
  <si>
    <t>127</t>
  </si>
  <si>
    <t>783301313</t>
  </si>
  <si>
    <t>Příprava podkladu zámečnických konstrukcí před provedením nátěru odmaštění odmašťovačem ředidlovým</t>
  </si>
  <si>
    <t>-203834251</t>
  </si>
  <si>
    <t>https://podminky.urs.cz/item/CS_URS_2025_02/783301313</t>
  </si>
  <si>
    <t>"stávající dveře do strojovny vč.rámu" 0,90*1,20*2+0,20*(0,90+1,20)*2</t>
  </si>
  <si>
    <t>128</t>
  </si>
  <si>
    <t>783306807</t>
  </si>
  <si>
    <t>Odstranění nátěrů ze zámečnických konstrukcí odstraňovačem nátěrů s obroušením</t>
  </si>
  <si>
    <t>-1585030494</t>
  </si>
  <si>
    <t>https://podminky.urs.cz/item/CS_URS_2025_02/783306807</t>
  </si>
  <si>
    <t>129</t>
  </si>
  <si>
    <t>783314201</t>
  </si>
  <si>
    <t>Základní antikorozní nátěr zámečnických konstrukcí jednonásobný syntetický standardní</t>
  </si>
  <si>
    <t>87815361</t>
  </si>
  <si>
    <t>https://podminky.urs.cz/item/CS_URS_2025_02/783314201</t>
  </si>
  <si>
    <t>130</t>
  </si>
  <si>
    <t>783315101</t>
  </si>
  <si>
    <t>Mezinátěr zámečnických konstrukcí jednonásobný syntetický standardní</t>
  </si>
  <si>
    <t>-2129007358</t>
  </si>
  <si>
    <t>https://podminky.urs.cz/item/CS_URS_2025_02/783315101</t>
  </si>
  <si>
    <t>131</t>
  </si>
  <si>
    <t>783317101</t>
  </si>
  <si>
    <t>Krycí nátěr (email) zámečnických konstrukcí jednonásobný syntetický standardní</t>
  </si>
  <si>
    <t>-1757133313</t>
  </si>
  <si>
    <t>https://podminky.urs.cz/item/CS_URS_2025_02/783317101</t>
  </si>
  <si>
    <t>02 - Silnoproudá elektrotechnika, hromosvod a ochrana před bleskem</t>
  </si>
  <si>
    <t>Ing.Michal Nestrojil</t>
  </si>
  <si>
    <t>Rozpočet a výkaz výměr zpracován v SW ASTRA Zlín - rozpočtování v oboru elektro, aktuální cenová úroveň (2025). Import do KROS4. SW je plně použitelný ve smyslu vyhl. 230/2012.</t>
  </si>
  <si>
    <t>D1 - Silnoproudá elektrotechnika, hromosvod a ochrana před bleskem</t>
  </si>
  <si>
    <t xml:space="preserve">    D2 - Specifikace dodávky Dopnění stávajícího rozvaděče R5NP A</t>
  </si>
  <si>
    <t xml:space="preserve">    D3 - Elektromontáže</t>
  </si>
  <si>
    <t xml:space="preserve">      D4 - Střešní ventilátor</t>
  </si>
  <si>
    <t xml:space="preserve">        D5 - Střešní ventilátor IP 54</t>
  </si>
  <si>
    <t xml:space="preserve">        D6 - Elektroinstalační krabice</t>
  </si>
  <si>
    <t xml:space="preserve">        D7 - Elektroinstalační přístroje</t>
  </si>
  <si>
    <t xml:space="preserve">        D8 - KRYT SPÍNAČE</t>
  </si>
  <si>
    <t xml:space="preserve">        D9 - KABEL SE ZVÝŠENOU ODOLNOSTÍ PROTI ŠÍŘENÍ PLAMENE, BARVA PLÁŠTĚ ORANŽOVÁ, TŘÍDA REAKCE NA OHEŇ - B2 c</t>
  </si>
  <si>
    <t xml:space="preserve">        D10 - LIŠTA ELEKTROINSTALAČNÍ VČ. DÍLŮ A PŘÍSLUŠENSTVÍ</t>
  </si>
  <si>
    <t xml:space="preserve">        D11 - OHEBNÁ CHRÁNIČKA </t>
  </si>
  <si>
    <t xml:space="preserve">        D12 - protipožární ucpávky</t>
  </si>
  <si>
    <t xml:space="preserve">          D13 - Koordinace, uvedení zařízení do provozu a ostatní práce spojené s montáží</t>
  </si>
  <si>
    <t xml:space="preserve">        D14 - KOORDINACE POSTUPU PRACI</t>
  </si>
  <si>
    <t xml:space="preserve">        D15 - PROVEDENI REVIZNICH ZKOUSEK DLE CSN 331500</t>
  </si>
  <si>
    <t xml:space="preserve">      D16 - Bleskosvod, uzemnění</t>
  </si>
  <si>
    <t xml:space="preserve">        D17 - JT-A: Izolovaný jímací stožár 4 m s vnějším vedením izol. vodičů na trojnohém podstavci:</t>
  </si>
  <si>
    <t xml:space="preserve">        D18 - JT-B: Izolovaný jímací stožár 6 m na trojnohém podstavci:</t>
  </si>
  <si>
    <t xml:space="preserve">        D19 - JT-C: Izolovaný jímací stožár 4 m na svislé stěně:</t>
  </si>
  <si>
    <t xml:space="preserve">        D20 - Vysokonapěťově izolovaný svodový a propojovací vodič  s Se=0,75m, průřez žíly min. 28 mm2 Cu, ochran</t>
  </si>
  <si>
    <t xml:space="preserve">        D21 - Měřící a přechodová svorka (přechod na vývod uzemnění cca 0,5 až 1 m nad zemí</t>
  </si>
  <si>
    <t xml:space="preserve">        D22 - Holé vedení AlMgSi pro vyrovnání potenciálů spodních kovových částí jímacích stožárů</t>
  </si>
  <si>
    <t xml:space="preserve">        D23 - Propojení uzemnění mezi svody 1 a 2</t>
  </si>
  <si>
    <t xml:space="preserve">        D24 - POJÍZDNÁ STAVEBNÍ TECHNIKA</t>
  </si>
  <si>
    <t xml:space="preserve">        D25 - MONTÁŽNÍ PRÁCE</t>
  </si>
  <si>
    <t xml:space="preserve">        D26 - Měření zemních odporů, zemniče</t>
  </si>
  <si>
    <t xml:space="preserve">        D27 - REVIZNÍ ZKOUŠKY DLE ČSN</t>
  </si>
  <si>
    <t xml:space="preserve">    D28 - Drobné stavební práce</t>
  </si>
  <si>
    <t xml:space="preserve">    D29 - Zemní práce</t>
  </si>
  <si>
    <t xml:space="preserve">      D30 - VYTÝČENÍ TRATI</t>
  </si>
  <si>
    <t xml:space="preserve">        D31 - SEJMUTÍ DRNU</t>
  </si>
  <si>
    <t xml:space="preserve">        D32 - SEJMUTÍ ORNICE</t>
  </si>
  <si>
    <t xml:space="preserve">        D33 - ŘEZÁNÍ SPÁRY</t>
  </si>
  <si>
    <t xml:space="preserve">        D34 - VYTRHÁNÍ OBRUBY</t>
  </si>
  <si>
    <t xml:space="preserve">        D35 - VYTRHÁNÍ DLAŽBY</t>
  </si>
  <si>
    <t xml:space="preserve">        D36 - BOURANÍ ŽIVIČNÝCH POVRCHŮ</t>
  </si>
  <si>
    <t xml:space="preserve">        D37 - HLOUBENÍ KABELOVÉ RÝHY</t>
  </si>
  <si>
    <t xml:space="preserve">        D38 - ZŘÍZENÍ KABELOVÉHO LOŽE</t>
  </si>
  <si>
    <t xml:space="preserve">        D39 - ZÁHOZ KABELOVÉ RÝHY</t>
  </si>
  <si>
    <t xml:space="preserve">        D40 - PODKLADOVÁ VRSTVA TLOUŠŤKY DO 10 cm</t>
  </si>
  <si>
    <t xml:space="preserve">        D41 - JEDNOVRSTVOVÁ VOZOVKA Z BETONU</t>
  </si>
  <si>
    <t xml:space="preserve">        D42 - Kladení obruby</t>
  </si>
  <si>
    <t xml:space="preserve">        D43 - Opětovná pokládka dlažby</t>
  </si>
  <si>
    <t xml:space="preserve">        D44 - ÚPRAVA POVRCHU</t>
  </si>
  <si>
    <t xml:space="preserve">    D45 - Poplatky spojené s recyklací materiálů</t>
  </si>
  <si>
    <t xml:space="preserve">    D46 - Ostatní náklady</t>
  </si>
  <si>
    <t>D1</t>
  </si>
  <si>
    <t>D2</t>
  </si>
  <si>
    <t>Specifikace dodávky Dopnění stávajícího rozvaděče R5NP A</t>
  </si>
  <si>
    <t>Pol1</t>
  </si>
  <si>
    <t>svorka zapojena RS 6</t>
  </si>
  <si>
    <t>ks</t>
  </si>
  <si>
    <t>Pol2</t>
  </si>
  <si>
    <t>Jistič 1x6A char. B 10 kA</t>
  </si>
  <si>
    <t>Ks</t>
  </si>
  <si>
    <t>Pol3</t>
  </si>
  <si>
    <t>Multifunkční časové relé 1f 230V/ 8A</t>
  </si>
  <si>
    <t>D3</t>
  </si>
  <si>
    <t>Elektromontáže</t>
  </si>
  <si>
    <t>D4</t>
  </si>
  <si>
    <t>Střešní ventilátor</t>
  </si>
  <si>
    <t>D5</t>
  </si>
  <si>
    <t>Střešní ventilátor IP 54</t>
  </si>
  <si>
    <t>Pol4</t>
  </si>
  <si>
    <t>Střešní ventilátor 230V, průtok při 0 Pa min 3000m3/hod, velikost (průměr ventilátoru bude upřesněna po demontáži stávajícího ventilátoru ), včetně usazení a zapojení</t>
  </si>
  <si>
    <t>Pol5</t>
  </si>
  <si>
    <t>Připojení ventilátoru na stávající potrubí, součástí je i případné prodloužení, případná výměna celého potrubí bude řešena dle aktuálního stavu po demontáži stávajícího ventilátoru. Položka bude upřesněna dle skutečně provedení</t>
  </si>
  <si>
    <t>D6</t>
  </si>
  <si>
    <t>Elektroinstalační krabice</t>
  </si>
  <si>
    <t>Pol6</t>
  </si>
  <si>
    <t>KRABICE PŘÍSTROJOVÁ, nástěnná pro vypínač se zapuštěnou montáží, bezhalogenová</t>
  </si>
  <si>
    <t>D7</t>
  </si>
  <si>
    <t>Elektroinstalační přístroje</t>
  </si>
  <si>
    <t>Pol7</t>
  </si>
  <si>
    <t>Přístroj ovládače zapínacího se svorkou N (bezšroubové svorky); řazení 1/0, 1/0So, 1/0S (do hořl. podkladů B až E)</t>
  </si>
  <si>
    <t>D8</t>
  </si>
  <si>
    <t>KRYT SPÍNAČE</t>
  </si>
  <si>
    <t>Pol8</t>
  </si>
  <si>
    <t>Kryt spínače kolébkového, dělený; b. bílá (do hořl. podkladů B až E - při použití bezšroubových přístrojů)</t>
  </si>
  <si>
    <t>D9</t>
  </si>
  <si>
    <t>KABEL SE ZVÝŠENOU ODOLNOSTÍ PROTI ŠÍŘENÍ PLAMENE, BARVA PLÁŠTĚ ORANŽOVÁ, TŘÍDA REAKCE NA OHEŇ - B2 c</t>
  </si>
  <si>
    <t>Pol9</t>
  </si>
  <si>
    <t>CXKH-R-J 3x2.5 , pevně</t>
  </si>
  <si>
    <t>Pol10</t>
  </si>
  <si>
    <t>CXKH-R-O 2x1.5 , pevně</t>
  </si>
  <si>
    <t>D10</t>
  </si>
  <si>
    <t>LIŠTA ELEKTROINSTALAČNÍ VČ. DÍLŮ A PŘÍSLUŠENSTVÍ</t>
  </si>
  <si>
    <t>Pol11</t>
  </si>
  <si>
    <t>Lišta hranatá 20x20 bezhalogenová</t>
  </si>
  <si>
    <t>Pol12</t>
  </si>
  <si>
    <t>Lišta hranatá 40x20 bezhalogenová</t>
  </si>
  <si>
    <t>D11</t>
  </si>
  <si>
    <t xml:space="preserve">OHEBNÁ CHRÁNIČKA </t>
  </si>
  <si>
    <t>Pol13</t>
  </si>
  <si>
    <t>Chránička hebná UV stabilní D40</t>
  </si>
  <si>
    <t>D12</t>
  </si>
  <si>
    <t>protipožární ucpávky</t>
  </si>
  <si>
    <t>Pol14</t>
  </si>
  <si>
    <t>Protipožární ucpávka stávajícího protipožárního kastlíku po napojení ventilátoru a ekvipotenciálového vyrovnání do rozvaděče R5NP</t>
  </si>
  <si>
    <t>D13</t>
  </si>
  <si>
    <t>Koordinace, uvedení zařízení do provozu a ostatní práce spojené s montáží</t>
  </si>
  <si>
    <t>Pol15</t>
  </si>
  <si>
    <t>Demontáž stávajícího střešního ventilátoru včetně odpojení od silového napájení</t>
  </si>
  <si>
    <t>sbr</t>
  </si>
  <si>
    <t>Pol16</t>
  </si>
  <si>
    <t>Úprava stávajícího rozvaděče</t>
  </si>
  <si>
    <t>Pol17</t>
  </si>
  <si>
    <t>Nastavení ovládání ventilátoru</t>
  </si>
  <si>
    <t>D14</t>
  </si>
  <si>
    <t>KOORDINACE POSTUPU PRACI</t>
  </si>
  <si>
    <t>Pol18</t>
  </si>
  <si>
    <t>S ostatnimi profesemi</t>
  </si>
  <si>
    <t>D15</t>
  </si>
  <si>
    <t>PROVEDENI REVIZNICH ZKOUSEK DLE CSN 331500</t>
  </si>
  <si>
    <t>Pol19</t>
  </si>
  <si>
    <t>Revizni technik</t>
  </si>
  <si>
    <t>hod</t>
  </si>
  <si>
    <t>Pol20</t>
  </si>
  <si>
    <t>Spoluprace s reviz.technikem</t>
  </si>
  <si>
    <t>D16</t>
  </si>
  <si>
    <t>Bleskosvod, uzemnění</t>
  </si>
  <si>
    <t>D17</t>
  </si>
  <si>
    <t>JT-A: Izolovaný jímací stožár 4 m s vnějším vedením izol. vodičů na trojnohém podstavci:</t>
  </si>
  <si>
    <t>Pol21</t>
  </si>
  <si>
    <t>Izolovaný jímací stožár s vnějším vedením 4000mm světle šedá GFK</t>
  </si>
  <si>
    <t>KS</t>
  </si>
  <si>
    <t>Pol22</t>
  </si>
  <si>
    <t>Stojan jímacího stožáru pro izolovaný jímací stožár 1,25x1,35m Alu</t>
  </si>
  <si>
    <t>Pol23</t>
  </si>
  <si>
    <t>Závitová tyč na dva betonové podstavce 340mm</t>
  </si>
  <si>
    <t>Pol24</t>
  </si>
  <si>
    <t>Plastový podstavec pod betonový podstavec</t>
  </si>
  <si>
    <t>Pol25</t>
  </si>
  <si>
    <t>Betonový podstavec ke stojanu 16 kg</t>
  </si>
  <si>
    <t>Pol26</t>
  </si>
  <si>
    <t>Připojovací deska pro vedení vysokonapěťového vodiče 16x8-10mm</t>
  </si>
  <si>
    <t>Pol27</t>
  </si>
  <si>
    <t>Připojovací deska pro dvě vedení vysokonapěťového vodiče 16x8-10mm</t>
  </si>
  <si>
    <t>Pol28</t>
  </si>
  <si>
    <t>Pásková uzemňovací objímka 3/8-4"</t>
  </si>
  <si>
    <t>Pol29</t>
  </si>
  <si>
    <t>Stahovací páseka odolná proti UV-záření 7,6x380mm PA černá</t>
  </si>
  <si>
    <t>D18</t>
  </si>
  <si>
    <t>JT-B: Izolovaný jímací stožár 6 m na trojnohém podstavci:</t>
  </si>
  <si>
    <t>Pol30</t>
  </si>
  <si>
    <t>Izolovaný jímací stožár 6000mm světle šedá GFK</t>
  </si>
  <si>
    <t>Pol31</t>
  </si>
  <si>
    <t>Držák stožáru trojramenný pro izolovaný jímací stožár 1,65x1,85m Alu</t>
  </si>
  <si>
    <t>Pol32</t>
  </si>
  <si>
    <t>Závitová tyč na tři betonové podstavce 430mm</t>
  </si>
  <si>
    <t>D19</t>
  </si>
  <si>
    <t>JT-C: Izolovaný jímací stožár 4 m na svislé stěně:</t>
  </si>
  <si>
    <t>Pol33</t>
  </si>
  <si>
    <t>Nosič izolované jímací tyče na anténní stožár</t>
  </si>
  <si>
    <t>D20</t>
  </si>
  <si>
    <t xml:space="preserve">Vysokonapěťově izolovaný svodový a propojovací vodič  s Se=0,75m, průřez žíly min. 28 mm2 Cu, ochran</t>
  </si>
  <si>
    <t>Pol34</t>
  </si>
  <si>
    <t>Izolovaný svodový vodič s Se=0, 75 GR průřez žíly min 28 mm2 Cu ochranný plášť světle šedý</t>
  </si>
  <si>
    <t>Pol35</t>
  </si>
  <si>
    <t>Připojovací prvek pro vedení vysokonapěťového vodiče o 23mm</t>
  </si>
  <si>
    <t>Pol36</t>
  </si>
  <si>
    <t>Příchytka 24-28mm PA světle šedá RAL 7035 včetně šroubu do adaptéru pro střešní držák</t>
  </si>
  <si>
    <t>Pol37</t>
  </si>
  <si>
    <t>Příchytka 24-28mm PA světle šedá RAL 7035 včetně kotvícího prvku do zateplené stěny</t>
  </si>
  <si>
    <t>Pol38</t>
  </si>
  <si>
    <t>Adaptér pro střešní držák vodiče univerzální o 4mm PP černá</t>
  </si>
  <si>
    <t>Pol39</t>
  </si>
  <si>
    <t>Střešní držáky vedení pro ploché střechy 8-10mm PA/PE černá Plášť z černého UV stabilizovaného polyetylénu odolného proti povětrnostním vlivům, dno z černého UV stabilizovaného polyamidu PA 6 odolného proti povětrnostním vlivům</t>
  </si>
  <si>
    <t>D21</t>
  </si>
  <si>
    <t>Měřící a přechodová svorka (přechod na vývod uzemnění cca 0,5 až 1 m nad zemí</t>
  </si>
  <si>
    <t>Pol40</t>
  </si>
  <si>
    <t>Rozpojovací díl 8-10mmm</t>
  </si>
  <si>
    <t>Pol41</t>
  </si>
  <si>
    <t>Mechanická ochrana svodu od země k měřící svorce délka min 800 mm včetně držáku</t>
  </si>
  <si>
    <t>D22</t>
  </si>
  <si>
    <t>Holé vedení AlMgSi pro vyrovnání potenciálů spodních kovových částí jímacích stožárů</t>
  </si>
  <si>
    <t>Pol42</t>
  </si>
  <si>
    <t>Kruhový vodič 8mm Alu</t>
  </si>
  <si>
    <t>Pol43</t>
  </si>
  <si>
    <t>Rychlospojka Vario 8-10mm</t>
  </si>
  <si>
    <t>Pol44</t>
  </si>
  <si>
    <t>Lišta potenciálového vyrovnání pro vnější prostředí 50x5mm</t>
  </si>
  <si>
    <t>Pol45</t>
  </si>
  <si>
    <t>Svorka připojovací</t>
  </si>
  <si>
    <t>Pol46</t>
  </si>
  <si>
    <t>CXKH-R-J 1x16 , pevně</t>
  </si>
  <si>
    <t>D23</t>
  </si>
  <si>
    <t>Propojení uzemnění mezi svody 1 a 2</t>
  </si>
  <si>
    <t>Pol47</t>
  </si>
  <si>
    <t>30x3,5 NV4A (0,84 kg/m), pevně</t>
  </si>
  <si>
    <t>Pol48</t>
  </si>
  <si>
    <t>FeZn/PVC-D10/13 (0,695kg/m), pevně</t>
  </si>
  <si>
    <t>Pol49</t>
  </si>
  <si>
    <t>Svorka spojovací 150kA</t>
  </si>
  <si>
    <t>Pol50</t>
  </si>
  <si>
    <t>Svorka drát-pásek 150kA</t>
  </si>
  <si>
    <t>Pol51</t>
  </si>
  <si>
    <t>protikorozní ochrana vodivých spojů v zemi</t>
  </si>
  <si>
    <t>Pol52</t>
  </si>
  <si>
    <t>protikorozní ochrana svodů</t>
  </si>
  <si>
    <t>Pol53</t>
  </si>
  <si>
    <t>Demontáž stávajícího jímacího vedení- demontáž střešního vedení, jímacích tyčí, podpěr, betonových podstavců, demotáž svislých svodů včetně podpěr. Bude postupováno tak, že nebude poškozen plášť objektu!</t>
  </si>
  <si>
    <t>Pol54</t>
  </si>
  <si>
    <t>Protažení ekvipotenciálového pospojení do rozvaděče R5NP vč. případného vytvoření otvoru ve stropě, rozsah bude upřesněn při realizaci</t>
  </si>
  <si>
    <t>Pol55</t>
  </si>
  <si>
    <t>prověření stávajících svodů, které nebudou využity pro novou soustavu, zda neslouží k napojení vedlejší budovy, v případě že nebudou využity- demontovat, pokud jsou využity ponechat</t>
  </si>
  <si>
    <t>132</t>
  </si>
  <si>
    <t>Pol56</t>
  </si>
  <si>
    <t>napojení na stávající svody, úprava stávajících svodů, rozdvojení stávajících vývodů v místě paralelně vedených svodů</t>
  </si>
  <si>
    <t>134</t>
  </si>
  <si>
    <t>Pol57</t>
  </si>
  <si>
    <t>Zabezpečení pracoviště</t>
  </si>
  <si>
    <t>136</t>
  </si>
  <si>
    <t>D24</t>
  </si>
  <si>
    <t>POJÍZDNÁ STAVEBNÍ TECHNIKA</t>
  </si>
  <si>
    <t>Pol58</t>
  </si>
  <si>
    <t>pojízdná automobilová plošina s dosahem do 18 m, délka pronájmu bude stanovena dodavatelem po konzultaci s technickým dozorem investora dle skutečnosti</t>
  </si>
  <si>
    <t>h</t>
  </si>
  <si>
    <t>138</t>
  </si>
  <si>
    <t>Pol59</t>
  </si>
  <si>
    <t>přesun vysokozdvižné plošiny vzdálenost bude upřesněna při podání cenové nabídky</t>
  </si>
  <si>
    <t>km</t>
  </si>
  <si>
    <t>140</t>
  </si>
  <si>
    <t>Pol60</t>
  </si>
  <si>
    <t>práce v místech, kde nemí možné použít automobilovou plošinu, řešení bude upřesněno s technickým dozorem investora při realizaci (prostory terasy)</t>
  </si>
  <si>
    <t>142</t>
  </si>
  <si>
    <t>Pol61</t>
  </si>
  <si>
    <t>S ostatními profesemi</t>
  </si>
  <si>
    <t>144</t>
  </si>
  <si>
    <t>Pol62</t>
  </si>
  <si>
    <t>S dodavatelem materiálu izolované jímací soutavy</t>
  </si>
  <si>
    <t>146</t>
  </si>
  <si>
    <t>D25</t>
  </si>
  <si>
    <t>MONTÁŽNÍ PRÁCE</t>
  </si>
  <si>
    <t>Pol63</t>
  </si>
  <si>
    <t>Štítek pro označení svodu</t>
  </si>
  <si>
    <t>148</t>
  </si>
  <si>
    <t>150</t>
  </si>
  <si>
    <t>Pol64</t>
  </si>
  <si>
    <t>bezpečnostní tabulka</t>
  </si>
  <si>
    <t>152</t>
  </si>
  <si>
    <t>D26</t>
  </si>
  <si>
    <t>Měření zemních odporů, zemniče</t>
  </si>
  <si>
    <t>Pol65</t>
  </si>
  <si>
    <t>prvního nebo samostatného</t>
  </si>
  <si>
    <t>154</t>
  </si>
  <si>
    <t>D27</t>
  </si>
  <si>
    <t>REVIZNÍ ZKOUŠKY DLE ČSN</t>
  </si>
  <si>
    <t>Pol66</t>
  </si>
  <si>
    <t>Revizní technik</t>
  </si>
  <si>
    <t>156</t>
  </si>
  <si>
    <t>Pol67</t>
  </si>
  <si>
    <t>Spolupráce s revizním technikem</t>
  </si>
  <si>
    <t>158</t>
  </si>
  <si>
    <t>D28</t>
  </si>
  <si>
    <t>Drobné stavební práce</t>
  </si>
  <si>
    <t>Pol68</t>
  </si>
  <si>
    <t>Zednické zapravení prostupů mezi střechou a rozvaděčem R5NP</t>
  </si>
  <si>
    <t>160</t>
  </si>
  <si>
    <t>D29</t>
  </si>
  <si>
    <t>Zemní práce</t>
  </si>
  <si>
    <t>D30</t>
  </si>
  <si>
    <t>VYTÝČENÍ TRATI</t>
  </si>
  <si>
    <t>Pol69</t>
  </si>
  <si>
    <t>Venkovní vedení nn v přehledném terénu</t>
  </si>
  <si>
    <t>162</t>
  </si>
  <si>
    <t>D31</t>
  </si>
  <si>
    <t>SEJMUTÍ DRNU</t>
  </si>
  <si>
    <t>Pol70</t>
  </si>
  <si>
    <t>Nářez drnu,naložení,odvoz</t>
  </si>
  <si>
    <t>164</t>
  </si>
  <si>
    <t>D32</t>
  </si>
  <si>
    <t>SEJMUTÍ ORNICE</t>
  </si>
  <si>
    <t>Pol71</t>
  </si>
  <si>
    <t>Vrstva do 15cm,zemina tř.2</t>
  </si>
  <si>
    <t>166</t>
  </si>
  <si>
    <t>D33</t>
  </si>
  <si>
    <t>ŘEZÁNÍ SPÁRY</t>
  </si>
  <si>
    <t>Pol72</t>
  </si>
  <si>
    <t>V asfaltu přes 50 do 100 mm</t>
  </si>
  <si>
    <t>168</t>
  </si>
  <si>
    <t>D34</t>
  </si>
  <si>
    <t>VYTRHÁNÍ OBRUBY</t>
  </si>
  <si>
    <t>Pol73</t>
  </si>
  <si>
    <t>Stojaté kladené do betonu</t>
  </si>
  <si>
    <t>170</t>
  </si>
  <si>
    <t>D35</t>
  </si>
  <si>
    <t>VYTRHÁNÍ DLAŽBY</t>
  </si>
  <si>
    <t>Pol74</t>
  </si>
  <si>
    <t>Vytrhání dlažby včetně ručního rozebrání, vytřídění, odhozu na hromady nebo naložení na dopravní prostředek a očistění kostek nebo dlaždic z pískového podkladu z dlaždic zámkových, spáry nezalité</t>
  </si>
  <si>
    <t>172</t>
  </si>
  <si>
    <t>Pol75</t>
  </si>
  <si>
    <t>Očištění vybouraných prvků z vozovek a chodníků kostek nebo dlaždic od spojovacího materiálu s původní výplní spár kamenivem, s odklizením a uložením na vzdálenost 3 m dlaždic betonových čtyřhranných</t>
  </si>
  <si>
    <t>174</t>
  </si>
  <si>
    <t>D36</t>
  </si>
  <si>
    <t>BOURANÍ ŽIVIČNÝCH POVRCHŮ</t>
  </si>
  <si>
    <t>Pol76</t>
  </si>
  <si>
    <t>Síla vrstvy 5-10cm</t>
  </si>
  <si>
    <t>176</t>
  </si>
  <si>
    <t>D37</t>
  </si>
  <si>
    <t>HLOUBENÍ KABELOVÉ RÝHY</t>
  </si>
  <si>
    <t>Pol77</t>
  </si>
  <si>
    <t>Zemina třídy 3, šíře 350mm,hloubka 800mm</t>
  </si>
  <si>
    <t>178</t>
  </si>
  <si>
    <t>D38</t>
  </si>
  <si>
    <t>ZŘÍZENÍ KABELOVÉHO LOŽE</t>
  </si>
  <si>
    <t>Pol78</t>
  </si>
  <si>
    <t>Z prosáté zeminy, bez zakrytí, šíře do 65cm,tloušťka 5cm</t>
  </si>
  <si>
    <t>180</t>
  </si>
  <si>
    <t>D39</t>
  </si>
  <si>
    <t>ZÁHOZ KABELOVÉ RÝHY</t>
  </si>
  <si>
    <t>Pol79</t>
  </si>
  <si>
    <t>Zemina třídy 3, šíře 350mm,hloubka 750mm</t>
  </si>
  <si>
    <t>182</t>
  </si>
  <si>
    <t>D40</t>
  </si>
  <si>
    <t>PODKLADOVÁ VRSTVA TLOUŠŤKY DO 10 cm</t>
  </si>
  <si>
    <t>Pol80</t>
  </si>
  <si>
    <t>Z kameniva drceného vč. zhutnění</t>
  </si>
  <si>
    <t>184</t>
  </si>
  <si>
    <t>D41</t>
  </si>
  <si>
    <t>JEDNOVRSTVOVÁ VOZOVKA Z BETONU</t>
  </si>
  <si>
    <t>Pol81</t>
  </si>
  <si>
    <t>Vrstva asfaltu 10 cm</t>
  </si>
  <si>
    <t>186</t>
  </si>
  <si>
    <t>D42</t>
  </si>
  <si>
    <t>Kladení obruby</t>
  </si>
  <si>
    <t>Pol82</t>
  </si>
  <si>
    <t>stojaté kladené do betonu (vč betonu)</t>
  </si>
  <si>
    <t>188</t>
  </si>
  <si>
    <t>D43</t>
  </si>
  <si>
    <t>Opětovná pokládka dlažby</t>
  </si>
  <si>
    <t>Pol83</t>
  </si>
  <si>
    <t>Vyspravení krytu po překopech kladení dlažby pro pokládání kabelů, včetně rozprostření, urovnání a zhutnění podkladu a provedení lože z kameniva těženého z dlaždic betonových čtyřhranných</t>
  </si>
  <si>
    <t>190</t>
  </si>
  <si>
    <t>D44</t>
  </si>
  <si>
    <t>ÚPRAVA POVRCHU</t>
  </si>
  <si>
    <t>Pol84</t>
  </si>
  <si>
    <t>Položeni drnu včetně zalití na rovině</t>
  </si>
  <si>
    <t>192</t>
  </si>
  <si>
    <t>Pol85</t>
  </si>
  <si>
    <t>Provizorní úprava terénu v zemina třídy 3</t>
  </si>
  <si>
    <t>194</t>
  </si>
  <si>
    <t>Pol86</t>
  </si>
  <si>
    <t>Úprava terénu- zatravnění vč. dodání osiva a zalití vodou na rovině</t>
  </si>
  <si>
    <t>196</t>
  </si>
  <si>
    <t>D45</t>
  </si>
  <si>
    <t>Poplatky spojené s recyklací materiálů</t>
  </si>
  <si>
    <t>Pol87</t>
  </si>
  <si>
    <t>Likvidace elektromateriálu dle platných předpisů vč naložení a dopravy</t>
  </si>
  <si>
    <t>198</t>
  </si>
  <si>
    <t>D46</t>
  </si>
  <si>
    <t>Ostatní náklady</t>
  </si>
  <si>
    <t>Pol88</t>
  </si>
  <si>
    <t>podružný materiál</t>
  </si>
  <si>
    <t>200</t>
  </si>
  <si>
    <t>Pol89</t>
  </si>
  <si>
    <t>doprava</t>
  </si>
  <si>
    <t>202</t>
  </si>
  <si>
    <t>Pol90</t>
  </si>
  <si>
    <t>přesun</t>
  </si>
  <si>
    <t>204</t>
  </si>
  <si>
    <t>Pol91</t>
  </si>
  <si>
    <t>PPV</t>
  </si>
  <si>
    <t>206</t>
  </si>
  <si>
    <t>03 - Záchytný systém</t>
  </si>
  <si>
    <t>767881112</t>
  </si>
  <si>
    <t>Montáž záchytného systému proti pádu bodů samostatných nebo v systému s poddajným kotvícím vedením do železobetonu chemickou kotvou</t>
  </si>
  <si>
    <t>-1997015943</t>
  </si>
  <si>
    <t>https://podminky.urs.cz/item/CS_URS_2025_02/767881112</t>
  </si>
  <si>
    <t>70921329</t>
  </si>
  <si>
    <t>bod kotvicí pro betonové konstrukce pomocí rozpěrné kotvy nebo chemické kotvy dl 500mm</t>
  </si>
  <si>
    <t>-1181719742</t>
  </si>
  <si>
    <t>709 R_001</t>
  </si>
  <si>
    <t xml:space="preserve">Lano montážní TS-ML 23 tl.14  mm dl.23  m</t>
  </si>
  <si>
    <t>ceník výrobce</t>
  </si>
  <si>
    <t>-1070167495</t>
  </si>
  <si>
    <t>709 R_002</t>
  </si>
  <si>
    <t>set pro údržbu střechy (TS-SET10) - bezpečnostní postroj + pohyblivý zachycovač pádu na poddajném vedení s tlumičem pádu (délky 10 m)</t>
  </si>
  <si>
    <t>1861885083</t>
  </si>
  <si>
    <t>709 R_003</t>
  </si>
  <si>
    <t>skříňka pro uložení OOPP_x000d_
( kovová skříňka na příslušenství pro údržbu vč.2 klíčů, rozměry skříňky 600×400×350 mm; uchycení na stěnu šrouby dle podkladového materiálu )</t>
  </si>
  <si>
    <t>-1613429633</t>
  </si>
  <si>
    <t>767 R_001</t>
  </si>
  <si>
    <t>Tahové zkoušky</t>
  </si>
  <si>
    <t>401179078</t>
  </si>
  <si>
    <t>767 R_002</t>
  </si>
  <si>
    <t>Revize a předání do užívání</t>
  </si>
  <si>
    <t>-241803975</t>
  </si>
  <si>
    <t>VON - Vedlejší a ostatní náklady</t>
  </si>
  <si>
    <t>D1 - Vedlejší a ostatní náklady</t>
  </si>
  <si>
    <t>002-004</t>
  </si>
  <si>
    <t>Zařízení staveniště (zřízení a odstranění)</t>
  </si>
  <si>
    <t>1024</t>
  </si>
  <si>
    <t>-2098467370</t>
  </si>
  <si>
    <t>002-006</t>
  </si>
  <si>
    <t>Poskytnutí zařízení staveniště (jeho části) pro umožnění činnosti TDS, AD, SÚ, BOZP na stavbě</t>
  </si>
  <si>
    <t>1063016773</t>
  </si>
  <si>
    <t>002-007</t>
  </si>
  <si>
    <t>Náklady spojené prováděním stavby za provozu ( ochrana stávajícího vybavení )</t>
  </si>
  <si>
    <t>807052057</t>
  </si>
  <si>
    <t>002-201</t>
  </si>
  <si>
    <t>Projektová dokumentace skutečného provedení</t>
  </si>
  <si>
    <t>1722351353</t>
  </si>
  <si>
    <t>002-301</t>
  </si>
  <si>
    <t>Kompletace atestů, certifikátů, revizních zpráv a ostatních dokladů</t>
  </si>
  <si>
    <t>-1523362081</t>
  </si>
  <si>
    <t>002-302</t>
  </si>
  <si>
    <t>Zpracování a předložení harmonogramů před podpisem smlouvy.</t>
  </si>
  <si>
    <t>-1428131955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</si>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</sst>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i/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9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6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9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9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20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20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1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20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3" fillId="0" borderId="15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3" fillId="0" borderId="15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4" fillId="4" borderId="7" xfId="0" applyFont="1" applyFill="1" applyBorder="1" applyAlignment="1" applyProtection="1">
      <alignment horizontal="center" vertical="center"/>
    </xf>
    <xf numFmtId="0" fontId="24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4" fillId="4" borderId="8" xfId="0" applyFont="1" applyFill="1" applyBorder="1" applyAlignment="1" applyProtection="1">
      <alignment horizontal="center" vertical="center"/>
    </xf>
    <xf numFmtId="0" fontId="24" fillId="4" borderId="8" xfId="0" applyFont="1" applyFill="1" applyBorder="1" applyAlignment="1" applyProtection="1">
      <alignment horizontal="right" vertical="center"/>
    </xf>
    <xf numFmtId="0" fontId="24" fillId="4" borderId="9" xfId="0" applyFont="1" applyFill="1" applyBorder="1" applyAlignment="1" applyProtection="1">
      <alignment horizontal="center" vertical="center"/>
    </xf>
    <xf numFmtId="0" fontId="25" fillId="0" borderId="17" xfId="0" applyFont="1" applyBorder="1" applyAlignment="1" applyProtection="1">
      <alignment horizontal="center" vertical="center" wrapText="1"/>
    </xf>
    <xf numFmtId="0" fontId="25" fillId="0" borderId="18" xfId="0" applyFont="1" applyBorder="1" applyAlignment="1" applyProtection="1">
      <alignment horizontal="center" vertical="center" wrapText="1"/>
    </xf>
    <xf numFmtId="0" fontId="25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2" fillId="0" borderId="15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0" fontId="30" fillId="0" borderId="0" xfId="0" applyFont="1" applyAlignment="1" applyProtection="1">
      <alignment vertical="center"/>
    </xf>
    <xf numFmtId="4" fontId="30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1" fillId="0" borderId="15" xfId="0" applyNumberFormat="1" applyFont="1" applyBorder="1" applyAlignment="1" applyProtection="1">
      <alignment vertical="center"/>
    </xf>
    <xf numFmtId="4" fontId="31" fillId="0" borderId="0" xfId="0" applyNumberFormat="1" applyFont="1" applyBorder="1" applyAlignment="1" applyProtection="1">
      <alignment vertical="center"/>
    </xf>
    <xf numFmtId="166" fontId="31" fillId="0" borderId="0" xfId="0" applyNumberFormat="1" applyFont="1" applyBorder="1" applyAlignment="1" applyProtection="1">
      <alignment vertical="center"/>
    </xf>
    <xf numFmtId="4" fontId="31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1" fillId="0" borderId="20" xfId="0" applyNumberFormat="1" applyFont="1" applyBorder="1" applyAlignment="1" applyProtection="1">
      <alignment vertical="center"/>
    </xf>
    <xf numFmtId="4" fontId="31" fillId="0" borderId="21" xfId="0" applyNumberFormat="1" applyFont="1" applyBorder="1" applyAlignment="1" applyProtection="1">
      <alignment vertical="center"/>
    </xf>
    <xf numFmtId="166" fontId="31" fillId="0" borderId="21" xfId="0" applyNumberFormat="1" applyFont="1" applyBorder="1" applyAlignment="1" applyProtection="1">
      <alignment vertical="center"/>
    </xf>
    <xf numFmtId="4" fontId="3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6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4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4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4" fillId="4" borderId="17" xfId="0" applyFont="1" applyFill="1" applyBorder="1" applyAlignment="1" applyProtection="1">
      <alignment horizontal="center" vertical="center" wrapText="1"/>
    </xf>
    <xf numFmtId="0" fontId="24" fillId="4" borderId="18" xfId="0" applyFont="1" applyFill="1" applyBorder="1" applyAlignment="1" applyProtection="1">
      <alignment horizontal="center" vertical="center" wrapText="1"/>
    </xf>
    <xf numFmtId="0" fontId="24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6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4" fillId="0" borderId="23" xfId="0" applyFont="1" applyBorder="1" applyAlignment="1" applyProtection="1">
      <alignment horizontal="center" vertical="center"/>
    </xf>
    <xf numFmtId="49" fontId="24" fillId="0" borderId="23" xfId="0" applyNumberFormat="1" applyFont="1" applyBorder="1" applyAlignment="1" applyProtection="1">
      <alignment horizontal="left" vertical="center" wrapText="1"/>
    </xf>
    <xf numFmtId="0" fontId="24" fillId="0" borderId="23" xfId="0" applyFont="1" applyBorder="1" applyAlignment="1" applyProtection="1">
      <alignment horizontal="left" vertical="center" wrapText="1"/>
    </xf>
    <xf numFmtId="0" fontId="24" fillId="0" borderId="23" xfId="0" applyFont="1" applyBorder="1" applyAlignment="1" applyProtection="1">
      <alignment horizontal="center" vertical="center" wrapText="1"/>
    </xf>
    <xf numFmtId="167" fontId="24" fillId="0" borderId="23" xfId="0" applyNumberFormat="1" applyFont="1" applyBorder="1" applyAlignment="1" applyProtection="1">
      <alignment vertical="center"/>
    </xf>
    <xf numFmtId="4" fontId="24" fillId="2" borderId="23" xfId="0" applyNumberFormat="1" applyFont="1" applyFill="1" applyBorder="1" applyAlignment="1" applyProtection="1">
      <alignment vertical="center"/>
      <protection locked="0"/>
    </xf>
    <xf numFmtId="4" fontId="24" fillId="0" borderId="23" xfId="0" applyNumberFormat="1" applyFont="1" applyBorder="1" applyAlignment="1" applyProtection="1">
      <alignment vertical="center"/>
    </xf>
    <xf numFmtId="0" fontId="25" fillId="2" borderId="15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center" vertical="center"/>
    </xf>
    <xf numFmtId="166" fontId="25" fillId="0" borderId="0" xfId="0" applyNumberFormat="1" applyFont="1" applyBorder="1" applyAlignment="1" applyProtection="1">
      <alignment vertical="center"/>
    </xf>
    <xf numFmtId="166" fontId="25" fillId="0" borderId="16" xfId="0" applyNumberFormat="1" applyFont="1" applyBorder="1" applyAlignment="1" applyProtection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3" fillId="0" borderId="4" xfId="0" applyFont="1" applyBorder="1" applyAlignment="1" applyProtection="1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protection locked="0"/>
    </xf>
    <xf numFmtId="4" fontId="13" fillId="0" borderId="0" xfId="0" applyNumberFormat="1" applyFont="1" applyAlignment="1" applyProtection="1"/>
    <xf numFmtId="0" fontId="13" fillId="0" borderId="4" xfId="0" applyFont="1" applyBorder="1" applyAlignment="1"/>
    <xf numFmtId="0" fontId="13" fillId="0" borderId="15" xfId="0" applyFont="1" applyBorder="1" applyAlignment="1" applyProtection="1"/>
    <xf numFmtId="0" fontId="13" fillId="0" borderId="0" xfId="0" applyFont="1" applyBorder="1" applyAlignment="1" applyProtection="1"/>
    <xf numFmtId="166" fontId="13" fillId="0" borderId="0" xfId="0" applyNumberFormat="1" applyFont="1" applyBorder="1" applyAlignment="1" applyProtection="1"/>
    <xf numFmtId="166" fontId="13" fillId="0" borderId="16" xfId="0" applyNumberFormat="1" applyFont="1" applyBorder="1" applyAlignment="1" applyProtection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25" fillId="2" borderId="20" xfId="0" applyFont="1" applyFill="1" applyBorder="1" applyAlignment="1" applyProtection="1">
      <alignment horizontal="left" vertical="center"/>
      <protection locked="0"/>
    </xf>
    <xf numFmtId="0" fontId="25" fillId="0" borderId="21" xfId="0" applyFont="1" applyBorder="1" applyAlignment="1" applyProtection="1">
      <alignment horizontal="center" vertical="center"/>
    </xf>
    <xf numFmtId="166" fontId="25" fillId="0" borderId="21" xfId="0" applyNumberFormat="1" applyFont="1" applyBorder="1" applyAlignment="1" applyProtection="1">
      <alignment vertical="center"/>
    </xf>
    <xf numFmtId="166" fontId="25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621211021" TargetMode="External" /><Relationship Id="rId2" Type="http://schemas.openxmlformats.org/officeDocument/2006/relationships/hyperlink" Target="https://podminky.urs.cz/item/CS_URS_2025_02/621531022" TargetMode="External" /><Relationship Id="rId3" Type="http://schemas.openxmlformats.org/officeDocument/2006/relationships/hyperlink" Target="https://podminky.urs.cz/item/CS_URS_2025_02/621151031" TargetMode="External" /><Relationship Id="rId4" Type="http://schemas.openxmlformats.org/officeDocument/2006/relationships/hyperlink" Target="https://podminky.urs.cz/item/CS_URS_2025_02/622143003" TargetMode="External" /><Relationship Id="rId5" Type="http://schemas.openxmlformats.org/officeDocument/2006/relationships/hyperlink" Target="https://podminky.urs.cz/item/CS_URS_2025_02/622142001" TargetMode="External" /><Relationship Id="rId6" Type="http://schemas.openxmlformats.org/officeDocument/2006/relationships/hyperlink" Target="https://podminky.urs.cz/item/CS_URS_2025_02/622525104" TargetMode="External" /><Relationship Id="rId7" Type="http://schemas.openxmlformats.org/officeDocument/2006/relationships/hyperlink" Target="https://podminky.urs.cz/item/CS_URS_2025_02/622151031" TargetMode="External" /><Relationship Id="rId8" Type="http://schemas.openxmlformats.org/officeDocument/2006/relationships/hyperlink" Target="https://podminky.urs.cz/item/CS_URS_2025_02/629999011" TargetMode="External" /><Relationship Id="rId9" Type="http://schemas.openxmlformats.org/officeDocument/2006/relationships/hyperlink" Target="https://podminky.urs.cz/item/CS_URS_2025_02/619995001" TargetMode="External" /><Relationship Id="rId10" Type="http://schemas.openxmlformats.org/officeDocument/2006/relationships/hyperlink" Target="https://podminky.urs.cz/item/CS_URS_2025_02/949121113" TargetMode="External" /><Relationship Id="rId11" Type="http://schemas.openxmlformats.org/officeDocument/2006/relationships/hyperlink" Target="https://podminky.urs.cz/item/CS_URS_2025_02/949121213" TargetMode="External" /><Relationship Id="rId12" Type="http://schemas.openxmlformats.org/officeDocument/2006/relationships/hyperlink" Target="https://podminky.urs.cz/item/CS_URS_2025_02/949121813" TargetMode="External" /><Relationship Id="rId13" Type="http://schemas.openxmlformats.org/officeDocument/2006/relationships/hyperlink" Target="https://podminky.urs.cz/item/CS_URS_2025_02/764002841" TargetMode="External" /><Relationship Id="rId14" Type="http://schemas.openxmlformats.org/officeDocument/2006/relationships/hyperlink" Target="https://podminky.urs.cz/item/CS_URS_2025_02/712300844" TargetMode="External" /><Relationship Id="rId15" Type="http://schemas.openxmlformats.org/officeDocument/2006/relationships/hyperlink" Target="https://podminky.urs.cz/item/CS_URS_2025_02/712340832" TargetMode="External" /><Relationship Id="rId16" Type="http://schemas.openxmlformats.org/officeDocument/2006/relationships/hyperlink" Target="https://podminky.urs.cz/item/CS_URS_2025_02/713140862" TargetMode="External" /><Relationship Id="rId17" Type="http://schemas.openxmlformats.org/officeDocument/2006/relationships/hyperlink" Target="https://podminky.urs.cz/item/CS_URS_2025_02/712340832" TargetMode="External" /><Relationship Id="rId18" Type="http://schemas.openxmlformats.org/officeDocument/2006/relationships/hyperlink" Target="https://podminky.urs.cz/item/CS_URS_2025_02/712300854" TargetMode="External" /><Relationship Id="rId19" Type="http://schemas.openxmlformats.org/officeDocument/2006/relationships/hyperlink" Target="https://podminky.urs.cz/item/CS_URS_2025_02/713140861" TargetMode="External" /><Relationship Id="rId20" Type="http://schemas.openxmlformats.org/officeDocument/2006/relationships/hyperlink" Target="https://podminky.urs.cz/item/CS_URS_2025_02/721210823" TargetMode="External" /><Relationship Id="rId21" Type="http://schemas.openxmlformats.org/officeDocument/2006/relationships/hyperlink" Target="https://podminky.urs.cz/item/CS_URS_2025_02/965082933" TargetMode="External" /><Relationship Id="rId22" Type="http://schemas.openxmlformats.org/officeDocument/2006/relationships/hyperlink" Target="https://podminky.urs.cz/item/CS_URS_2025_02/721140806" TargetMode="External" /><Relationship Id="rId23" Type="http://schemas.openxmlformats.org/officeDocument/2006/relationships/hyperlink" Target="https://podminky.urs.cz/item/CS_URS_2025_02/764003801" TargetMode="External" /><Relationship Id="rId24" Type="http://schemas.openxmlformats.org/officeDocument/2006/relationships/hyperlink" Target="https://podminky.urs.cz/item/CS_URS_2025_02/764004861" TargetMode="External" /><Relationship Id="rId25" Type="http://schemas.openxmlformats.org/officeDocument/2006/relationships/hyperlink" Target="https://podminky.urs.cz/item/CS_URS_2025_02/751398825" TargetMode="External" /><Relationship Id="rId26" Type="http://schemas.openxmlformats.org/officeDocument/2006/relationships/hyperlink" Target="https://podminky.urs.cz/item/CS_URS_2025_02/767832802" TargetMode="External" /><Relationship Id="rId27" Type="http://schemas.openxmlformats.org/officeDocument/2006/relationships/hyperlink" Target="https://podminky.urs.cz/item/CS_URS_2025_02/767996701" TargetMode="External" /><Relationship Id="rId28" Type="http://schemas.openxmlformats.org/officeDocument/2006/relationships/hyperlink" Target="https://podminky.urs.cz/item/CS_URS_2025_02/767996702" TargetMode="External" /><Relationship Id="rId29" Type="http://schemas.openxmlformats.org/officeDocument/2006/relationships/hyperlink" Target="https://podminky.urs.cz/item/CS_URS_2025_02/767584811" TargetMode="External" /><Relationship Id="rId30" Type="http://schemas.openxmlformats.org/officeDocument/2006/relationships/hyperlink" Target="https://podminky.urs.cz/item/CS_URS_2025_02/764001821" TargetMode="External" /><Relationship Id="rId31" Type="http://schemas.openxmlformats.org/officeDocument/2006/relationships/hyperlink" Target="https://podminky.urs.cz/item/CS_URS_2025_02/981511114" TargetMode="External" /><Relationship Id="rId32" Type="http://schemas.openxmlformats.org/officeDocument/2006/relationships/hyperlink" Target="https://podminky.urs.cz/item/CS_URS_2025_02/981511112" TargetMode="External" /><Relationship Id="rId33" Type="http://schemas.openxmlformats.org/officeDocument/2006/relationships/hyperlink" Target="https://podminky.urs.cz/item/CS_URS_2025_02/997013155" TargetMode="External" /><Relationship Id="rId34" Type="http://schemas.openxmlformats.org/officeDocument/2006/relationships/hyperlink" Target="https://podminky.urs.cz/item/CS_URS_2025_02/997013501" TargetMode="External" /><Relationship Id="rId35" Type="http://schemas.openxmlformats.org/officeDocument/2006/relationships/hyperlink" Target="https://podminky.urs.cz/item/CS_URS_2025_02/997013509" TargetMode="External" /><Relationship Id="rId36" Type="http://schemas.openxmlformats.org/officeDocument/2006/relationships/hyperlink" Target="https://podminky.urs.cz/item/CS_URS_2025_02/997013631" TargetMode="External" /><Relationship Id="rId37" Type="http://schemas.openxmlformats.org/officeDocument/2006/relationships/hyperlink" Target="https://podminky.urs.cz/item/CS_URS_2025_02/997013645" TargetMode="External" /><Relationship Id="rId38" Type="http://schemas.openxmlformats.org/officeDocument/2006/relationships/hyperlink" Target="https://podminky.urs.cz/item/CS_URS_2025_02/997013814" TargetMode="External" /><Relationship Id="rId39" Type="http://schemas.openxmlformats.org/officeDocument/2006/relationships/hyperlink" Target="https://podminky.urs.cz/item/CS_URS_2025_02/998011010" TargetMode="External" /><Relationship Id="rId40" Type="http://schemas.openxmlformats.org/officeDocument/2006/relationships/hyperlink" Target="https://podminky.urs.cz/item/CS_URS_2025_02/712311101" TargetMode="External" /><Relationship Id="rId41" Type="http://schemas.openxmlformats.org/officeDocument/2006/relationships/hyperlink" Target="https://podminky.urs.cz/item/CS_URS_2025_02/712341559" TargetMode="External" /><Relationship Id="rId42" Type="http://schemas.openxmlformats.org/officeDocument/2006/relationships/hyperlink" Target="https://podminky.urs.cz/item/CS_URS_2025_02/712363604" TargetMode="External" /><Relationship Id="rId43" Type="http://schemas.openxmlformats.org/officeDocument/2006/relationships/hyperlink" Target="https://podminky.urs.cz/item/CS_URS_2025_02/712363605" TargetMode="External" /><Relationship Id="rId44" Type="http://schemas.openxmlformats.org/officeDocument/2006/relationships/hyperlink" Target="https://podminky.urs.cz/item/CS_URS_2025_02/712363606" TargetMode="External" /><Relationship Id="rId45" Type="http://schemas.openxmlformats.org/officeDocument/2006/relationships/hyperlink" Target="https://podminky.urs.cz/item/CS_URS_2025_02/712363005" TargetMode="External" /><Relationship Id="rId46" Type="http://schemas.openxmlformats.org/officeDocument/2006/relationships/hyperlink" Target="https://podminky.urs.cz/item/CS_URS_2025_02/712363352" TargetMode="External" /><Relationship Id="rId47" Type="http://schemas.openxmlformats.org/officeDocument/2006/relationships/hyperlink" Target="https://podminky.urs.cz/item/CS_URS_2025_02/712363353" TargetMode="External" /><Relationship Id="rId48" Type="http://schemas.openxmlformats.org/officeDocument/2006/relationships/hyperlink" Target="https://podminky.urs.cz/item/CS_URS_2025_02/712363384" TargetMode="External" /><Relationship Id="rId49" Type="http://schemas.openxmlformats.org/officeDocument/2006/relationships/hyperlink" Target="https://podminky.urs.cz/item/CS_URS_2025_02/712363373" TargetMode="External" /><Relationship Id="rId50" Type="http://schemas.openxmlformats.org/officeDocument/2006/relationships/hyperlink" Target="https://podminky.urs.cz/item/CS_URS_2025_02/712391171" TargetMode="External" /><Relationship Id="rId51" Type="http://schemas.openxmlformats.org/officeDocument/2006/relationships/hyperlink" Target="https://podminky.urs.cz/item/CS_URS_2025_02/713141152" TargetMode="External" /><Relationship Id="rId52" Type="http://schemas.openxmlformats.org/officeDocument/2006/relationships/hyperlink" Target="https://podminky.urs.cz/item/CS_URS_2025_02/713141311" TargetMode="External" /><Relationship Id="rId53" Type="http://schemas.openxmlformats.org/officeDocument/2006/relationships/hyperlink" Target="https://podminky.urs.cz/item/CS_URS_2025_02/713141378" TargetMode="External" /><Relationship Id="rId54" Type="http://schemas.openxmlformats.org/officeDocument/2006/relationships/hyperlink" Target="https://podminky.urs.cz/item/CS_URS_2023_01/713141398" TargetMode="External" /><Relationship Id="rId55" Type="http://schemas.openxmlformats.org/officeDocument/2006/relationships/hyperlink" Target="https://podminky.urs.cz/item/CS_URS_2025_02/721233112" TargetMode="External" /><Relationship Id="rId56" Type="http://schemas.openxmlformats.org/officeDocument/2006/relationships/hyperlink" Target="https://podminky.urs.cz/item/CS_URS_2025_02/721171916" TargetMode="External" /><Relationship Id="rId57" Type="http://schemas.openxmlformats.org/officeDocument/2006/relationships/hyperlink" Target="https://podminky.urs.cz/item/CS_URS_2025_02/721173316" TargetMode="External" /><Relationship Id="rId58" Type="http://schemas.openxmlformats.org/officeDocument/2006/relationships/hyperlink" Target="https://podminky.urs.cz/item/CS_URS_2025_02/953731311" TargetMode="External" /><Relationship Id="rId59" Type="http://schemas.openxmlformats.org/officeDocument/2006/relationships/hyperlink" Target="https://podminky.urs.cz/item/CS_URS_2025_02/762361331" TargetMode="External" /><Relationship Id="rId60" Type="http://schemas.openxmlformats.org/officeDocument/2006/relationships/hyperlink" Target="https://podminky.urs.cz/item/CS_URS_2025_02/762395000" TargetMode="External" /><Relationship Id="rId61" Type="http://schemas.openxmlformats.org/officeDocument/2006/relationships/hyperlink" Target="https://podminky.urs.cz/item/CS_URS_2025_02/998712103" TargetMode="External" /><Relationship Id="rId62" Type="http://schemas.openxmlformats.org/officeDocument/2006/relationships/hyperlink" Target="https://podminky.urs.cz/item/CS_URS_2025_02/712311101" TargetMode="External" /><Relationship Id="rId63" Type="http://schemas.openxmlformats.org/officeDocument/2006/relationships/hyperlink" Target="https://podminky.urs.cz/item/CS_URS_2025_02/712341559" TargetMode="External" /><Relationship Id="rId64" Type="http://schemas.openxmlformats.org/officeDocument/2006/relationships/hyperlink" Target="https://podminky.urs.cz/item/CS_URS_2025_02/712363605" TargetMode="External" /><Relationship Id="rId65" Type="http://schemas.openxmlformats.org/officeDocument/2006/relationships/hyperlink" Target="https://podminky.urs.cz/item/CS_URS_2025_02/712363606" TargetMode="External" /><Relationship Id="rId66" Type="http://schemas.openxmlformats.org/officeDocument/2006/relationships/hyperlink" Target="https://podminky.urs.cz/item/CS_URS_2025_02/712363005" TargetMode="External" /><Relationship Id="rId67" Type="http://schemas.openxmlformats.org/officeDocument/2006/relationships/hyperlink" Target="https://podminky.urs.cz/item/CS_URS_2025_02/712363352" TargetMode="External" /><Relationship Id="rId68" Type="http://schemas.openxmlformats.org/officeDocument/2006/relationships/hyperlink" Target="https://podminky.urs.cz/item/CS_URS_2025_02/712363353" TargetMode="External" /><Relationship Id="rId69" Type="http://schemas.openxmlformats.org/officeDocument/2006/relationships/hyperlink" Target="https://podminky.urs.cz/item/CS_URS_2025_02/712363384" TargetMode="External" /><Relationship Id="rId70" Type="http://schemas.openxmlformats.org/officeDocument/2006/relationships/hyperlink" Target="https://podminky.urs.cz/item/CS_URS_2025_02/712391171" TargetMode="External" /><Relationship Id="rId71" Type="http://schemas.openxmlformats.org/officeDocument/2006/relationships/hyperlink" Target="https://podminky.urs.cz/item/CS_URS_2025_02/713141152" TargetMode="External" /><Relationship Id="rId72" Type="http://schemas.openxmlformats.org/officeDocument/2006/relationships/hyperlink" Target="https://podminky.urs.cz/item/CS_URS_2025_02/713141311" TargetMode="External" /><Relationship Id="rId73" Type="http://schemas.openxmlformats.org/officeDocument/2006/relationships/hyperlink" Target="https://podminky.urs.cz/item/CS_URS_2025_02/713141358" TargetMode="External" /><Relationship Id="rId74" Type="http://schemas.openxmlformats.org/officeDocument/2006/relationships/hyperlink" Target="https://podminky.urs.cz/item/CS_URS_2023_01/713141398" TargetMode="External" /><Relationship Id="rId75" Type="http://schemas.openxmlformats.org/officeDocument/2006/relationships/hyperlink" Target="https://podminky.urs.cz/item/CS_URS_2025_02/721233112" TargetMode="External" /><Relationship Id="rId76" Type="http://schemas.openxmlformats.org/officeDocument/2006/relationships/hyperlink" Target="https://podminky.urs.cz/item/CS_URS_2025_02/762361331" TargetMode="External" /><Relationship Id="rId77" Type="http://schemas.openxmlformats.org/officeDocument/2006/relationships/hyperlink" Target="https://podminky.urs.cz/item/CS_URS_2025_02/762395000" TargetMode="External" /><Relationship Id="rId78" Type="http://schemas.openxmlformats.org/officeDocument/2006/relationships/hyperlink" Target="https://podminky.urs.cz/item/CS_URS_2025_02/998712103" TargetMode="External" /><Relationship Id="rId79" Type="http://schemas.openxmlformats.org/officeDocument/2006/relationships/hyperlink" Target="https://podminky.urs.cz/item/CS_URS_2025_02/713411111" TargetMode="External" /><Relationship Id="rId80" Type="http://schemas.openxmlformats.org/officeDocument/2006/relationships/hyperlink" Target="https://podminky.urs.cz/item/CS_URS_2025_02/998713103" TargetMode="External" /><Relationship Id="rId81" Type="http://schemas.openxmlformats.org/officeDocument/2006/relationships/hyperlink" Target="https://podminky.urs.cz/item/CS_URS_2025_02/742110005" TargetMode="External" /><Relationship Id="rId82" Type="http://schemas.openxmlformats.org/officeDocument/2006/relationships/hyperlink" Target="https://podminky.urs.cz/item/CS_URS_2025_02/998742103" TargetMode="External" /><Relationship Id="rId83" Type="http://schemas.openxmlformats.org/officeDocument/2006/relationships/hyperlink" Target="https://podminky.urs.cz/item/CS_URS_2025_02/751398014" TargetMode="External" /><Relationship Id="rId84" Type="http://schemas.openxmlformats.org/officeDocument/2006/relationships/hyperlink" Target="https://podminky.urs.cz/item/CS_URS_2025_02/998751101" TargetMode="External" /><Relationship Id="rId85" Type="http://schemas.openxmlformats.org/officeDocument/2006/relationships/hyperlink" Target="https://podminky.urs.cz/item/CS_URS_2025_02/764326441" TargetMode="External" /><Relationship Id="rId86" Type="http://schemas.openxmlformats.org/officeDocument/2006/relationships/hyperlink" Target="https://podminky.urs.cz/item/CS_URS_2025_02/998764103" TargetMode="External" /><Relationship Id="rId87" Type="http://schemas.openxmlformats.org/officeDocument/2006/relationships/hyperlink" Target="https://podminky.urs.cz/item/CS_URS_2025_02/767832122" TargetMode="External" /><Relationship Id="rId88" Type="http://schemas.openxmlformats.org/officeDocument/2006/relationships/hyperlink" Target="https://podminky.urs.cz/item/CS_URS_2025_02/998767103" TargetMode="External" /><Relationship Id="rId89" Type="http://schemas.openxmlformats.org/officeDocument/2006/relationships/hyperlink" Target="https://podminky.urs.cz/item/CS_URS_2025_02/783301313" TargetMode="External" /><Relationship Id="rId90" Type="http://schemas.openxmlformats.org/officeDocument/2006/relationships/hyperlink" Target="https://podminky.urs.cz/item/CS_URS_2025_02/783306807" TargetMode="External" /><Relationship Id="rId91" Type="http://schemas.openxmlformats.org/officeDocument/2006/relationships/hyperlink" Target="https://podminky.urs.cz/item/CS_URS_2025_02/783314201" TargetMode="External" /><Relationship Id="rId92" Type="http://schemas.openxmlformats.org/officeDocument/2006/relationships/hyperlink" Target="https://podminky.urs.cz/item/CS_URS_2025_02/783315101" TargetMode="External" /><Relationship Id="rId93" Type="http://schemas.openxmlformats.org/officeDocument/2006/relationships/hyperlink" Target="https://podminky.urs.cz/item/CS_URS_2025_02/783317101" TargetMode="External" /><Relationship Id="rId9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767881112" TargetMode="External" /><Relationship Id="rId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20" t="s">
        <v>0</v>
      </c>
      <c r="AZ1" s="20" t="s">
        <v>1</v>
      </c>
      <c r="BA1" s="20" t="s">
        <v>2</v>
      </c>
      <c r="BB1" s="20" t="s">
        <v>3</v>
      </c>
      <c r="BT1" s="20" t="s">
        <v>4</v>
      </c>
      <c r="BU1" s="20" t="s">
        <v>4</v>
      </c>
      <c r="BV1" s="20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1" t="s">
        <v>6</v>
      </c>
      <c r="BT2" s="21" t="s">
        <v>7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4"/>
      <c r="BS3" s="21" t="s">
        <v>6</v>
      </c>
      <c r="BT3" s="21" t="s">
        <v>8</v>
      </c>
    </row>
    <row r="4" s="1" customFormat="1" ht="24.96" customHeight="1">
      <c r="B4" s="25"/>
      <c r="C4" s="26"/>
      <c r="D4" s="27" t="s">
        <v>9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4"/>
      <c r="AS4" s="28" t="s">
        <v>10</v>
      </c>
      <c r="BE4" s="29" t="s">
        <v>11</v>
      </c>
      <c r="BS4" s="21" t="s">
        <v>12</v>
      </c>
    </row>
    <row r="5" s="1" customFormat="1" ht="12" customHeight="1">
      <c r="B5" s="25"/>
      <c r="C5" s="26"/>
      <c r="D5" s="30" t="s">
        <v>13</v>
      </c>
      <c r="E5" s="26"/>
      <c r="F5" s="26"/>
      <c r="G5" s="26"/>
      <c r="H5" s="26"/>
      <c r="I5" s="26"/>
      <c r="J5" s="26"/>
      <c r="K5" s="31" t="s">
        <v>14</v>
      </c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4"/>
      <c r="BE5" s="32" t="s">
        <v>15</v>
      </c>
      <c r="BS5" s="21" t="s">
        <v>6</v>
      </c>
    </row>
    <row r="6" s="1" customFormat="1" ht="36.96" customHeight="1">
      <c r="B6" s="25"/>
      <c r="C6" s="26"/>
      <c r="D6" s="33" t="s">
        <v>16</v>
      </c>
      <c r="E6" s="26"/>
      <c r="F6" s="26"/>
      <c r="G6" s="26"/>
      <c r="H6" s="26"/>
      <c r="I6" s="26"/>
      <c r="J6" s="26"/>
      <c r="K6" s="34" t="s">
        <v>17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4"/>
      <c r="BE6" s="35"/>
      <c r="BS6" s="21" t="s">
        <v>6</v>
      </c>
    </row>
    <row r="7" s="1" customFormat="1" ht="12" customHeight="1">
      <c r="B7" s="25"/>
      <c r="C7" s="26"/>
      <c r="D7" s="36" t="s">
        <v>18</v>
      </c>
      <c r="E7" s="26"/>
      <c r="F7" s="26"/>
      <c r="G7" s="26"/>
      <c r="H7" s="26"/>
      <c r="I7" s="26"/>
      <c r="J7" s="26"/>
      <c r="K7" s="31" t="s">
        <v>19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36" t="s">
        <v>20</v>
      </c>
      <c r="AL7" s="26"/>
      <c r="AM7" s="26"/>
      <c r="AN7" s="31" t="s">
        <v>19</v>
      </c>
      <c r="AO7" s="26"/>
      <c r="AP7" s="26"/>
      <c r="AQ7" s="26"/>
      <c r="AR7" s="24"/>
      <c r="BE7" s="35"/>
      <c r="BS7" s="21" t="s">
        <v>6</v>
      </c>
    </row>
    <row r="8" s="1" customFormat="1" ht="12" customHeight="1">
      <c r="B8" s="25"/>
      <c r="C8" s="26"/>
      <c r="D8" s="36" t="s">
        <v>21</v>
      </c>
      <c r="E8" s="26"/>
      <c r="F8" s="26"/>
      <c r="G8" s="26"/>
      <c r="H8" s="26"/>
      <c r="I8" s="26"/>
      <c r="J8" s="26"/>
      <c r="K8" s="31" t="s">
        <v>22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36" t="s">
        <v>23</v>
      </c>
      <c r="AL8" s="26"/>
      <c r="AM8" s="26"/>
      <c r="AN8" s="37" t="s">
        <v>24</v>
      </c>
      <c r="AO8" s="26"/>
      <c r="AP8" s="26"/>
      <c r="AQ8" s="26"/>
      <c r="AR8" s="24"/>
      <c r="BE8" s="35"/>
      <c r="BS8" s="21" t="s">
        <v>6</v>
      </c>
    </row>
    <row r="9" s="1" customFormat="1" ht="14.4" customHeight="1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4"/>
      <c r="BE9" s="35"/>
      <c r="BS9" s="21" t="s">
        <v>6</v>
      </c>
    </row>
    <row r="10" s="1" customFormat="1" ht="12" customHeight="1">
      <c r="B10" s="25"/>
      <c r="C10" s="26"/>
      <c r="D10" s="36" t="s">
        <v>25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36" t="s">
        <v>26</v>
      </c>
      <c r="AL10" s="26"/>
      <c r="AM10" s="26"/>
      <c r="AN10" s="31" t="s">
        <v>19</v>
      </c>
      <c r="AO10" s="26"/>
      <c r="AP10" s="26"/>
      <c r="AQ10" s="26"/>
      <c r="AR10" s="24"/>
      <c r="BE10" s="35"/>
      <c r="BS10" s="21" t="s">
        <v>6</v>
      </c>
    </row>
    <row r="11" s="1" customFormat="1" ht="18.48" customHeight="1">
      <c r="B11" s="25"/>
      <c r="C11" s="26"/>
      <c r="D11" s="26"/>
      <c r="E11" s="31" t="s">
        <v>27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36" t="s">
        <v>28</v>
      </c>
      <c r="AL11" s="26"/>
      <c r="AM11" s="26"/>
      <c r="AN11" s="31" t="s">
        <v>19</v>
      </c>
      <c r="AO11" s="26"/>
      <c r="AP11" s="26"/>
      <c r="AQ11" s="26"/>
      <c r="AR11" s="24"/>
      <c r="BE11" s="35"/>
      <c r="BS11" s="21" t="s">
        <v>6</v>
      </c>
    </row>
    <row r="12" s="1" customFormat="1" ht="6.96" customHeight="1"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4"/>
      <c r="BE12" s="35"/>
      <c r="BS12" s="21" t="s">
        <v>6</v>
      </c>
    </row>
    <row r="13" s="1" customFormat="1" ht="12" customHeight="1">
      <c r="B13" s="25"/>
      <c r="C13" s="26"/>
      <c r="D13" s="36" t="s">
        <v>29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36" t="s">
        <v>26</v>
      </c>
      <c r="AL13" s="26"/>
      <c r="AM13" s="26"/>
      <c r="AN13" s="38" t="s">
        <v>30</v>
      </c>
      <c r="AO13" s="26"/>
      <c r="AP13" s="26"/>
      <c r="AQ13" s="26"/>
      <c r="AR13" s="24"/>
      <c r="BE13" s="35"/>
      <c r="BS13" s="21" t="s">
        <v>6</v>
      </c>
    </row>
    <row r="14">
      <c r="B14" s="25"/>
      <c r="C14" s="26"/>
      <c r="D14" s="26"/>
      <c r="E14" s="38" t="s">
        <v>30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6" t="s">
        <v>28</v>
      </c>
      <c r="AL14" s="26"/>
      <c r="AM14" s="26"/>
      <c r="AN14" s="38" t="s">
        <v>30</v>
      </c>
      <c r="AO14" s="26"/>
      <c r="AP14" s="26"/>
      <c r="AQ14" s="26"/>
      <c r="AR14" s="24"/>
      <c r="BE14" s="35"/>
      <c r="BS14" s="21" t="s">
        <v>6</v>
      </c>
    </row>
    <row r="15" s="1" customFormat="1" ht="6.96" customHeight="1"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4"/>
      <c r="BE15" s="35"/>
      <c r="BS15" s="21" t="s">
        <v>4</v>
      </c>
    </row>
    <row r="16" s="1" customFormat="1" ht="12" customHeight="1">
      <c r="B16" s="25"/>
      <c r="C16" s="26"/>
      <c r="D16" s="36" t="s">
        <v>31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36" t="s">
        <v>26</v>
      </c>
      <c r="AL16" s="26"/>
      <c r="AM16" s="26"/>
      <c r="AN16" s="31" t="s">
        <v>19</v>
      </c>
      <c r="AO16" s="26"/>
      <c r="AP16" s="26"/>
      <c r="AQ16" s="26"/>
      <c r="AR16" s="24"/>
      <c r="BE16" s="35"/>
      <c r="BS16" s="21" t="s">
        <v>4</v>
      </c>
    </row>
    <row r="17" s="1" customFormat="1" ht="18.48" customHeight="1">
      <c r="B17" s="25"/>
      <c r="C17" s="26"/>
      <c r="D17" s="26"/>
      <c r="E17" s="31" t="s">
        <v>32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36" t="s">
        <v>28</v>
      </c>
      <c r="AL17" s="26"/>
      <c r="AM17" s="26"/>
      <c r="AN17" s="31" t="s">
        <v>19</v>
      </c>
      <c r="AO17" s="26"/>
      <c r="AP17" s="26"/>
      <c r="AQ17" s="26"/>
      <c r="AR17" s="24"/>
      <c r="BE17" s="35"/>
      <c r="BS17" s="21" t="s">
        <v>33</v>
      </c>
    </row>
    <row r="18" s="1" customFormat="1" ht="6.96" customHeight="1"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4"/>
      <c r="BE18" s="35"/>
      <c r="BS18" s="21" t="s">
        <v>6</v>
      </c>
    </row>
    <row r="19" s="1" customFormat="1" ht="12" customHeight="1">
      <c r="B19" s="25"/>
      <c r="C19" s="26"/>
      <c r="D19" s="36" t="s">
        <v>34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36" t="s">
        <v>26</v>
      </c>
      <c r="AL19" s="26"/>
      <c r="AM19" s="26"/>
      <c r="AN19" s="31" t="s">
        <v>19</v>
      </c>
      <c r="AO19" s="26"/>
      <c r="AP19" s="26"/>
      <c r="AQ19" s="26"/>
      <c r="AR19" s="24"/>
      <c r="BE19" s="35"/>
      <c r="BS19" s="21" t="s">
        <v>6</v>
      </c>
    </row>
    <row r="20" s="1" customFormat="1" ht="18.48" customHeight="1">
      <c r="B20" s="25"/>
      <c r="C20" s="26"/>
      <c r="D20" s="26"/>
      <c r="E20" s="31" t="s">
        <v>35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36" t="s">
        <v>28</v>
      </c>
      <c r="AL20" s="26"/>
      <c r="AM20" s="26"/>
      <c r="AN20" s="31" t="s">
        <v>19</v>
      </c>
      <c r="AO20" s="26"/>
      <c r="AP20" s="26"/>
      <c r="AQ20" s="26"/>
      <c r="AR20" s="24"/>
      <c r="BE20" s="35"/>
      <c r="BS20" s="21" t="s">
        <v>4</v>
      </c>
    </row>
    <row r="21" s="1" customFormat="1" ht="6.96" customHeight="1"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4"/>
      <c r="BE21" s="35"/>
    </row>
    <row r="22" s="1" customFormat="1" ht="12" customHeight="1">
      <c r="B22" s="25"/>
      <c r="C22" s="26"/>
      <c r="D22" s="36" t="s">
        <v>36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4"/>
      <c r="BE22" s="35"/>
    </row>
    <row r="23" s="1" customFormat="1" ht="47.25" customHeight="1">
      <c r="B23" s="25"/>
      <c r="C23" s="26"/>
      <c r="D23" s="26"/>
      <c r="E23" s="40" t="s">
        <v>37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26"/>
      <c r="AP23" s="26"/>
      <c r="AQ23" s="26"/>
      <c r="AR23" s="24"/>
      <c r="BE23" s="35"/>
    </row>
    <row r="24" s="1" customFormat="1" ht="6.96" customHeight="1"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4"/>
      <c r="BE24" s="35"/>
    </row>
    <row r="25" s="1" customFormat="1" ht="6.96" customHeight="1">
      <c r="B25" s="25"/>
      <c r="C25" s="26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26"/>
      <c r="AQ25" s="26"/>
      <c r="AR25" s="24"/>
      <c r="BE25" s="35"/>
    </row>
    <row r="26" s="2" customFormat="1" ht="25.92" customHeight="1">
      <c r="A26" s="42"/>
      <c r="B26" s="43"/>
      <c r="C26" s="44"/>
      <c r="D26" s="45" t="s">
        <v>38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7">
        <f>ROUND(AG54,2)</f>
        <v>0</v>
      </c>
      <c r="AL26" s="46"/>
      <c r="AM26" s="46"/>
      <c r="AN26" s="46"/>
      <c r="AO26" s="46"/>
      <c r="AP26" s="44"/>
      <c r="AQ26" s="44"/>
      <c r="AR26" s="48"/>
      <c r="BE26" s="35"/>
    </row>
    <row r="27" s="2" customFormat="1" ht="6.96" customHeight="1">
      <c r="A27" s="42"/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8"/>
      <c r="BE27" s="35"/>
    </row>
    <row r="28" s="2" customFormat="1">
      <c r="A28" s="42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9" t="s">
        <v>39</v>
      </c>
      <c r="M28" s="49"/>
      <c r="N28" s="49"/>
      <c r="O28" s="49"/>
      <c r="P28" s="49"/>
      <c r="Q28" s="44"/>
      <c r="R28" s="44"/>
      <c r="S28" s="44"/>
      <c r="T28" s="44"/>
      <c r="U28" s="44"/>
      <c r="V28" s="44"/>
      <c r="W28" s="49" t="s">
        <v>40</v>
      </c>
      <c r="X28" s="49"/>
      <c r="Y28" s="49"/>
      <c r="Z28" s="49"/>
      <c r="AA28" s="49"/>
      <c r="AB28" s="49"/>
      <c r="AC28" s="49"/>
      <c r="AD28" s="49"/>
      <c r="AE28" s="49"/>
      <c r="AF28" s="44"/>
      <c r="AG28" s="44"/>
      <c r="AH28" s="44"/>
      <c r="AI28" s="44"/>
      <c r="AJ28" s="44"/>
      <c r="AK28" s="49" t="s">
        <v>41</v>
      </c>
      <c r="AL28" s="49"/>
      <c r="AM28" s="49"/>
      <c r="AN28" s="49"/>
      <c r="AO28" s="49"/>
      <c r="AP28" s="44"/>
      <c r="AQ28" s="44"/>
      <c r="AR28" s="48"/>
      <c r="BE28" s="35"/>
    </row>
    <row r="29" s="3" customFormat="1" ht="14.4" customHeight="1">
      <c r="A29" s="3"/>
      <c r="B29" s="50"/>
      <c r="C29" s="51"/>
      <c r="D29" s="36" t="s">
        <v>42</v>
      </c>
      <c r="E29" s="51"/>
      <c r="F29" s="36" t="s">
        <v>43</v>
      </c>
      <c r="G29" s="51"/>
      <c r="H29" s="51"/>
      <c r="I29" s="51"/>
      <c r="J29" s="51"/>
      <c r="K29" s="51"/>
      <c r="L29" s="52">
        <v>0.20999999999999999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3">
        <f>ROUND(AZ54, 2)</f>
        <v>0</v>
      </c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3">
        <f>ROUND(AV54, 2)</f>
        <v>0</v>
      </c>
      <c r="AL29" s="51"/>
      <c r="AM29" s="51"/>
      <c r="AN29" s="51"/>
      <c r="AO29" s="51"/>
      <c r="AP29" s="51"/>
      <c r="AQ29" s="51"/>
      <c r="AR29" s="54"/>
      <c r="BE29" s="55"/>
    </row>
    <row r="30" s="3" customFormat="1" ht="14.4" customHeight="1">
      <c r="A30" s="3"/>
      <c r="B30" s="50"/>
      <c r="C30" s="51"/>
      <c r="D30" s="51"/>
      <c r="E30" s="51"/>
      <c r="F30" s="36" t="s">
        <v>44</v>
      </c>
      <c r="G30" s="51"/>
      <c r="H30" s="51"/>
      <c r="I30" s="51"/>
      <c r="J30" s="51"/>
      <c r="K30" s="51"/>
      <c r="L30" s="52">
        <v>0.12</v>
      </c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3">
        <f>ROUND(BA54, 2)</f>
        <v>0</v>
      </c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3">
        <f>ROUND(AW54, 2)</f>
        <v>0</v>
      </c>
      <c r="AL30" s="51"/>
      <c r="AM30" s="51"/>
      <c r="AN30" s="51"/>
      <c r="AO30" s="51"/>
      <c r="AP30" s="51"/>
      <c r="AQ30" s="51"/>
      <c r="AR30" s="54"/>
      <c r="BE30" s="55"/>
    </row>
    <row r="31" hidden="1" s="3" customFormat="1" ht="14.4" customHeight="1">
      <c r="A31" s="3"/>
      <c r="B31" s="50"/>
      <c r="C31" s="51"/>
      <c r="D31" s="51"/>
      <c r="E31" s="51"/>
      <c r="F31" s="36" t="s">
        <v>45</v>
      </c>
      <c r="G31" s="51"/>
      <c r="H31" s="51"/>
      <c r="I31" s="51"/>
      <c r="J31" s="51"/>
      <c r="K31" s="51"/>
      <c r="L31" s="52">
        <v>0.20999999999999999</v>
      </c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3">
        <f>ROUND(BB54, 2)</f>
        <v>0</v>
      </c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3">
        <v>0</v>
      </c>
      <c r="AL31" s="51"/>
      <c r="AM31" s="51"/>
      <c r="AN31" s="51"/>
      <c r="AO31" s="51"/>
      <c r="AP31" s="51"/>
      <c r="AQ31" s="51"/>
      <c r="AR31" s="54"/>
      <c r="BE31" s="55"/>
    </row>
    <row r="32" hidden="1" s="3" customFormat="1" ht="14.4" customHeight="1">
      <c r="A32" s="3"/>
      <c r="B32" s="50"/>
      <c r="C32" s="51"/>
      <c r="D32" s="51"/>
      <c r="E32" s="51"/>
      <c r="F32" s="36" t="s">
        <v>46</v>
      </c>
      <c r="G32" s="51"/>
      <c r="H32" s="51"/>
      <c r="I32" s="51"/>
      <c r="J32" s="51"/>
      <c r="K32" s="51"/>
      <c r="L32" s="52">
        <v>0.12</v>
      </c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3">
        <f>ROUND(BC54, 2)</f>
        <v>0</v>
      </c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3">
        <v>0</v>
      </c>
      <c r="AL32" s="51"/>
      <c r="AM32" s="51"/>
      <c r="AN32" s="51"/>
      <c r="AO32" s="51"/>
      <c r="AP32" s="51"/>
      <c r="AQ32" s="51"/>
      <c r="AR32" s="54"/>
      <c r="BE32" s="55"/>
    </row>
    <row r="33" hidden="1" s="3" customFormat="1" ht="14.4" customHeight="1">
      <c r="A33" s="3"/>
      <c r="B33" s="50"/>
      <c r="C33" s="51"/>
      <c r="D33" s="51"/>
      <c r="E33" s="51"/>
      <c r="F33" s="36" t="s">
        <v>47</v>
      </c>
      <c r="G33" s="51"/>
      <c r="H33" s="51"/>
      <c r="I33" s="51"/>
      <c r="J33" s="51"/>
      <c r="K33" s="51"/>
      <c r="L33" s="52">
        <v>0</v>
      </c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3">
        <f>ROUND(BD54, 2)</f>
        <v>0</v>
      </c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3">
        <v>0</v>
      </c>
      <c r="AL33" s="51"/>
      <c r="AM33" s="51"/>
      <c r="AN33" s="51"/>
      <c r="AO33" s="51"/>
      <c r="AP33" s="51"/>
      <c r="AQ33" s="51"/>
      <c r="AR33" s="54"/>
      <c r="BE33" s="3"/>
    </row>
    <row r="34" s="2" customFormat="1" ht="6.96" customHeight="1">
      <c r="A34" s="42"/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8"/>
      <c r="BE34" s="42"/>
    </row>
    <row r="35" s="2" customFormat="1" ht="25.92" customHeight="1">
      <c r="A35" s="42"/>
      <c r="B35" s="43"/>
      <c r="C35" s="56"/>
      <c r="D35" s="57" t="s">
        <v>48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9" t="s">
        <v>49</v>
      </c>
      <c r="U35" s="58"/>
      <c r="V35" s="58"/>
      <c r="W35" s="58"/>
      <c r="X35" s="60" t="s">
        <v>50</v>
      </c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61">
        <f>SUM(AK26:AK33)</f>
        <v>0</v>
      </c>
      <c r="AL35" s="58"/>
      <c r="AM35" s="58"/>
      <c r="AN35" s="58"/>
      <c r="AO35" s="62"/>
      <c r="AP35" s="56"/>
      <c r="AQ35" s="56"/>
      <c r="AR35" s="48"/>
      <c r="BE35" s="42"/>
    </row>
    <row r="36" s="2" customFormat="1" ht="6.96" customHeight="1">
      <c r="A36" s="42"/>
      <c r="B36" s="43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8"/>
      <c r="BE36" s="42"/>
    </row>
    <row r="37" s="2" customFormat="1" ht="6.96" customHeight="1">
      <c r="A37" s="42"/>
      <c r="B37" s="63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48"/>
      <c r="BE37" s="42"/>
    </row>
    <row r="41" s="2" customFormat="1" ht="6.96" customHeight="1">
      <c r="A41" s="42"/>
      <c r="B41" s="65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48"/>
      <c r="BE41" s="42"/>
    </row>
    <row r="42" s="2" customFormat="1" ht="24.96" customHeight="1">
      <c r="A42" s="42"/>
      <c r="B42" s="43"/>
      <c r="C42" s="27" t="s">
        <v>51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8"/>
      <c r="BE42" s="42"/>
    </row>
    <row r="43" s="2" customFormat="1" ht="6.96" customHeight="1">
      <c r="A43" s="42"/>
      <c r="B43" s="43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8"/>
      <c r="BE43" s="42"/>
    </row>
    <row r="44" s="4" customFormat="1" ht="12" customHeight="1">
      <c r="A44" s="4"/>
      <c r="B44" s="67"/>
      <c r="C44" s="36" t="s">
        <v>13</v>
      </c>
      <c r="D44" s="68"/>
      <c r="E44" s="68"/>
      <c r="F44" s="68"/>
      <c r="G44" s="68"/>
      <c r="H44" s="68"/>
      <c r="I44" s="68"/>
      <c r="J44" s="68"/>
      <c r="K44" s="68"/>
      <c r="L44" s="68" t="str">
        <f>K5</f>
        <v>2026_01</v>
      </c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9"/>
      <c r="BE44" s="4"/>
    </row>
    <row r="45" s="5" customFormat="1" ht="36.96" customHeight="1">
      <c r="A45" s="5"/>
      <c r="B45" s="70"/>
      <c r="C45" s="71" t="s">
        <v>16</v>
      </c>
      <c r="D45" s="72"/>
      <c r="E45" s="72"/>
      <c r="F45" s="72"/>
      <c r="G45" s="72"/>
      <c r="H45" s="72"/>
      <c r="I45" s="72"/>
      <c r="J45" s="72"/>
      <c r="K45" s="72"/>
      <c r="L45" s="73" t="str">
        <f>K6</f>
        <v>ICSS, DPS Lesnov, Pod Rozhlednou 1, Jihlava - oprava ploché střechy ubytovacího pavilonu B - aktualizace 2026/01</v>
      </c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4"/>
      <c r="BE45" s="5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8"/>
      <c r="BE46" s="42"/>
    </row>
    <row r="47" s="2" customFormat="1" ht="12" customHeight="1">
      <c r="A47" s="42"/>
      <c r="B47" s="43"/>
      <c r="C47" s="36" t="s">
        <v>21</v>
      </c>
      <c r="D47" s="44"/>
      <c r="E47" s="44"/>
      <c r="F47" s="44"/>
      <c r="G47" s="44"/>
      <c r="H47" s="44"/>
      <c r="I47" s="44"/>
      <c r="J47" s="44"/>
      <c r="K47" s="44"/>
      <c r="L47" s="75" t="str">
        <f>IF(K8="","",K8)</f>
        <v>Jihlava</v>
      </c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36" t="s">
        <v>23</v>
      </c>
      <c r="AJ47" s="44"/>
      <c r="AK47" s="44"/>
      <c r="AL47" s="44"/>
      <c r="AM47" s="76" t="str">
        <f>IF(AN8= "","",AN8)</f>
        <v>16. 1. 2026</v>
      </c>
      <c r="AN47" s="76"/>
      <c r="AO47" s="44"/>
      <c r="AP47" s="44"/>
      <c r="AQ47" s="44"/>
      <c r="AR47" s="48"/>
      <c r="BE47" s="42"/>
    </row>
    <row r="48" s="2" customFormat="1" ht="6.96" customHeight="1">
      <c r="A48" s="42"/>
      <c r="B48" s="43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8"/>
      <c r="BE48" s="42"/>
    </row>
    <row r="49" s="2" customFormat="1" ht="25.65" customHeight="1">
      <c r="A49" s="42"/>
      <c r="B49" s="43"/>
      <c r="C49" s="36" t="s">
        <v>25</v>
      </c>
      <c r="D49" s="44"/>
      <c r="E49" s="44"/>
      <c r="F49" s="44"/>
      <c r="G49" s="44"/>
      <c r="H49" s="44"/>
      <c r="I49" s="44"/>
      <c r="J49" s="44"/>
      <c r="K49" s="44"/>
      <c r="L49" s="68" t="str">
        <f>IF(E11= "","",E11)</f>
        <v>Statutární město Jihlava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36" t="s">
        <v>31</v>
      </c>
      <c r="AJ49" s="44"/>
      <c r="AK49" s="44"/>
      <c r="AL49" s="44"/>
      <c r="AM49" s="77" t="str">
        <f>IF(E17="","",E17)</f>
        <v>SPA spol.s r.o. Jihlava, Havlíčkova 46, Jihlava</v>
      </c>
      <c r="AN49" s="68"/>
      <c r="AO49" s="68"/>
      <c r="AP49" s="68"/>
      <c r="AQ49" s="44"/>
      <c r="AR49" s="48"/>
      <c r="AS49" s="78" t="s">
        <v>52</v>
      </c>
      <c r="AT49" s="79"/>
      <c r="AU49" s="80"/>
      <c r="AV49" s="80"/>
      <c r="AW49" s="80"/>
      <c r="AX49" s="80"/>
      <c r="AY49" s="80"/>
      <c r="AZ49" s="80"/>
      <c r="BA49" s="80"/>
      <c r="BB49" s="80"/>
      <c r="BC49" s="80"/>
      <c r="BD49" s="81"/>
      <c r="BE49" s="42"/>
    </row>
    <row r="50" s="2" customFormat="1" ht="15.15" customHeight="1">
      <c r="A50" s="42"/>
      <c r="B50" s="43"/>
      <c r="C50" s="36" t="s">
        <v>29</v>
      </c>
      <c r="D50" s="44"/>
      <c r="E50" s="44"/>
      <c r="F50" s="44"/>
      <c r="G50" s="44"/>
      <c r="H50" s="44"/>
      <c r="I50" s="44"/>
      <c r="J50" s="44"/>
      <c r="K50" s="44"/>
      <c r="L50" s="68" t="str">
        <f>IF(E14= "Vyplň údaj","",E14)</f>
        <v/>
      </c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36" t="s">
        <v>34</v>
      </c>
      <c r="AJ50" s="44"/>
      <c r="AK50" s="44"/>
      <c r="AL50" s="44"/>
      <c r="AM50" s="77" t="str">
        <f>IF(E20="","",E20)</f>
        <v>Fr.Neuwirth</v>
      </c>
      <c r="AN50" s="68"/>
      <c r="AO50" s="68"/>
      <c r="AP50" s="68"/>
      <c r="AQ50" s="44"/>
      <c r="AR50" s="48"/>
      <c r="AS50" s="82"/>
      <c r="AT50" s="83"/>
      <c r="AU50" s="84"/>
      <c r="AV50" s="84"/>
      <c r="AW50" s="84"/>
      <c r="AX50" s="84"/>
      <c r="AY50" s="84"/>
      <c r="AZ50" s="84"/>
      <c r="BA50" s="84"/>
      <c r="BB50" s="84"/>
      <c r="BC50" s="84"/>
      <c r="BD50" s="85"/>
      <c r="BE50" s="42"/>
    </row>
    <row r="51" s="2" customFormat="1" ht="10.8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8"/>
      <c r="AS51" s="86"/>
      <c r="AT51" s="87"/>
      <c r="AU51" s="88"/>
      <c r="AV51" s="88"/>
      <c r="AW51" s="88"/>
      <c r="AX51" s="88"/>
      <c r="AY51" s="88"/>
      <c r="AZ51" s="88"/>
      <c r="BA51" s="88"/>
      <c r="BB51" s="88"/>
      <c r="BC51" s="88"/>
      <c r="BD51" s="89"/>
      <c r="BE51" s="42"/>
    </row>
    <row r="52" s="2" customFormat="1" ht="29.28" customHeight="1">
      <c r="A52" s="42"/>
      <c r="B52" s="43"/>
      <c r="C52" s="90" t="s">
        <v>53</v>
      </c>
      <c r="D52" s="91"/>
      <c r="E52" s="91"/>
      <c r="F52" s="91"/>
      <c r="G52" s="91"/>
      <c r="H52" s="92"/>
      <c r="I52" s="93" t="s">
        <v>54</v>
      </c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4" t="s">
        <v>55</v>
      </c>
      <c r="AH52" s="91"/>
      <c r="AI52" s="91"/>
      <c r="AJ52" s="91"/>
      <c r="AK52" s="91"/>
      <c r="AL52" s="91"/>
      <c r="AM52" s="91"/>
      <c r="AN52" s="93" t="s">
        <v>56</v>
      </c>
      <c r="AO52" s="91"/>
      <c r="AP52" s="91"/>
      <c r="AQ52" s="95" t="s">
        <v>57</v>
      </c>
      <c r="AR52" s="48"/>
      <c r="AS52" s="96" t="s">
        <v>58</v>
      </c>
      <c r="AT52" s="97" t="s">
        <v>59</v>
      </c>
      <c r="AU52" s="97" t="s">
        <v>60</v>
      </c>
      <c r="AV52" s="97" t="s">
        <v>61</v>
      </c>
      <c r="AW52" s="97" t="s">
        <v>62</v>
      </c>
      <c r="AX52" s="97" t="s">
        <v>63</v>
      </c>
      <c r="AY52" s="97" t="s">
        <v>64</v>
      </c>
      <c r="AZ52" s="97" t="s">
        <v>65</v>
      </c>
      <c r="BA52" s="97" t="s">
        <v>66</v>
      </c>
      <c r="BB52" s="97" t="s">
        <v>67</v>
      </c>
      <c r="BC52" s="97" t="s">
        <v>68</v>
      </c>
      <c r="BD52" s="98" t="s">
        <v>69</v>
      </c>
      <c r="BE52" s="42"/>
    </row>
    <row r="53" s="2" customFormat="1" ht="10.8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8"/>
      <c r="AS53" s="99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1"/>
      <c r="BE53" s="42"/>
    </row>
    <row r="54" s="6" customFormat="1" ht="32.4" customHeight="1">
      <c r="A54" s="6"/>
      <c r="B54" s="102"/>
      <c r="C54" s="103" t="s">
        <v>70</v>
      </c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5">
        <f>ROUND(SUM(AG55:AG58),2)</f>
        <v>0</v>
      </c>
      <c r="AH54" s="105"/>
      <c r="AI54" s="105"/>
      <c r="AJ54" s="105"/>
      <c r="AK54" s="105"/>
      <c r="AL54" s="105"/>
      <c r="AM54" s="105"/>
      <c r="AN54" s="106">
        <f>SUM(AG54,AT54)</f>
        <v>0</v>
      </c>
      <c r="AO54" s="106"/>
      <c r="AP54" s="106"/>
      <c r="AQ54" s="107" t="s">
        <v>19</v>
      </c>
      <c r="AR54" s="108"/>
      <c r="AS54" s="109">
        <f>ROUND(SUM(AS55:AS58),2)</f>
        <v>0</v>
      </c>
      <c r="AT54" s="110">
        <f>ROUND(SUM(AV54:AW54),2)</f>
        <v>0</v>
      </c>
      <c r="AU54" s="111">
        <f>ROUND(SUM(AU55:AU58),5)</f>
        <v>0</v>
      </c>
      <c r="AV54" s="110">
        <f>ROUND(AZ54*L29,2)</f>
        <v>0</v>
      </c>
      <c r="AW54" s="110">
        <f>ROUND(BA54*L30,2)</f>
        <v>0</v>
      </c>
      <c r="AX54" s="110">
        <f>ROUND(BB54*L29,2)</f>
        <v>0</v>
      </c>
      <c r="AY54" s="110">
        <f>ROUND(BC54*L30,2)</f>
        <v>0</v>
      </c>
      <c r="AZ54" s="110">
        <f>ROUND(SUM(AZ55:AZ58),2)</f>
        <v>0</v>
      </c>
      <c r="BA54" s="110">
        <f>ROUND(SUM(BA55:BA58),2)</f>
        <v>0</v>
      </c>
      <c r="BB54" s="110">
        <f>ROUND(SUM(BB55:BB58),2)</f>
        <v>0</v>
      </c>
      <c r="BC54" s="110">
        <f>ROUND(SUM(BC55:BC58),2)</f>
        <v>0</v>
      </c>
      <c r="BD54" s="112">
        <f>ROUND(SUM(BD55:BD58),2)</f>
        <v>0</v>
      </c>
      <c r="BE54" s="6"/>
      <c r="BS54" s="113" t="s">
        <v>71</v>
      </c>
      <c r="BT54" s="113" t="s">
        <v>72</v>
      </c>
      <c r="BU54" s="114" t="s">
        <v>73</v>
      </c>
      <c r="BV54" s="113" t="s">
        <v>74</v>
      </c>
      <c r="BW54" s="113" t="s">
        <v>5</v>
      </c>
      <c r="BX54" s="113" t="s">
        <v>75</v>
      </c>
      <c r="CL54" s="113" t="s">
        <v>19</v>
      </c>
    </row>
    <row r="55" s="7" customFormat="1" ht="16.5" customHeight="1">
      <c r="A55" s="115" t="s">
        <v>76</v>
      </c>
      <c r="B55" s="116"/>
      <c r="C55" s="117"/>
      <c r="D55" s="118" t="s">
        <v>77</v>
      </c>
      <c r="E55" s="118"/>
      <c r="F55" s="118"/>
      <c r="G55" s="118"/>
      <c r="H55" s="118"/>
      <c r="I55" s="119"/>
      <c r="J55" s="118" t="s">
        <v>78</v>
      </c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20">
        <f>'01 - objekt B - stavební ...'!J30</f>
        <v>0</v>
      </c>
      <c r="AH55" s="119"/>
      <c r="AI55" s="119"/>
      <c r="AJ55" s="119"/>
      <c r="AK55" s="119"/>
      <c r="AL55" s="119"/>
      <c r="AM55" s="119"/>
      <c r="AN55" s="120">
        <f>SUM(AG55,AT55)</f>
        <v>0</v>
      </c>
      <c r="AO55" s="119"/>
      <c r="AP55" s="119"/>
      <c r="AQ55" s="121" t="s">
        <v>79</v>
      </c>
      <c r="AR55" s="122"/>
      <c r="AS55" s="123">
        <v>0</v>
      </c>
      <c r="AT55" s="124">
        <f>ROUND(SUM(AV55:AW55),2)</f>
        <v>0</v>
      </c>
      <c r="AU55" s="125">
        <f>'01 - objekt B - stavební ...'!P98</f>
        <v>0</v>
      </c>
      <c r="AV55" s="124">
        <f>'01 - objekt B - stavební ...'!J33</f>
        <v>0</v>
      </c>
      <c r="AW55" s="124">
        <f>'01 - objekt B - stavební ...'!J34</f>
        <v>0</v>
      </c>
      <c r="AX55" s="124">
        <f>'01 - objekt B - stavební ...'!J35</f>
        <v>0</v>
      </c>
      <c r="AY55" s="124">
        <f>'01 - objekt B - stavební ...'!J36</f>
        <v>0</v>
      </c>
      <c r="AZ55" s="124">
        <f>'01 - objekt B - stavební ...'!F33</f>
        <v>0</v>
      </c>
      <c r="BA55" s="124">
        <f>'01 - objekt B - stavební ...'!F34</f>
        <v>0</v>
      </c>
      <c r="BB55" s="124">
        <f>'01 - objekt B - stavební ...'!F35</f>
        <v>0</v>
      </c>
      <c r="BC55" s="124">
        <f>'01 - objekt B - stavební ...'!F36</f>
        <v>0</v>
      </c>
      <c r="BD55" s="126">
        <f>'01 - objekt B - stavební ...'!F37</f>
        <v>0</v>
      </c>
      <c r="BE55" s="7"/>
      <c r="BT55" s="127" t="s">
        <v>80</v>
      </c>
      <c r="BV55" s="127" t="s">
        <v>74</v>
      </c>
      <c r="BW55" s="127" t="s">
        <v>81</v>
      </c>
      <c r="BX55" s="127" t="s">
        <v>5</v>
      </c>
      <c r="CL55" s="127" t="s">
        <v>19</v>
      </c>
      <c r="CM55" s="127" t="s">
        <v>82</v>
      </c>
    </row>
    <row r="56" s="7" customFormat="1" ht="24.75" customHeight="1">
      <c r="A56" s="115" t="s">
        <v>76</v>
      </c>
      <c r="B56" s="116"/>
      <c r="C56" s="117"/>
      <c r="D56" s="118" t="s">
        <v>83</v>
      </c>
      <c r="E56" s="118"/>
      <c r="F56" s="118"/>
      <c r="G56" s="118"/>
      <c r="H56" s="118"/>
      <c r="I56" s="119"/>
      <c r="J56" s="118" t="s">
        <v>84</v>
      </c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20">
        <f>'02 - Silnoproudá elektrot...'!J30</f>
        <v>0</v>
      </c>
      <c r="AH56" s="119"/>
      <c r="AI56" s="119"/>
      <c r="AJ56" s="119"/>
      <c r="AK56" s="119"/>
      <c r="AL56" s="119"/>
      <c r="AM56" s="119"/>
      <c r="AN56" s="120">
        <f>SUM(AG56,AT56)</f>
        <v>0</v>
      </c>
      <c r="AO56" s="119"/>
      <c r="AP56" s="119"/>
      <c r="AQ56" s="121" t="s">
        <v>79</v>
      </c>
      <c r="AR56" s="122"/>
      <c r="AS56" s="123">
        <v>0</v>
      </c>
      <c r="AT56" s="124">
        <f>ROUND(SUM(AV56:AW56),2)</f>
        <v>0</v>
      </c>
      <c r="AU56" s="125">
        <f>'02 - Silnoproudá elektrot...'!P128</f>
        <v>0</v>
      </c>
      <c r="AV56" s="124">
        <f>'02 - Silnoproudá elektrot...'!J33</f>
        <v>0</v>
      </c>
      <c r="AW56" s="124">
        <f>'02 - Silnoproudá elektrot...'!J34</f>
        <v>0</v>
      </c>
      <c r="AX56" s="124">
        <f>'02 - Silnoproudá elektrot...'!J35</f>
        <v>0</v>
      </c>
      <c r="AY56" s="124">
        <f>'02 - Silnoproudá elektrot...'!J36</f>
        <v>0</v>
      </c>
      <c r="AZ56" s="124">
        <f>'02 - Silnoproudá elektrot...'!F33</f>
        <v>0</v>
      </c>
      <c r="BA56" s="124">
        <f>'02 - Silnoproudá elektrot...'!F34</f>
        <v>0</v>
      </c>
      <c r="BB56" s="124">
        <f>'02 - Silnoproudá elektrot...'!F35</f>
        <v>0</v>
      </c>
      <c r="BC56" s="124">
        <f>'02 - Silnoproudá elektrot...'!F36</f>
        <v>0</v>
      </c>
      <c r="BD56" s="126">
        <f>'02 - Silnoproudá elektrot...'!F37</f>
        <v>0</v>
      </c>
      <c r="BE56" s="7"/>
      <c r="BT56" s="127" t="s">
        <v>80</v>
      </c>
      <c r="BV56" s="127" t="s">
        <v>74</v>
      </c>
      <c r="BW56" s="127" t="s">
        <v>85</v>
      </c>
      <c r="BX56" s="127" t="s">
        <v>5</v>
      </c>
      <c r="CL56" s="127" t="s">
        <v>19</v>
      </c>
      <c r="CM56" s="127" t="s">
        <v>82</v>
      </c>
    </row>
    <row r="57" s="7" customFormat="1" ht="16.5" customHeight="1">
      <c r="A57" s="115" t="s">
        <v>76</v>
      </c>
      <c r="B57" s="116"/>
      <c r="C57" s="117"/>
      <c r="D57" s="118" t="s">
        <v>86</v>
      </c>
      <c r="E57" s="118"/>
      <c r="F57" s="118"/>
      <c r="G57" s="118"/>
      <c r="H57" s="118"/>
      <c r="I57" s="119"/>
      <c r="J57" s="118" t="s">
        <v>87</v>
      </c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20">
        <f>'03 - Záchytný systém'!J30</f>
        <v>0</v>
      </c>
      <c r="AH57" s="119"/>
      <c r="AI57" s="119"/>
      <c r="AJ57" s="119"/>
      <c r="AK57" s="119"/>
      <c r="AL57" s="119"/>
      <c r="AM57" s="119"/>
      <c r="AN57" s="120">
        <f>SUM(AG57,AT57)</f>
        <v>0</v>
      </c>
      <c r="AO57" s="119"/>
      <c r="AP57" s="119"/>
      <c r="AQ57" s="121" t="s">
        <v>79</v>
      </c>
      <c r="AR57" s="122"/>
      <c r="AS57" s="123">
        <v>0</v>
      </c>
      <c r="AT57" s="124">
        <f>ROUND(SUM(AV57:AW57),2)</f>
        <v>0</v>
      </c>
      <c r="AU57" s="125">
        <f>'03 - Záchytný systém'!P81</f>
        <v>0</v>
      </c>
      <c r="AV57" s="124">
        <f>'03 - Záchytný systém'!J33</f>
        <v>0</v>
      </c>
      <c r="AW57" s="124">
        <f>'03 - Záchytný systém'!J34</f>
        <v>0</v>
      </c>
      <c r="AX57" s="124">
        <f>'03 - Záchytný systém'!J35</f>
        <v>0</v>
      </c>
      <c r="AY57" s="124">
        <f>'03 - Záchytný systém'!J36</f>
        <v>0</v>
      </c>
      <c r="AZ57" s="124">
        <f>'03 - Záchytný systém'!F33</f>
        <v>0</v>
      </c>
      <c r="BA57" s="124">
        <f>'03 - Záchytný systém'!F34</f>
        <v>0</v>
      </c>
      <c r="BB57" s="124">
        <f>'03 - Záchytný systém'!F35</f>
        <v>0</v>
      </c>
      <c r="BC57" s="124">
        <f>'03 - Záchytný systém'!F36</f>
        <v>0</v>
      </c>
      <c r="BD57" s="126">
        <f>'03 - Záchytný systém'!F37</f>
        <v>0</v>
      </c>
      <c r="BE57" s="7"/>
      <c r="BT57" s="127" t="s">
        <v>80</v>
      </c>
      <c r="BV57" s="127" t="s">
        <v>74</v>
      </c>
      <c r="BW57" s="127" t="s">
        <v>88</v>
      </c>
      <c r="BX57" s="127" t="s">
        <v>5</v>
      </c>
      <c r="CL57" s="127" t="s">
        <v>19</v>
      </c>
      <c r="CM57" s="127" t="s">
        <v>82</v>
      </c>
    </row>
    <row r="58" s="7" customFormat="1" ht="16.5" customHeight="1">
      <c r="A58" s="115" t="s">
        <v>76</v>
      </c>
      <c r="B58" s="116"/>
      <c r="C58" s="117"/>
      <c r="D58" s="118" t="s">
        <v>89</v>
      </c>
      <c r="E58" s="118"/>
      <c r="F58" s="118"/>
      <c r="G58" s="118"/>
      <c r="H58" s="118"/>
      <c r="I58" s="119"/>
      <c r="J58" s="118" t="s">
        <v>90</v>
      </c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20">
        <f>'VON - Vedlejší a ostatní ...'!J30</f>
        <v>0</v>
      </c>
      <c r="AH58" s="119"/>
      <c r="AI58" s="119"/>
      <c r="AJ58" s="119"/>
      <c r="AK58" s="119"/>
      <c r="AL58" s="119"/>
      <c r="AM58" s="119"/>
      <c r="AN58" s="120">
        <f>SUM(AG58,AT58)</f>
        <v>0</v>
      </c>
      <c r="AO58" s="119"/>
      <c r="AP58" s="119"/>
      <c r="AQ58" s="121" t="s">
        <v>79</v>
      </c>
      <c r="AR58" s="122"/>
      <c r="AS58" s="128">
        <v>0</v>
      </c>
      <c r="AT58" s="129">
        <f>ROUND(SUM(AV58:AW58),2)</f>
        <v>0</v>
      </c>
      <c r="AU58" s="130">
        <f>'VON - Vedlejší a ostatní ...'!P80</f>
        <v>0</v>
      </c>
      <c r="AV58" s="129">
        <f>'VON - Vedlejší a ostatní ...'!J33</f>
        <v>0</v>
      </c>
      <c r="AW58" s="129">
        <f>'VON - Vedlejší a ostatní ...'!J34</f>
        <v>0</v>
      </c>
      <c r="AX58" s="129">
        <f>'VON - Vedlejší a ostatní ...'!J35</f>
        <v>0</v>
      </c>
      <c r="AY58" s="129">
        <f>'VON - Vedlejší a ostatní ...'!J36</f>
        <v>0</v>
      </c>
      <c r="AZ58" s="129">
        <f>'VON - Vedlejší a ostatní ...'!F33</f>
        <v>0</v>
      </c>
      <c r="BA58" s="129">
        <f>'VON - Vedlejší a ostatní ...'!F34</f>
        <v>0</v>
      </c>
      <c r="BB58" s="129">
        <f>'VON - Vedlejší a ostatní ...'!F35</f>
        <v>0</v>
      </c>
      <c r="BC58" s="129">
        <f>'VON - Vedlejší a ostatní ...'!F36</f>
        <v>0</v>
      </c>
      <c r="BD58" s="131">
        <f>'VON - Vedlejší a ostatní ...'!F37</f>
        <v>0</v>
      </c>
      <c r="BE58" s="7"/>
      <c r="BT58" s="127" t="s">
        <v>80</v>
      </c>
      <c r="BV58" s="127" t="s">
        <v>74</v>
      </c>
      <c r="BW58" s="127" t="s">
        <v>91</v>
      </c>
      <c r="BX58" s="127" t="s">
        <v>5</v>
      </c>
      <c r="CL58" s="127" t="s">
        <v>19</v>
      </c>
      <c r="CM58" s="127" t="s">
        <v>82</v>
      </c>
    </row>
    <row r="59" s="2" customFormat="1" ht="30" customHeight="1">
      <c r="A59" s="42"/>
      <c r="B59" s="4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8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="2" customFormat="1" ht="6.96" customHeight="1">
      <c r="A60" s="42"/>
      <c r="B60" s="63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48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</sheetData>
  <sheetProtection sheet="1" formatColumns="0" formatRows="0" objects="1" scenarios="1" spinCount="100000" saltValue="rmkPL5KxcW0yWG3CCpF2c+U4ROrQCVtdp/tSehVoZPYgDT7fGwsqQK27GwpjNmHTq4FysdsvmQo1HmuINbPCIQ==" hashValue="dtbumuW9he0KWKWJF59N/+3AwFLcuh7D+ePcneodfyU550w+6/WgnZyUiGR4oK73dGp2We0Dee+vx+FTq38hTQ==" algorithmName="SHA-512" password="CEE1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 - objekt B - stavební ...'!C2" display="/"/>
    <hyperlink ref="A56" location="'02 - Silnoproudá elektrot...'!C2" display="/"/>
    <hyperlink ref="A57" location="'03 - Záchytný systém'!C2" display="/"/>
    <hyperlink ref="A58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81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4"/>
      <c r="AT3" s="21" t="s">
        <v>82</v>
      </c>
    </row>
    <row r="4" s="1" customFormat="1" ht="24.96" customHeight="1">
      <c r="B4" s="24"/>
      <c r="D4" s="134" t="s">
        <v>92</v>
      </c>
      <c r="L4" s="24"/>
      <c r="M4" s="135" t="s">
        <v>10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136" t="s">
        <v>16</v>
      </c>
      <c r="L6" s="24"/>
    </row>
    <row r="7" s="1" customFormat="1" ht="26.25" customHeight="1">
      <c r="B7" s="24"/>
      <c r="E7" s="137" t="str">
        <f>'Rekapitulace stavby'!K6</f>
        <v>ICSS, DPS Lesnov, Pod Rozhlednou 1, Jihlava - oprava ploché střechy ubytovacího pavilonu B - aktualizace 2026/01</v>
      </c>
      <c r="F7" s="136"/>
      <c r="G7" s="136"/>
      <c r="H7" s="136"/>
      <c r="L7" s="24"/>
    </row>
    <row r="8" s="2" customFormat="1" ht="12" customHeight="1">
      <c r="A8" s="42"/>
      <c r="B8" s="48"/>
      <c r="C8" s="42"/>
      <c r="D8" s="136" t="s">
        <v>93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94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19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21</v>
      </c>
      <c r="E12" s="42"/>
      <c r="F12" s="140" t="s">
        <v>22</v>
      </c>
      <c r="G12" s="42"/>
      <c r="H12" s="42"/>
      <c r="I12" s="136" t="s">
        <v>23</v>
      </c>
      <c r="J12" s="141" t="str">
        <f>'Rekapitulace stavby'!AN8</f>
        <v>16. 1. 2026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25</v>
      </c>
      <c r="E14" s="42"/>
      <c r="F14" s="42"/>
      <c r="G14" s="42"/>
      <c r="H14" s="42"/>
      <c r="I14" s="136" t="s">
        <v>26</v>
      </c>
      <c r="J14" s="140" t="s">
        <v>19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27</v>
      </c>
      <c r="F15" s="42"/>
      <c r="G15" s="42"/>
      <c r="H15" s="42"/>
      <c r="I15" s="136" t="s">
        <v>28</v>
      </c>
      <c r="J15" s="140" t="s">
        <v>19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29</v>
      </c>
      <c r="E17" s="42"/>
      <c r="F17" s="42"/>
      <c r="G17" s="42"/>
      <c r="H17" s="42"/>
      <c r="I17" s="136" t="s">
        <v>26</v>
      </c>
      <c r="J17" s="37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7" t="str">
        <f>'Rekapitulace stavby'!E14</f>
        <v>Vyplň údaj</v>
      </c>
      <c r="F18" s="140"/>
      <c r="G18" s="140"/>
      <c r="H18" s="140"/>
      <c r="I18" s="136" t="s">
        <v>28</v>
      </c>
      <c r="J18" s="37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31</v>
      </c>
      <c r="E20" s="42"/>
      <c r="F20" s="42"/>
      <c r="G20" s="42"/>
      <c r="H20" s="42"/>
      <c r="I20" s="136" t="s">
        <v>26</v>
      </c>
      <c r="J20" s="140" t="s">
        <v>19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32</v>
      </c>
      <c r="F21" s="42"/>
      <c r="G21" s="42"/>
      <c r="H21" s="42"/>
      <c r="I21" s="136" t="s">
        <v>28</v>
      </c>
      <c r="J21" s="140" t="s">
        <v>19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34</v>
      </c>
      <c r="E23" s="42"/>
      <c r="F23" s="42"/>
      <c r="G23" s="42"/>
      <c r="H23" s="42"/>
      <c r="I23" s="136" t="s">
        <v>26</v>
      </c>
      <c r="J23" s="140" t="s">
        <v>19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35</v>
      </c>
      <c r="F24" s="42"/>
      <c r="G24" s="42"/>
      <c r="H24" s="42"/>
      <c r="I24" s="136" t="s">
        <v>28</v>
      </c>
      <c r="J24" s="140" t="s">
        <v>19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36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16.5" customHeight="1">
      <c r="A27" s="142"/>
      <c r="B27" s="143"/>
      <c r="C27" s="142"/>
      <c r="D27" s="142"/>
      <c r="E27" s="144" t="s">
        <v>19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6"/>
      <c r="E29" s="146"/>
      <c r="F29" s="146"/>
      <c r="G29" s="146"/>
      <c r="H29" s="146"/>
      <c r="I29" s="146"/>
      <c r="J29" s="146"/>
      <c r="K29" s="146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7" t="s">
        <v>38</v>
      </c>
      <c r="E30" s="42"/>
      <c r="F30" s="42"/>
      <c r="G30" s="42"/>
      <c r="H30" s="42"/>
      <c r="I30" s="42"/>
      <c r="J30" s="148">
        <f>ROUND(J98,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6"/>
      <c r="E31" s="146"/>
      <c r="F31" s="146"/>
      <c r="G31" s="146"/>
      <c r="H31" s="146"/>
      <c r="I31" s="146"/>
      <c r="J31" s="146"/>
      <c r="K31" s="146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49" t="s">
        <v>40</v>
      </c>
      <c r="G32" s="42"/>
      <c r="H32" s="42"/>
      <c r="I32" s="149" t="s">
        <v>39</v>
      </c>
      <c r="J32" s="149" t="s">
        <v>41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0" t="s">
        <v>42</v>
      </c>
      <c r="E33" s="136" t="s">
        <v>43</v>
      </c>
      <c r="F33" s="151">
        <f>ROUND((SUM(BE98:BE662)),  2)</f>
        <v>0</v>
      </c>
      <c r="G33" s="42"/>
      <c r="H33" s="42"/>
      <c r="I33" s="152">
        <v>0.20999999999999999</v>
      </c>
      <c r="J33" s="151">
        <f>ROUND(((SUM(BE98:BE662))*I33),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44</v>
      </c>
      <c r="F34" s="151">
        <f>ROUND((SUM(BF98:BF662)),  2)</f>
        <v>0</v>
      </c>
      <c r="G34" s="42"/>
      <c r="H34" s="42"/>
      <c r="I34" s="152">
        <v>0.12</v>
      </c>
      <c r="J34" s="151">
        <f>ROUND(((SUM(BF98:BF662))*I34),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45</v>
      </c>
      <c r="F35" s="151">
        <f>ROUND((SUM(BG98:BG662)),  2)</f>
        <v>0</v>
      </c>
      <c r="G35" s="42"/>
      <c r="H35" s="42"/>
      <c r="I35" s="152">
        <v>0.20999999999999999</v>
      </c>
      <c r="J35" s="151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46</v>
      </c>
      <c r="F36" s="151">
        <f>ROUND((SUM(BH98:BH662)),  2)</f>
        <v>0</v>
      </c>
      <c r="G36" s="42"/>
      <c r="H36" s="42"/>
      <c r="I36" s="152">
        <v>0.12</v>
      </c>
      <c r="J36" s="151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47</v>
      </c>
      <c r="F37" s="151">
        <f>ROUND((SUM(BI98:BI662)),  2)</f>
        <v>0</v>
      </c>
      <c r="G37" s="42"/>
      <c r="H37" s="42"/>
      <c r="I37" s="152">
        <v>0</v>
      </c>
      <c r="J37" s="151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3"/>
      <c r="D39" s="154" t="s">
        <v>48</v>
      </c>
      <c r="E39" s="155"/>
      <c r="F39" s="155"/>
      <c r="G39" s="156" t="s">
        <v>49</v>
      </c>
      <c r="H39" s="157" t="s">
        <v>50</v>
      </c>
      <c r="I39" s="155"/>
      <c r="J39" s="158">
        <f>SUM(J30:J37)</f>
        <v>0</v>
      </c>
      <c r="K39" s="159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7" t="s">
        <v>95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6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26.25" customHeight="1">
      <c r="A48" s="42"/>
      <c r="B48" s="43"/>
      <c r="C48" s="44"/>
      <c r="D48" s="44"/>
      <c r="E48" s="164" t="str">
        <f>E7</f>
        <v>ICSS, DPS Lesnov, Pod Rozhlednou 1, Jihlava - oprava ploché střechy ubytovacího pavilonu B - aktualizace 2026/01</v>
      </c>
      <c r="F48" s="36"/>
      <c r="G48" s="36"/>
      <c r="H48" s="36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6" t="s">
        <v>93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01 - objekt B - stavební část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6" t="s">
        <v>21</v>
      </c>
      <c r="D52" s="44"/>
      <c r="E52" s="44"/>
      <c r="F52" s="31" t="str">
        <f>F12</f>
        <v>Jihlava</v>
      </c>
      <c r="G52" s="44"/>
      <c r="H52" s="44"/>
      <c r="I52" s="36" t="s">
        <v>23</v>
      </c>
      <c r="J52" s="76" t="str">
        <f>IF(J12="","",J12)</f>
        <v>16. 1. 2026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40.05" customHeight="1">
      <c r="A54" s="42"/>
      <c r="B54" s="43"/>
      <c r="C54" s="36" t="s">
        <v>25</v>
      </c>
      <c r="D54" s="44"/>
      <c r="E54" s="44"/>
      <c r="F54" s="31" t="str">
        <f>E15</f>
        <v>Statutární město Jihlava</v>
      </c>
      <c r="G54" s="44"/>
      <c r="H54" s="44"/>
      <c r="I54" s="36" t="s">
        <v>31</v>
      </c>
      <c r="J54" s="40" t="str">
        <f>E21</f>
        <v>SPA spol.s r.o. Jihlava, Havlíčkova 46, Jihlava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6" t="s">
        <v>29</v>
      </c>
      <c r="D55" s="44"/>
      <c r="E55" s="44"/>
      <c r="F55" s="31" t="str">
        <f>IF(E18="","",E18)</f>
        <v>Vyplň údaj</v>
      </c>
      <c r="G55" s="44"/>
      <c r="H55" s="44"/>
      <c r="I55" s="36" t="s">
        <v>34</v>
      </c>
      <c r="J55" s="40" t="str">
        <f>E24</f>
        <v>Fr.Neuwirth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5" t="s">
        <v>96</v>
      </c>
      <c r="D57" s="166"/>
      <c r="E57" s="166"/>
      <c r="F57" s="166"/>
      <c r="G57" s="166"/>
      <c r="H57" s="166"/>
      <c r="I57" s="166"/>
      <c r="J57" s="167" t="s">
        <v>97</v>
      </c>
      <c r="K57" s="166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68" t="s">
        <v>70</v>
      </c>
      <c r="D59" s="44"/>
      <c r="E59" s="44"/>
      <c r="F59" s="44"/>
      <c r="G59" s="44"/>
      <c r="H59" s="44"/>
      <c r="I59" s="44"/>
      <c r="J59" s="106">
        <f>J98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1" t="s">
        <v>98</v>
      </c>
    </row>
    <row r="60" s="9" customFormat="1" ht="24.96" customHeight="1">
      <c r="A60" s="9"/>
      <c r="B60" s="169"/>
      <c r="C60" s="170"/>
      <c r="D60" s="171" t="s">
        <v>99</v>
      </c>
      <c r="E60" s="172"/>
      <c r="F60" s="172"/>
      <c r="G60" s="172"/>
      <c r="H60" s="172"/>
      <c r="I60" s="172"/>
      <c r="J60" s="173">
        <f>J99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100</v>
      </c>
      <c r="E61" s="178"/>
      <c r="F61" s="178"/>
      <c r="G61" s="178"/>
      <c r="H61" s="178"/>
      <c r="I61" s="178"/>
      <c r="J61" s="179">
        <f>J100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75"/>
      <c r="C62" s="176"/>
      <c r="D62" s="177" t="s">
        <v>101</v>
      </c>
      <c r="E62" s="178"/>
      <c r="F62" s="178"/>
      <c r="G62" s="178"/>
      <c r="H62" s="178"/>
      <c r="I62" s="178"/>
      <c r="J62" s="179">
        <f>J101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102</v>
      </c>
      <c r="E63" s="178"/>
      <c r="F63" s="178"/>
      <c r="G63" s="178"/>
      <c r="H63" s="178"/>
      <c r="I63" s="178"/>
      <c r="J63" s="179">
        <f>J151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75"/>
      <c r="C64" s="176"/>
      <c r="D64" s="177" t="s">
        <v>103</v>
      </c>
      <c r="E64" s="178"/>
      <c r="F64" s="178"/>
      <c r="G64" s="178"/>
      <c r="H64" s="178"/>
      <c r="I64" s="178"/>
      <c r="J64" s="179">
        <f>J152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75"/>
      <c r="C65" s="176"/>
      <c r="D65" s="177" t="s">
        <v>104</v>
      </c>
      <c r="E65" s="178"/>
      <c r="F65" s="178"/>
      <c r="G65" s="178"/>
      <c r="H65" s="178"/>
      <c r="I65" s="178"/>
      <c r="J65" s="179">
        <f>J167</f>
        <v>0</v>
      </c>
      <c r="K65" s="176"/>
      <c r="L65" s="18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75"/>
      <c r="C66" s="176"/>
      <c r="D66" s="177" t="s">
        <v>105</v>
      </c>
      <c r="E66" s="178"/>
      <c r="F66" s="178"/>
      <c r="G66" s="178"/>
      <c r="H66" s="178"/>
      <c r="I66" s="178"/>
      <c r="J66" s="179">
        <f>J171</f>
        <v>0</v>
      </c>
      <c r="K66" s="176"/>
      <c r="L66" s="18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5"/>
      <c r="C67" s="176"/>
      <c r="D67" s="177" t="s">
        <v>106</v>
      </c>
      <c r="E67" s="178"/>
      <c r="F67" s="178"/>
      <c r="G67" s="178"/>
      <c r="H67" s="178"/>
      <c r="I67" s="178"/>
      <c r="J67" s="179">
        <f>J320</f>
        <v>0</v>
      </c>
      <c r="K67" s="176"/>
      <c r="L67" s="18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5"/>
      <c r="C68" s="176"/>
      <c r="D68" s="177" t="s">
        <v>107</v>
      </c>
      <c r="E68" s="178"/>
      <c r="F68" s="178"/>
      <c r="G68" s="178"/>
      <c r="H68" s="178"/>
      <c r="I68" s="178"/>
      <c r="J68" s="179">
        <f>J344</f>
        <v>0</v>
      </c>
      <c r="K68" s="176"/>
      <c r="L68" s="18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9"/>
      <c r="C69" s="170"/>
      <c r="D69" s="171" t="s">
        <v>108</v>
      </c>
      <c r="E69" s="172"/>
      <c r="F69" s="172"/>
      <c r="G69" s="172"/>
      <c r="H69" s="172"/>
      <c r="I69" s="172"/>
      <c r="J69" s="173">
        <f>J347</f>
        <v>0</v>
      </c>
      <c r="K69" s="170"/>
      <c r="L69" s="174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5"/>
      <c r="C70" s="176"/>
      <c r="D70" s="177" t="s">
        <v>109</v>
      </c>
      <c r="E70" s="178"/>
      <c r="F70" s="178"/>
      <c r="G70" s="178"/>
      <c r="H70" s="178"/>
      <c r="I70" s="178"/>
      <c r="J70" s="179">
        <f>J348</f>
        <v>0</v>
      </c>
      <c r="K70" s="176"/>
      <c r="L70" s="18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75"/>
      <c r="C71" s="176"/>
      <c r="D71" s="177" t="s">
        <v>110</v>
      </c>
      <c r="E71" s="178"/>
      <c r="F71" s="178"/>
      <c r="G71" s="178"/>
      <c r="H71" s="178"/>
      <c r="I71" s="178"/>
      <c r="J71" s="179">
        <f>J349</f>
        <v>0</v>
      </c>
      <c r="K71" s="176"/>
      <c r="L71" s="18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75"/>
      <c r="C72" s="176"/>
      <c r="D72" s="177" t="s">
        <v>111</v>
      </c>
      <c r="E72" s="178"/>
      <c r="F72" s="178"/>
      <c r="G72" s="178"/>
      <c r="H72" s="178"/>
      <c r="I72" s="178"/>
      <c r="J72" s="179">
        <f>J500</f>
        <v>0</v>
      </c>
      <c r="K72" s="176"/>
      <c r="L72" s="18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5"/>
      <c r="C73" s="176"/>
      <c r="D73" s="177" t="s">
        <v>112</v>
      </c>
      <c r="E73" s="178"/>
      <c r="F73" s="178"/>
      <c r="G73" s="178"/>
      <c r="H73" s="178"/>
      <c r="I73" s="178"/>
      <c r="J73" s="179">
        <f>J608</f>
        <v>0</v>
      </c>
      <c r="K73" s="176"/>
      <c r="L73" s="18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5"/>
      <c r="C74" s="176"/>
      <c r="D74" s="177" t="s">
        <v>113</v>
      </c>
      <c r="E74" s="178"/>
      <c r="F74" s="178"/>
      <c r="G74" s="178"/>
      <c r="H74" s="178"/>
      <c r="I74" s="178"/>
      <c r="J74" s="179">
        <f>J618</f>
        <v>0</v>
      </c>
      <c r="K74" s="176"/>
      <c r="L74" s="18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5"/>
      <c r="C75" s="176"/>
      <c r="D75" s="177" t="s">
        <v>114</v>
      </c>
      <c r="E75" s="178"/>
      <c r="F75" s="178"/>
      <c r="G75" s="178"/>
      <c r="H75" s="178"/>
      <c r="I75" s="178"/>
      <c r="J75" s="179">
        <f>J627</f>
        <v>0</v>
      </c>
      <c r="K75" s="176"/>
      <c r="L75" s="18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5"/>
      <c r="C76" s="176"/>
      <c r="D76" s="177" t="s">
        <v>115</v>
      </c>
      <c r="E76" s="178"/>
      <c r="F76" s="178"/>
      <c r="G76" s="178"/>
      <c r="H76" s="178"/>
      <c r="I76" s="178"/>
      <c r="J76" s="179">
        <f>J633</f>
        <v>0</v>
      </c>
      <c r="K76" s="176"/>
      <c r="L76" s="18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5"/>
      <c r="C77" s="176"/>
      <c r="D77" s="177" t="s">
        <v>116</v>
      </c>
      <c r="E77" s="178"/>
      <c r="F77" s="178"/>
      <c r="G77" s="178"/>
      <c r="H77" s="178"/>
      <c r="I77" s="178"/>
      <c r="J77" s="179">
        <f>J640</f>
        <v>0</v>
      </c>
      <c r="K77" s="176"/>
      <c r="L77" s="18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5"/>
      <c r="C78" s="176"/>
      <c r="D78" s="177" t="s">
        <v>117</v>
      </c>
      <c r="E78" s="178"/>
      <c r="F78" s="178"/>
      <c r="G78" s="178"/>
      <c r="H78" s="178"/>
      <c r="I78" s="178"/>
      <c r="J78" s="179">
        <f>J648</f>
        <v>0</v>
      </c>
      <c r="K78" s="176"/>
      <c r="L78" s="18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2" customFormat="1" ht="21.84" customHeight="1">
      <c r="A79" s="42"/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6.96" customHeight="1">
      <c r="A80" s="42"/>
      <c r="B80" s="63"/>
      <c r="C80" s="64"/>
      <c r="D80" s="64"/>
      <c r="E80" s="64"/>
      <c r="F80" s="64"/>
      <c r="G80" s="64"/>
      <c r="H80" s="64"/>
      <c r="I80" s="64"/>
      <c r="J80" s="64"/>
      <c r="K80" s="6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4" s="2" customFormat="1" ht="6.96" customHeight="1">
      <c r="A84" s="42"/>
      <c r="B84" s="65"/>
      <c r="C84" s="66"/>
      <c r="D84" s="66"/>
      <c r="E84" s="66"/>
      <c r="F84" s="66"/>
      <c r="G84" s="66"/>
      <c r="H84" s="66"/>
      <c r="I84" s="66"/>
      <c r="J84" s="66"/>
      <c r="K84" s="66"/>
      <c r="L84" s="138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="2" customFormat="1" ht="24.96" customHeight="1">
      <c r="A85" s="42"/>
      <c r="B85" s="43"/>
      <c r="C85" s="27" t="s">
        <v>118</v>
      </c>
      <c r="D85" s="44"/>
      <c r="E85" s="44"/>
      <c r="F85" s="44"/>
      <c r="G85" s="44"/>
      <c r="H85" s="44"/>
      <c r="I85" s="44"/>
      <c r="J85" s="44"/>
      <c r="K85" s="44"/>
      <c r="L85" s="138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="2" customFormat="1" ht="6.96" customHeight="1">
      <c r="A86" s="42"/>
      <c r="B86" s="43"/>
      <c r="C86" s="44"/>
      <c r="D86" s="44"/>
      <c r="E86" s="44"/>
      <c r="F86" s="44"/>
      <c r="G86" s="44"/>
      <c r="H86" s="44"/>
      <c r="I86" s="44"/>
      <c r="J86" s="44"/>
      <c r="K86" s="44"/>
      <c r="L86" s="138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</row>
    <row r="87" s="2" customFormat="1" ht="12" customHeight="1">
      <c r="A87" s="42"/>
      <c r="B87" s="43"/>
      <c r="C87" s="36" t="s">
        <v>16</v>
      </c>
      <c r="D87" s="44"/>
      <c r="E87" s="44"/>
      <c r="F87" s="44"/>
      <c r="G87" s="44"/>
      <c r="H87" s="44"/>
      <c r="I87" s="44"/>
      <c r="J87" s="44"/>
      <c r="K87" s="44"/>
      <c r="L87" s="138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</row>
    <row r="88" s="2" customFormat="1" ht="26.25" customHeight="1">
      <c r="A88" s="42"/>
      <c r="B88" s="43"/>
      <c r="C88" s="44"/>
      <c r="D88" s="44"/>
      <c r="E88" s="164" t="str">
        <f>E7</f>
        <v>ICSS, DPS Lesnov, Pod Rozhlednou 1, Jihlava - oprava ploché střechy ubytovacího pavilonu B - aktualizace 2026/01</v>
      </c>
      <c r="F88" s="36"/>
      <c r="G88" s="36"/>
      <c r="H88" s="36"/>
      <c r="I88" s="44"/>
      <c r="J88" s="44"/>
      <c r="K88" s="44"/>
      <c r="L88" s="138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</row>
    <row r="89" s="2" customFormat="1" ht="12" customHeight="1">
      <c r="A89" s="42"/>
      <c r="B89" s="43"/>
      <c r="C89" s="36" t="s">
        <v>93</v>
      </c>
      <c r="D89" s="44"/>
      <c r="E89" s="44"/>
      <c r="F89" s="44"/>
      <c r="G89" s="44"/>
      <c r="H89" s="44"/>
      <c r="I89" s="44"/>
      <c r="J89" s="44"/>
      <c r="K89" s="44"/>
      <c r="L89" s="138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</row>
    <row r="90" s="2" customFormat="1" ht="16.5" customHeight="1">
      <c r="A90" s="42"/>
      <c r="B90" s="43"/>
      <c r="C90" s="44"/>
      <c r="D90" s="44"/>
      <c r="E90" s="73" t="str">
        <f>E9</f>
        <v>01 - objekt B - stavební část</v>
      </c>
      <c r="F90" s="44"/>
      <c r="G90" s="44"/>
      <c r="H90" s="44"/>
      <c r="I90" s="44"/>
      <c r="J90" s="44"/>
      <c r="K90" s="44"/>
      <c r="L90" s="138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</row>
    <row r="91" s="2" customFormat="1" ht="6.96" customHeight="1">
      <c r="A91" s="42"/>
      <c r="B91" s="43"/>
      <c r="C91" s="44"/>
      <c r="D91" s="44"/>
      <c r="E91" s="44"/>
      <c r="F91" s="44"/>
      <c r="G91" s="44"/>
      <c r="H91" s="44"/>
      <c r="I91" s="44"/>
      <c r="J91" s="44"/>
      <c r="K91" s="44"/>
      <c r="L91" s="138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</row>
    <row r="92" s="2" customFormat="1" ht="12" customHeight="1">
      <c r="A92" s="42"/>
      <c r="B92" s="43"/>
      <c r="C92" s="36" t="s">
        <v>21</v>
      </c>
      <c r="D92" s="44"/>
      <c r="E92" s="44"/>
      <c r="F92" s="31" t="str">
        <f>F12</f>
        <v>Jihlava</v>
      </c>
      <c r="G92" s="44"/>
      <c r="H92" s="44"/>
      <c r="I92" s="36" t="s">
        <v>23</v>
      </c>
      <c r="J92" s="76" t="str">
        <f>IF(J12="","",J12)</f>
        <v>16. 1. 2026</v>
      </c>
      <c r="K92" s="44"/>
      <c r="L92" s="138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</row>
    <row r="93" s="2" customFormat="1" ht="6.96" customHeight="1">
      <c r="A93" s="42"/>
      <c r="B93" s="43"/>
      <c r="C93" s="44"/>
      <c r="D93" s="44"/>
      <c r="E93" s="44"/>
      <c r="F93" s="44"/>
      <c r="G93" s="44"/>
      <c r="H93" s="44"/>
      <c r="I93" s="44"/>
      <c r="J93" s="44"/>
      <c r="K93" s="44"/>
      <c r="L93" s="138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</row>
    <row r="94" s="2" customFormat="1" ht="40.05" customHeight="1">
      <c r="A94" s="42"/>
      <c r="B94" s="43"/>
      <c r="C94" s="36" t="s">
        <v>25</v>
      </c>
      <c r="D94" s="44"/>
      <c r="E94" s="44"/>
      <c r="F94" s="31" t="str">
        <f>E15</f>
        <v>Statutární město Jihlava</v>
      </c>
      <c r="G94" s="44"/>
      <c r="H94" s="44"/>
      <c r="I94" s="36" t="s">
        <v>31</v>
      </c>
      <c r="J94" s="40" t="str">
        <f>E21</f>
        <v>SPA spol.s r.o. Jihlava, Havlíčkova 46, Jihlava</v>
      </c>
      <c r="K94" s="44"/>
      <c r="L94" s="138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</row>
    <row r="95" s="2" customFormat="1" ht="15.15" customHeight="1">
      <c r="A95" s="42"/>
      <c r="B95" s="43"/>
      <c r="C95" s="36" t="s">
        <v>29</v>
      </c>
      <c r="D95" s="44"/>
      <c r="E95" s="44"/>
      <c r="F95" s="31" t="str">
        <f>IF(E18="","",E18)</f>
        <v>Vyplň údaj</v>
      </c>
      <c r="G95" s="44"/>
      <c r="H95" s="44"/>
      <c r="I95" s="36" t="s">
        <v>34</v>
      </c>
      <c r="J95" s="40" t="str">
        <f>E24</f>
        <v>Fr.Neuwirth</v>
      </c>
      <c r="K95" s="44"/>
      <c r="L95" s="138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</row>
    <row r="96" s="2" customFormat="1" ht="10.32" customHeight="1">
      <c r="A96" s="42"/>
      <c r="B96" s="43"/>
      <c r="C96" s="44"/>
      <c r="D96" s="44"/>
      <c r="E96" s="44"/>
      <c r="F96" s="44"/>
      <c r="G96" s="44"/>
      <c r="H96" s="44"/>
      <c r="I96" s="44"/>
      <c r="J96" s="44"/>
      <c r="K96" s="44"/>
      <c r="L96" s="138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</row>
    <row r="97" s="11" customFormat="1" ht="29.28" customHeight="1">
      <c r="A97" s="181"/>
      <c r="B97" s="182"/>
      <c r="C97" s="183" t="s">
        <v>119</v>
      </c>
      <c r="D97" s="184" t="s">
        <v>57</v>
      </c>
      <c r="E97" s="184" t="s">
        <v>53</v>
      </c>
      <c r="F97" s="184" t="s">
        <v>54</v>
      </c>
      <c r="G97" s="184" t="s">
        <v>120</v>
      </c>
      <c r="H97" s="184" t="s">
        <v>121</v>
      </c>
      <c r="I97" s="184" t="s">
        <v>122</v>
      </c>
      <c r="J97" s="184" t="s">
        <v>97</v>
      </c>
      <c r="K97" s="185" t="s">
        <v>123</v>
      </c>
      <c r="L97" s="186"/>
      <c r="M97" s="96" t="s">
        <v>19</v>
      </c>
      <c r="N97" s="97" t="s">
        <v>42</v>
      </c>
      <c r="O97" s="97" t="s">
        <v>124</v>
      </c>
      <c r="P97" s="97" t="s">
        <v>125</v>
      </c>
      <c r="Q97" s="97" t="s">
        <v>126</v>
      </c>
      <c r="R97" s="97" t="s">
        <v>127</v>
      </c>
      <c r="S97" s="97" t="s">
        <v>128</v>
      </c>
      <c r="T97" s="98" t="s">
        <v>129</v>
      </c>
      <c r="U97" s="181"/>
      <c r="V97" s="181"/>
      <c r="W97" s="181"/>
      <c r="X97" s="181"/>
      <c r="Y97" s="181"/>
      <c r="Z97" s="181"/>
      <c r="AA97" s="181"/>
      <c r="AB97" s="181"/>
      <c r="AC97" s="181"/>
      <c r="AD97" s="181"/>
      <c r="AE97" s="181"/>
    </row>
    <row r="98" s="2" customFormat="1" ht="22.8" customHeight="1">
      <c r="A98" s="42"/>
      <c r="B98" s="43"/>
      <c r="C98" s="103" t="s">
        <v>130</v>
      </c>
      <c r="D98" s="44"/>
      <c r="E98" s="44"/>
      <c r="F98" s="44"/>
      <c r="G98" s="44"/>
      <c r="H98" s="44"/>
      <c r="I98" s="44"/>
      <c r="J98" s="187">
        <f>BK98</f>
        <v>0</v>
      </c>
      <c r="K98" s="44"/>
      <c r="L98" s="48"/>
      <c r="M98" s="99"/>
      <c r="N98" s="188"/>
      <c r="O98" s="100"/>
      <c r="P98" s="189">
        <f>P99+P347</f>
        <v>0</v>
      </c>
      <c r="Q98" s="100"/>
      <c r="R98" s="189">
        <f>R99+R347</f>
        <v>10.264128640000003</v>
      </c>
      <c r="S98" s="100"/>
      <c r="T98" s="190">
        <f>T99+T347</f>
        <v>88.817195999999981</v>
      </c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T98" s="21" t="s">
        <v>71</v>
      </c>
      <c r="AU98" s="21" t="s">
        <v>98</v>
      </c>
      <c r="BK98" s="191">
        <f>BK99+BK347</f>
        <v>0</v>
      </c>
    </row>
    <row r="99" s="12" customFormat="1" ht="25.92" customHeight="1">
      <c r="A99" s="12"/>
      <c r="B99" s="192"/>
      <c r="C99" s="193"/>
      <c r="D99" s="194" t="s">
        <v>71</v>
      </c>
      <c r="E99" s="195" t="s">
        <v>131</v>
      </c>
      <c r="F99" s="195" t="s">
        <v>132</v>
      </c>
      <c r="G99" s="193"/>
      <c r="H99" s="193"/>
      <c r="I99" s="196"/>
      <c r="J99" s="197">
        <f>BK99</f>
        <v>0</v>
      </c>
      <c r="K99" s="193"/>
      <c r="L99" s="198"/>
      <c r="M99" s="199"/>
      <c r="N99" s="200"/>
      <c r="O99" s="200"/>
      <c r="P99" s="201">
        <f>P100+P151+P320+P344</f>
        <v>0</v>
      </c>
      <c r="Q99" s="200"/>
      <c r="R99" s="201">
        <f>R100+R151+R320+R344</f>
        <v>0.14085820000000002</v>
      </c>
      <c r="S99" s="200"/>
      <c r="T99" s="202">
        <f>T100+T151+T320+T344</f>
        <v>88.817195999999981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3" t="s">
        <v>80</v>
      </c>
      <c r="AT99" s="204" t="s">
        <v>71</v>
      </c>
      <c r="AU99" s="204" t="s">
        <v>72</v>
      </c>
      <c r="AY99" s="203" t="s">
        <v>133</v>
      </c>
      <c r="BK99" s="205">
        <f>BK100+BK151+BK320+BK344</f>
        <v>0</v>
      </c>
    </row>
    <row r="100" s="12" customFormat="1" ht="22.8" customHeight="1">
      <c r="A100" s="12"/>
      <c r="B100" s="192"/>
      <c r="C100" s="193"/>
      <c r="D100" s="194" t="s">
        <v>71</v>
      </c>
      <c r="E100" s="206" t="s">
        <v>134</v>
      </c>
      <c r="F100" s="206" t="s">
        <v>135</v>
      </c>
      <c r="G100" s="193"/>
      <c r="H100" s="193"/>
      <c r="I100" s="196"/>
      <c r="J100" s="207">
        <f>BK100</f>
        <v>0</v>
      </c>
      <c r="K100" s="193"/>
      <c r="L100" s="198"/>
      <c r="M100" s="199"/>
      <c r="N100" s="200"/>
      <c r="O100" s="200"/>
      <c r="P100" s="201">
        <f>P101</f>
        <v>0</v>
      </c>
      <c r="Q100" s="200"/>
      <c r="R100" s="201">
        <f>R101</f>
        <v>0.12483660000000001</v>
      </c>
      <c r="S100" s="200"/>
      <c r="T100" s="202">
        <f>T101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3" t="s">
        <v>80</v>
      </c>
      <c r="AT100" s="204" t="s">
        <v>71</v>
      </c>
      <c r="AU100" s="204" t="s">
        <v>80</v>
      </c>
      <c r="AY100" s="203" t="s">
        <v>133</v>
      </c>
      <c r="BK100" s="205">
        <f>BK101</f>
        <v>0</v>
      </c>
    </row>
    <row r="101" s="12" customFormat="1" ht="20.88" customHeight="1">
      <c r="A101" s="12"/>
      <c r="B101" s="192"/>
      <c r="C101" s="193"/>
      <c r="D101" s="194" t="s">
        <v>71</v>
      </c>
      <c r="E101" s="206" t="s">
        <v>136</v>
      </c>
      <c r="F101" s="206" t="s">
        <v>137</v>
      </c>
      <c r="G101" s="193"/>
      <c r="H101" s="193"/>
      <c r="I101" s="196"/>
      <c r="J101" s="207">
        <f>BK101</f>
        <v>0</v>
      </c>
      <c r="K101" s="193"/>
      <c r="L101" s="198"/>
      <c r="M101" s="199"/>
      <c r="N101" s="200"/>
      <c r="O101" s="200"/>
      <c r="P101" s="201">
        <f>SUM(P102:P150)</f>
        <v>0</v>
      </c>
      <c r="Q101" s="200"/>
      <c r="R101" s="201">
        <f>SUM(R102:R150)</f>
        <v>0.12483660000000001</v>
      </c>
      <c r="S101" s="200"/>
      <c r="T101" s="202">
        <f>SUM(T102:T150)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3" t="s">
        <v>80</v>
      </c>
      <c r="AT101" s="204" t="s">
        <v>71</v>
      </c>
      <c r="AU101" s="204" t="s">
        <v>82</v>
      </c>
      <c r="AY101" s="203" t="s">
        <v>133</v>
      </c>
      <c r="BK101" s="205">
        <f>SUM(BK102:BK150)</f>
        <v>0</v>
      </c>
    </row>
    <row r="102" s="2" customFormat="1" ht="37.8" customHeight="1">
      <c r="A102" s="42"/>
      <c r="B102" s="43"/>
      <c r="C102" s="208" t="s">
        <v>80</v>
      </c>
      <c r="D102" s="208" t="s">
        <v>138</v>
      </c>
      <c r="E102" s="209" t="s">
        <v>139</v>
      </c>
      <c r="F102" s="210" t="s">
        <v>140</v>
      </c>
      <c r="G102" s="211" t="s">
        <v>141</v>
      </c>
      <c r="H102" s="212">
        <v>4.5650000000000004</v>
      </c>
      <c r="I102" s="213"/>
      <c r="J102" s="214">
        <f>ROUND(I102*H102,2)</f>
        <v>0</v>
      </c>
      <c r="K102" s="210" t="s">
        <v>142</v>
      </c>
      <c r="L102" s="48"/>
      <c r="M102" s="215" t="s">
        <v>19</v>
      </c>
      <c r="N102" s="216" t="s">
        <v>43</v>
      </c>
      <c r="O102" s="88"/>
      <c r="P102" s="217">
        <f>O102*H102</f>
        <v>0</v>
      </c>
      <c r="Q102" s="217">
        <v>0.0086</v>
      </c>
      <c r="R102" s="217">
        <f>Q102*H102</f>
        <v>0.039259000000000002</v>
      </c>
      <c r="S102" s="217">
        <v>0</v>
      </c>
      <c r="T102" s="218">
        <f>S102*H102</f>
        <v>0</v>
      </c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R102" s="219" t="s">
        <v>143</v>
      </c>
      <c r="AT102" s="219" t="s">
        <v>138</v>
      </c>
      <c r="AU102" s="219" t="s">
        <v>144</v>
      </c>
      <c r="AY102" s="21" t="s">
        <v>133</v>
      </c>
      <c r="BE102" s="220">
        <f>IF(N102="základní",J102,0)</f>
        <v>0</v>
      </c>
      <c r="BF102" s="220">
        <f>IF(N102="snížená",J102,0)</f>
        <v>0</v>
      </c>
      <c r="BG102" s="220">
        <f>IF(N102="zákl. přenesená",J102,0)</f>
        <v>0</v>
      </c>
      <c r="BH102" s="220">
        <f>IF(N102="sníž. přenesená",J102,0)</f>
        <v>0</v>
      </c>
      <c r="BI102" s="220">
        <f>IF(N102="nulová",J102,0)</f>
        <v>0</v>
      </c>
      <c r="BJ102" s="21" t="s">
        <v>80</v>
      </c>
      <c r="BK102" s="220">
        <f>ROUND(I102*H102,2)</f>
        <v>0</v>
      </c>
      <c r="BL102" s="21" t="s">
        <v>143</v>
      </c>
      <c r="BM102" s="219" t="s">
        <v>145</v>
      </c>
    </row>
    <row r="103" s="2" customFormat="1">
      <c r="A103" s="42"/>
      <c r="B103" s="43"/>
      <c r="C103" s="44"/>
      <c r="D103" s="221" t="s">
        <v>146</v>
      </c>
      <c r="E103" s="44"/>
      <c r="F103" s="222" t="s">
        <v>147</v>
      </c>
      <c r="G103" s="44"/>
      <c r="H103" s="44"/>
      <c r="I103" s="223"/>
      <c r="J103" s="44"/>
      <c r="K103" s="44"/>
      <c r="L103" s="48"/>
      <c r="M103" s="224"/>
      <c r="N103" s="225"/>
      <c r="O103" s="88"/>
      <c r="P103" s="88"/>
      <c r="Q103" s="88"/>
      <c r="R103" s="88"/>
      <c r="S103" s="88"/>
      <c r="T103" s="89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T103" s="21" t="s">
        <v>146</v>
      </c>
      <c r="AU103" s="21" t="s">
        <v>144</v>
      </c>
    </row>
    <row r="104" s="13" customFormat="1">
      <c r="A104" s="13"/>
      <c r="B104" s="226"/>
      <c r="C104" s="227"/>
      <c r="D104" s="228" t="s">
        <v>148</v>
      </c>
      <c r="E104" s="229" t="s">
        <v>19</v>
      </c>
      <c r="F104" s="230" t="s">
        <v>149</v>
      </c>
      <c r="G104" s="227"/>
      <c r="H104" s="229" t="s">
        <v>19</v>
      </c>
      <c r="I104" s="231"/>
      <c r="J104" s="227"/>
      <c r="K104" s="227"/>
      <c r="L104" s="232"/>
      <c r="M104" s="233"/>
      <c r="N104" s="234"/>
      <c r="O104" s="234"/>
      <c r="P104" s="234"/>
      <c r="Q104" s="234"/>
      <c r="R104" s="234"/>
      <c r="S104" s="234"/>
      <c r="T104" s="23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6" t="s">
        <v>148</v>
      </c>
      <c r="AU104" s="236" t="s">
        <v>144</v>
      </c>
      <c r="AV104" s="13" t="s">
        <v>80</v>
      </c>
      <c r="AW104" s="13" t="s">
        <v>33</v>
      </c>
      <c r="AX104" s="13" t="s">
        <v>72</v>
      </c>
      <c r="AY104" s="236" t="s">
        <v>133</v>
      </c>
    </row>
    <row r="105" s="14" customFormat="1">
      <c r="A105" s="14"/>
      <c r="B105" s="237"/>
      <c r="C105" s="238"/>
      <c r="D105" s="228" t="s">
        <v>148</v>
      </c>
      <c r="E105" s="239" t="s">
        <v>19</v>
      </c>
      <c r="F105" s="240" t="s">
        <v>150</v>
      </c>
      <c r="G105" s="238"/>
      <c r="H105" s="241">
        <v>4.5650000000000004</v>
      </c>
      <c r="I105" s="242"/>
      <c r="J105" s="238"/>
      <c r="K105" s="238"/>
      <c r="L105" s="243"/>
      <c r="M105" s="244"/>
      <c r="N105" s="245"/>
      <c r="O105" s="245"/>
      <c r="P105" s="245"/>
      <c r="Q105" s="245"/>
      <c r="R105" s="245"/>
      <c r="S105" s="245"/>
      <c r="T105" s="246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7" t="s">
        <v>148</v>
      </c>
      <c r="AU105" s="247" t="s">
        <v>144</v>
      </c>
      <c r="AV105" s="14" t="s">
        <v>82</v>
      </c>
      <c r="AW105" s="14" t="s">
        <v>33</v>
      </c>
      <c r="AX105" s="14" t="s">
        <v>72</v>
      </c>
      <c r="AY105" s="247" t="s">
        <v>133</v>
      </c>
    </row>
    <row r="106" s="15" customFormat="1">
      <c r="A106" s="15"/>
      <c r="B106" s="248"/>
      <c r="C106" s="249"/>
      <c r="D106" s="228" t="s">
        <v>148</v>
      </c>
      <c r="E106" s="250" t="s">
        <v>19</v>
      </c>
      <c r="F106" s="251" t="s">
        <v>151</v>
      </c>
      <c r="G106" s="249"/>
      <c r="H106" s="252">
        <v>4.5650000000000004</v>
      </c>
      <c r="I106" s="253"/>
      <c r="J106" s="249"/>
      <c r="K106" s="249"/>
      <c r="L106" s="254"/>
      <c r="M106" s="255"/>
      <c r="N106" s="256"/>
      <c r="O106" s="256"/>
      <c r="P106" s="256"/>
      <c r="Q106" s="256"/>
      <c r="R106" s="256"/>
      <c r="S106" s="256"/>
      <c r="T106" s="257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58" t="s">
        <v>148</v>
      </c>
      <c r="AU106" s="258" t="s">
        <v>144</v>
      </c>
      <c r="AV106" s="15" t="s">
        <v>144</v>
      </c>
      <c r="AW106" s="15" t="s">
        <v>33</v>
      </c>
      <c r="AX106" s="15" t="s">
        <v>80</v>
      </c>
      <c r="AY106" s="258" t="s">
        <v>133</v>
      </c>
    </row>
    <row r="107" s="2" customFormat="1" ht="16.5" customHeight="1">
      <c r="A107" s="42"/>
      <c r="B107" s="43"/>
      <c r="C107" s="259" t="s">
        <v>82</v>
      </c>
      <c r="D107" s="259" t="s">
        <v>152</v>
      </c>
      <c r="E107" s="260" t="s">
        <v>153</v>
      </c>
      <c r="F107" s="261" t="s">
        <v>154</v>
      </c>
      <c r="G107" s="262" t="s">
        <v>141</v>
      </c>
      <c r="H107" s="263">
        <v>5.0220000000000002</v>
      </c>
      <c r="I107" s="264"/>
      <c r="J107" s="265">
        <f>ROUND(I107*H107,2)</f>
        <v>0</v>
      </c>
      <c r="K107" s="261" t="s">
        <v>142</v>
      </c>
      <c r="L107" s="266"/>
      <c r="M107" s="267" t="s">
        <v>19</v>
      </c>
      <c r="N107" s="268" t="s">
        <v>43</v>
      </c>
      <c r="O107" s="88"/>
      <c r="P107" s="217">
        <f>O107*H107</f>
        <v>0</v>
      </c>
      <c r="Q107" s="217">
        <v>0.0030000000000000001</v>
      </c>
      <c r="R107" s="217">
        <f>Q107*H107</f>
        <v>0.015066000000000001</v>
      </c>
      <c r="S107" s="217">
        <v>0</v>
      </c>
      <c r="T107" s="218">
        <f>S107*H107</f>
        <v>0</v>
      </c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R107" s="219" t="s">
        <v>155</v>
      </c>
      <c r="AT107" s="219" t="s">
        <v>152</v>
      </c>
      <c r="AU107" s="219" t="s">
        <v>144</v>
      </c>
      <c r="AY107" s="21" t="s">
        <v>133</v>
      </c>
      <c r="BE107" s="220">
        <f>IF(N107="základní",J107,0)</f>
        <v>0</v>
      </c>
      <c r="BF107" s="220">
        <f>IF(N107="snížená",J107,0)</f>
        <v>0</v>
      </c>
      <c r="BG107" s="220">
        <f>IF(N107="zákl. přenesená",J107,0)</f>
        <v>0</v>
      </c>
      <c r="BH107" s="220">
        <f>IF(N107="sníž. přenesená",J107,0)</f>
        <v>0</v>
      </c>
      <c r="BI107" s="220">
        <f>IF(N107="nulová",J107,0)</f>
        <v>0</v>
      </c>
      <c r="BJ107" s="21" t="s">
        <v>80</v>
      </c>
      <c r="BK107" s="220">
        <f>ROUND(I107*H107,2)</f>
        <v>0</v>
      </c>
      <c r="BL107" s="21" t="s">
        <v>143</v>
      </c>
      <c r="BM107" s="219" t="s">
        <v>156</v>
      </c>
    </row>
    <row r="108" s="14" customFormat="1">
      <c r="A108" s="14"/>
      <c r="B108" s="237"/>
      <c r="C108" s="238"/>
      <c r="D108" s="228" t="s">
        <v>148</v>
      </c>
      <c r="E108" s="238"/>
      <c r="F108" s="240" t="s">
        <v>157</v>
      </c>
      <c r="G108" s="238"/>
      <c r="H108" s="241">
        <v>5.0220000000000002</v>
      </c>
      <c r="I108" s="242"/>
      <c r="J108" s="238"/>
      <c r="K108" s="238"/>
      <c r="L108" s="243"/>
      <c r="M108" s="244"/>
      <c r="N108" s="245"/>
      <c r="O108" s="245"/>
      <c r="P108" s="245"/>
      <c r="Q108" s="245"/>
      <c r="R108" s="245"/>
      <c r="S108" s="245"/>
      <c r="T108" s="246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7" t="s">
        <v>148</v>
      </c>
      <c r="AU108" s="247" t="s">
        <v>144</v>
      </c>
      <c r="AV108" s="14" t="s">
        <v>82</v>
      </c>
      <c r="AW108" s="14" t="s">
        <v>4</v>
      </c>
      <c r="AX108" s="14" t="s">
        <v>80</v>
      </c>
      <c r="AY108" s="247" t="s">
        <v>133</v>
      </c>
    </row>
    <row r="109" s="2" customFormat="1" ht="24.15" customHeight="1">
      <c r="A109" s="42"/>
      <c r="B109" s="43"/>
      <c r="C109" s="208" t="s">
        <v>144</v>
      </c>
      <c r="D109" s="208" t="s">
        <v>138</v>
      </c>
      <c r="E109" s="209" t="s">
        <v>158</v>
      </c>
      <c r="F109" s="210" t="s">
        <v>159</v>
      </c>
      <c r="G109" s="211" t="s">
        <v>141</v>
      </c>
      <c r="H109" s="212">
        <v>6.2199999999999998</v>
      </c>
      <c r="I109" s="213"/>
      <c r="J109" s="214">
        <f>ROUND(I109*H109,2)</f>
        <v>0</v>
      </c>
      <c r="K109" s="210" t="s">
        <v>142</v>
      </c>
      <c r="L109" s="48"/>
      <c r="M109" s="215" t="s">
        <v>19</v>
      </c>
      <c r="N109" s="216" t="s">
        <v>43</v>
      </c>
      <c r="O109" s="88"/>
      <c r="P109" s="217">
        <f>O109*H109</f>
        <v>0</v>
      </c>
      <c r="Q109" s="217">
        <v>0.0033600000000000001</v>
      </c>
      <c r="R109" s="217">
        <f>Q109*H109</f>
        <v>0.0208992</v>
      </c>
      <c r="S109" s="217">
        <v>0</v>
      </c>
      <c r="T109" s="218">
        <f>S109*H109</f>
        <v>0</v>
      </c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R109" s="219" t="s">
        <v>143</v>
      </c>
      <c r="AT109" s="219" t="s">
        <v>138</v>
      </c>
      <c r="AU109" s="219" t="s">
        <v>144</v>
      </c>
      <c r="AY109" s="21" t="s">
        <v>133</v>
      </c>
      <c r="BE109" s="220">
        <f>IF(N109="základní",J109,0)</f>
        <v>0</v>
      </c>
      <c r="BF109" s="220">
        <f>IF(N109="snížená",J109,0)</f>
        <v>0</v>
      </c>
      <c r="BG109" s="220">
        <f>IF(N109="zákl. přenesená",J109,0)</f>
        <v>0</v>
      </c>
      <c r="BH109" s="220">
        <f>IF(N109="sníž. přenesená",J109,0)</f>
        <v>0</v>
      </c>
      <c r="BI109" s="220">
        <f>IF(N109="nulová",J109,0)</f>
        <v>0</v>
      </c>
      <c r="BJ109" s="21" t="s">
        <v>80</v>
      </c>
      <c r="BK109" s="220">
        <f>ROUND(I109*H109,2)</f>
        <v>0</v>
      </c>
      <c r="BL109" s="21" t="s">
        <v>143</v>
      </c>
      <c r="BM109" s="219" t="s">
        <v>160</v>
      </c>
    </row>
    <row r="110" s="2" customFormat="1">
      <c r="A110" s="42"/>
      <c r="B110" s="43"/>
      <c r="C110" s="44"/>
      <c r="D110" s="221" t="s">
        <v>146</v>
      </c>
      <c r="E110" s="44"/>
      <c r="F110" s="222" t="s">
        <v>161</v>
      </c>
      <c r="G110" s="44"/>
      <c r="H110" s="44"/>
      <c r="I110" s="223"/>
      <c r="J110" s="44"/>
      <c r="K110" s="44"/>
      <c r="L110" s="48"/>
      <c r="M110" s="224"/>
      <c r="N110" s="225"/>
      <c r="O110" s="88"/>
      <c r="P110" s="88"/>
      <c r="Q110" s="88"/>
      <c r="R110" s="88"/>
      <c r="S110" s="88"/>
      <c r="T110" s="89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T110" s="21" t="s">
        <v>146</v>
      </c>
      <c r="AU110" s="21" t="s">
        <v>144</v>
      </c>
    </row>
    <row r="111" s="14" customFormat="1">
      <c r="A111" s="14"/>
      <c r="B111" s="237"/>
      <c r="C111" s="238"/>
      <c r="D111" s="228" t="s">
        <v>148</v>
      </c>
      <c r="E111" s="239" t="s">
        <v>19</v>
      </c>
      <c r="F111" s="240" t="s">
        <v>162</v>
      </c>
      <c r="G111" s="238"/>
      <c r="H111" s="241">
        <v>6.2199999999999998</v>
      </c>
      <c r="I111" s="242"/>
      <c r="J111" s="238"/>
      <c r="K111" s="238"/>
      <c r="L111" s="243"/>
      <c r="M111" s="244"/>
      <c r="N111" s="245"/>
      <c r="O111" s="245"/>
      <c r="P111" s="245"/>
      <c r="Q111" s="245"/>
      <c r="R111" s="245"/>
      <c r="S111" s="245"/>
      <c r="T111" s="246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7" t="s">
        <v>148</v>
      </c>
      <c r="AU111" s="247" t="s">
        <v>144</v>
      </c>
      <c r="AV111" s="14" t="s">
        <v>82</v>
      </c>
      <c r="AW111" s="14" t="s">
        <v>33</v>
      </c>
      <c r="AX111" s="14" t="s">
        <v>72</v>
      </c>
      <c r="AY111" s="247" t="s">
        <v>133</v>
      </c>
    </row>
    <row r="112" s="15" customFormat="1">
      <c r="A112" s="15"/>
      <c r="B112" s="248"/>
      <c r="C112" s="249"/>
      <c r="D112" s="228" t="s">
        <v>148</v>
      </c>
      <c r="E112" s="250" t="s">
        <v>19</v>
      </c>
      <c r="F112" s="251" t="s">
        <v>151</v>
      </c>
      <c r="G112" s="249"/>
      <c r="H112" s="252">
        <v>6.2199999999999998</v>
      </c>
      <c r="I112" s="253"/>
      <c r="J112" s="249"/>
      <c r="K112" s="249"/>
      <c r="L112" s="254"/>
      <c r="M112" s="255"/>
      <c r="N112" s="256"/>
      <c r="O112" s="256"/>
      <c r="P112" s="256"/>
      <c r="Q112" s="256"/>
      <c r="R112" s="256"/>
      <c r="S112" s="256"/>
      <c r="T112" s="257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58" t="s">
        <v>148</v>
      </c>
      <c r="AU112" s="258" t="s">
        <v>144</v>
      </c>
      <c r="AV112" s="15" t="s">
        <v>144</v>
      </c>
      <c r="AW112" s="15" t="s">
        <v>33</v>
      </c>
      <c r="AX112" s="15" t="s">
        <v>80</v>
      </c>
      <c r="AY112" s="258" t="s">
        <v>133</v>
      </c>
    </row>
    <row r="113" s="2" customFormat="1" ht="16.5" customHeight="1">
      <c r="A113" s="42"/>
      <c r="B113" s="43"/>
      <c r="C113" s="208" t="s">
        <v>143</v>
      </c>
      <c r="D113" s="208" t="s">
        <v>138</v>
      </c>
      <c r="E113" s="209" t="s">
        <v>163</v>
      </c>
      <c r="F113" s="210" t="s">
        <v>164</v>
      </c>
      <c r="G113" s="211" t="s">
        <v>141</v>
      </c>
      <c r="H113" s="212">
        <v>6.2199999999999998</v>
      </c>
      <c r="I113" s="213"/>
      <c r="J113" s="214">
        <f>ROUND(I113*H113,2)</f>
        <v>0</v>
      </c>
      <c r="K113" s="210" t="s">
        <v>142</v>
      </c>
      <c r="L113" s="48"/>
      <c r="M113" s="215" t="s">
        <v>19</v>
      </c>
      <c r="N113" s="216" t="s">
        <v>43</v>
      </c>
      <c r="O113" s="88"/>
      <c r="P113" s="217">
        <f>O113*H113</f>
        <v>0</v>
      </c>
      <c r="Q113" s="217">
        <v>0.00013999999999999999</v>
      </c>
      <c r="R113" s="217">
        <f>Q113*H113</f>
        <v>0.00087079999999999992</v>
      </c>
      <c r="S113" s="217">
        <v>0</v>
      </c>
      <c r="T113" s="218">
        <f>S113*H113</f>
        <v>0</v>
      </c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R113" s="219" t="s">
        <v>143</v>
      </c>
      <c r="AT113" s="219" t="s">
        <v>138</v>
      </c>
      <c r="AU113" s="219" t="s">
        <v>144</v>
      </c>
      <c r="AY113" s="21" t="s">
        <v>133</v>
      </c>
      <c r="BE113" s="220">
        <f>IF(N113="základní",J113,0)</f>
        <v>0</v>
      </c>
      <c r="BF113" s="220">
        <f>IF(N113="snížená",J113,0)</f>
        <v>0</v>
      </c>
      <c r="BG113" s="220">
        <f>IF(N113="zákl. přenesená",J113,0)</f>
        <v>0</v>
      </c>
      <c r="BH113" s="220">
        <f>IF(N113="sníž. přenesená",J113,0)</f>
        <v>0</v>
      </c>
      <c r="BI113" s="220">
        <f>IF(N113="nulová",J113,0)</f>
        <v>0</v>
      </c>
      <c r="BJ113" s="21" t="s">
        <v>80</v>
      </c>
      <c r="BK113" s="220">
        <f>ROUND(I113*H113,2)</f>
        <v>0</v>
      </c>
      <c r="BL113" s="21" t="s">
        <v>143</v>
      </c>
      <c r="BM113" s="219" t="s">
        <v>165</v>
      </c>
    </row>
    <row r="114" s="2" customFormat="1">
      <c r="A114" s="42"/>
      <c r="B114" s="43"/>
      <c r="C114" s="44"/>
      <c r="D114" s="221" t="s">
        <v>146</v>
      </c>
      <c r="E114" s="44"/>
      <c r="F114" s="222" t="s">
        <v>166</v>
      </c>
      <c r="G114" s="44"/>
      <c r="H114" s="44"/>
      <c r="I114" s="223"/>
      <c r="J114" s="44"/>
      <c r="K114" s="44"/>
      <c r="L114" s="48"/>
      <c r="M114" s="224"/>
      <c r="N114" s="225"/>
      <c r="O114" s="88"/>
      <c r="P114" s="88"/>
      <c r="Q114" s="88"/>
      <c r="R114" s="88"/>
      <c r="S114" s="88"/>
      <c r="T114" s="89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T114" s="21" t="s">
        <v>146</v>
      </c>
      <c r="AU114" s="21" t="s">
        <v>144</v>
      </c>
    </row>
    <row r="115" s="2" customFormat="1" ht="24.15" customHeight="1">
      <c r="A115" s="42"/>
      <c r="B115" s="43"/>
      <c r="C115" s="208" t="s">
        <v>167</v>
      </c>
      <c r="D115" s="208" t="s">
        <v>138</v>
      </c>
      <c r="E115" s="209" t="s">
        <v>168</v>
      </c>
      <c r="F115" s="210" t="s">
        <v>169</v>
      </c>
      <c r="G115" s="211" t="s">
        <v>170</v>
      </c>
      <c r="H115" s="212">
        <v>9.1999999999999993</v>
      </c>
      <c r="I115" s="213"/>
      <c r="J115" s="214">
        <f>ROUND(I115*H115,2)</f>
        <v>0</v>
      </c>
      <c r="K115" s="210" t="s">
        <v>142</v>
      </c>
      <c r="L115" s="48"/>
      <c r="M115" s="215" t="s">
        <v>19</v>
      </c>
      <c r="N115" s="216" t="s">
        <v>43</v>
      </c>
      <c r="O115" s="88"/>
      <c r="P115" s="217">
        <f>O115*H115</f>
        <v>0</v>
      </c>
      <c r="Q115" s="217">
        <v>0</v>
      </c>
      <c r="R115" s="217">
        <f>Q115*H115</f>
        <v>0</v>
      </c>
      <c r="S115" s="217">
        <v>0</v>
      </c>
      <c r="T115" s="218">
        <f>S115*H115</f>
        <v>0</v>
      </c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R115" s="219" t="s">
        <v>143</v>
      </c>
      <c r="AT115" s="219" t="s">
        <v>138</v>
      </c>
      <c r="AU115" s="219" t="s">
        <v>144</v>
      </c>
      <c r="AY115" s="21" t="s">
        <v>133</v>
      </c>
      <c r="BE115" s="220">
        <f>IF(N115="základní",J115,0)</f>
        <v>0</v>
      </c>
      <c r="BF115" s="220">
        <f>IF(N115="snížená",J115,0)</f>
        <v>0</v>
      </c>
      <c r="BG115" s="220">
        <f>IF(N115="zákl. přenesená",J115,0)</f>
        <v>0</v>
      </c>
      <c r="BH115" s="220">
        <f>IF(N115="sníž. přenesená",J115,0)</f>
        <v>0</v>
      </c>
      <c r="BI115" s="220">
        <f>IF(N115="nulová",J115,0)</f>
        <v>0</v>
      </c>
      <c r="BJ115" s="21" t="s">
        <v>80</v>
      </c>
      <c r="BK115" s="220">
        <f>ROUND(I115*H115,2)</f>
        <v>0</v>
      </c>
      <c r="BL115" s="21" t="s">
        <v>143</v>
      </c>
      <c r="BM115" s="219" t="s">
        <v>171</v>
      </c>
    </row>
    <row r="116" s="2" customFormat="1">
      <c r="A116" s="42"/>
      <c r="B116" s="43"/>
      <c r="C116" s="44"/>
      <c r="D116" s="221" t="s">
        <v>146</v>
      </c>
      <c r="E116" s="44"/>
      <c r="F116" s="222" t="s">
        <v>172</v>
      </c>
      <c r="G116" s="44"/>
      <c r="H116" s="44"/>
      <c r="I116" s="223"/>
      <c r="J116" s="44"/>
      <c r="K116" s="44"/>
      <c r="L116" s="48"/>
      <c r="M116" s="224"/>
      <c r="N116" s="225"/>
      <c r="O116" s="88"/>
      <c r="P116" s="88"/>
      <c r="Q116" s="88"/>
      <c r="R116" s="88"/>
      <c r="S116" s="88"/>
      <c r="T116" s="89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T116" s="21" t="s">
        <v>146</v>
      </c>
      <c r="AU116" s="21" t="s">
        <v>144</v>
      </c>
    </row>
    <row r="117" s="13" customFormat="1">
      <c r="A117" s="13"/>
      <c r="B117" s="226"/>
      <c r="C117" s="227"/>
      <c r="D117" s="228" t="s">
        <v>148</v>
      </c>
      <c r="E117" s="229" t="s">
        <v>19</v>
      </c>
      <c r="F117" s="230" t="s">
        <v>173</v>
      </c>
      <c r="G117" s="227"/>
      <c r="H117" s="229" t="s">
        <v>19</v>
      </c>
      <c r="I117" s="231"/>
      <c r="J117" s="227"/>
      <c r="K117" s="227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148</v>
      </c>
      <c r="AU117" s="236" t="s">
        <v>144</v>
      </c>
      <c r="AV117" s="13" t="s">
        <v>80</v>
      </c>
      <c r="AW117" s="13" t="s">
        <v>33</v>
      </c>
      <c r="AX117" s="13" t="s">
        <v>72</v>
      </c>
      <c r="AY117" s="236" t="s">
        <v>133</v>
      </c>
    </row>
    <row r="118" s="14" customFormat="1">
      <c r="A118" s="14"/>
      <c r="B118" s="237"/>
      <c r="C118" s="238"/>
      <c r="D118" s="228" t="s">
        <v>148</v>
      </c>
      <c r="E118" s="239" t="s">
        <v>19</v>
      </c>
      <c r="F118" s="240" t="s">
        <v>174</v>
      </c>
      <c r="G118" s="238"/>
      <c r="H118" s="241">
        <v>7.7999999999999998</v>
      </c>
      <c r="I118" s="242"/>
      <c r="J118" s="238"/>
      <c r="K118" s="238"/>
      <c r="L118" s="243"/>
      <c r="M118" s="244"/>
      <c r="N118" s="245"/>
      <c r="O118" s="245"/>
      <c r="P118" s="245"/>
      <c r="Q118" s="245"/>
      <c r="R118" s="245"/>
      <c r="S118" s="245"/>
      <c r="T118" s="246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7" t="s">
        <v>148</v>
      </c>
      <c r="AU118" s="247" t="s">
        <v>144</v>
      </c>
      <c r="AV118" s="14" t="s">
        <v>82</v>
      </c>
      <c r="AW118" s="14" t="s">
        <v>33</v>
      </c>
      <c r="AX118" s="14" t="s">
        <v>72</v>
      </c>
      <c r="AY118" s="247" t="s">
        <v>133</v>
      </c>
    </row>
    <row r="119" s="13" customFormat="1">
      <c r="A119" s="13"/>
      <c r="B119" s="226"/>
      <c r="C119" s="227"/>
      <c r="D119" s="228" t="s">
        <v>148</v>
      </c>
      <c r="E119" s="229" t="s">
        <v>19</v>
      </c>
      <c r="F119" s="230" t="s">
        <v>175</v>
      </c>
      <c r="G119" s="227"/>
      <c r="H119" s="229" t="s">
        <v>19</v>
      </c>
      <c r="I119" s="231"/>
      <c r="J119" s="227"/>
      <c r="K119" s="227"/>
      <c r="L119" s="232"/>
      <c r="M119" s="233"/>
      <c r="N119" s="234"/>
      <c r="O119" s="234"/>
      <c r="P119" s="234"/>
      <c r="Q119" s="234"/>
      <c r="R119" s="234"/>
      <c r="S119" s="234"/>
      <c r="T119" s="23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6" t="s">
        <v>148</v>
      </c>
      <c r="AU119" s="236" t="s">
        <v>144</v>
      </c>
      <c r="AV119" s="13" t="s">
        <v>80</v>
      </c>
      <c r="AW119" s="13" t="s">
        <v>33</v>
      </c>
      <c r="AX119" s="13" t="s">
        <v>72</v>
      </c>
      <c r="AY119" s="236" t="s">
        <v>133</v>
      </c>
    </row>
    <row r="120" s="14" customFormat="1">
      <c r="A120" s="14"/>
      <c r="B120" s="237"/>
      <c r="C120" s="238"/>
      <c r="D120" s="228" t="s">
        <v>148</v>
      </c>
      <c r="E120" s="239" t="s">
        <v>19</v>
      </c>
      <c r="F120" s="240" t="s">
        <v>176</v>
      </c>
      <c r="G120" s="238"/>
      <c r="H120" s="241">
        <v>1.3999999999999999</v>
      </c>
      <c r="I120" s="242"/>
      <c r="J120" s="238"/>
      <c r="K120" s="238"/>
      <c r="L120" s="243"/>
      <c r="M120" s="244"/>
      <c r="N120" s="245"/>
      <c r="O120" s="245"/>
      <c r="P120" s="245"/>
      <c r="Q120" s="245"/>
      <c r="R120" s="245"/>
      <c r="S120" s="245"/>
      <c r="T120" s="246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7" t="s">
        <v>148</v>
      </c>
      <c r="AU120" s="247" t="s">
        <v>144</v>
      </c>
      <c r="AV120" s="14" t="s">
        <v>82</v>
      </c>
      <c r="AW120" s="14" t="s">
        <v>33</v>
      </c>
      <c r="AX120" s="14" t="s">
        <v>72</v>
      </c>
      <c r="AY120" s="247" t="s">
        <v>133</v>
      </c>
    </row>
    <row r="121" s="15" customFormat="1">
      <c r="A121" s="15"/>
      <c r="B121" s="248"/>
      <c r="C121" s="249"/>
      <c r="D121" s="228" t="s">
        <v>148</v>
      </c>
      <c r="E121" s="250" t="s">
        <v>19</v>
      </c>
      <c r="F121" s="251" t="s">
        <v>151</v>
      </c>
      <c r="G121" s="249"/>
      <c r="H121" s="252">
        <v>9.1999999999999993</v>
      </c>
      <c r="I121" s="253"/>
      <c r="J121" s="249"/>
      <c r="K121" s="249"/>
      <c r="L121" s="254"/>
      <c r="M121" s="255"/>
      <c r="N121" s="256"/>
      <c r="O121" s="256"/>
      <c r="P121" s="256"/>
      <c r="Q121" s="256"/>
      <c r="R121" s="256"/>
      <c r="S121" s="256"/>
      <c r="T121" s="257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58" t="s">
        <v>148</v>
      </c>
      <c r="AU121" s="258" t="s">
        <v>144</v>
      </c>
      <c r="AV121" s="15" t="s">
        <v>144</v>
      </c>
      <c r="AW121" s="15" t="s">
        <v>33</v>
      </c>
      <c r="AX121" s="15" t="s">
        <v>80</v>
      </c>
      <c r="AY121" s="258" t="s">
        <v>133</v>
      </c>
    </row>
    <row r="122" s="2" customFormat="1" ht="16.5" customHeight="1">
      <c r="A122" s="42"/>
      <c r="B122" s="43"/>
      <c r="C122" s="259" t="s">
        <v>134</v>
      </c>
      <c r="D122" s="259" t="s">
        <v>152</v>
      </c>
      <c r="E122" s="260" t="s">
        <v>177</v>
      </c>
      <c r="F122" s="261" t="s">
        <v>178</v>
      </c>
      <c r="G122" s="262" t="s">
        <v>170</v>
      </c>
      <c r="H122" s="263">
        <v>8.5800000000000001</v>
      </c>
      <c r="I122" s="264"/>
      <c r="J122" s="265">
        <f>ROUND(I122*H122,2)</f>
        <v>0</v>
      </c>
      <c r="K122" s="261" t="s">
        <v>142</v>
      </c>
      <c r="L122" s="266"/>
      <c r="M122" s="267" t="s">
        <v>19</v>
      </c>
      <c r="N122" s="268" t="s">
        <v>43</v>
      </c>
      <c r="O122" s="88"/>
      <c r="P122" s="217">
        <f>O122*H122</f>
        <v>0</v>
      </c>
      <c r="Q122" s="217">
        <v>0.00029999999999999997</v>
      </c>
      <c r="R122" s="217">
        <f>Q122*H122</f>
        <v>0.0025739999999999999</v>
      </c>
      <c r="S122" s="217">
        <v>0</v>
      </c>
      <c r="T122" s="218">
        <f>S122*H122</f>
        <v>0</v>
      </c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R122" s="219" t="s">
        <v>155</v>
      </c>
      <c r="AT122" s="219" t="s">
        <v>152</v>
      </c>
      <c r="AU122" s="219" t="s">
        <v>144</v>
      </c>
      <c r="AY122" s="21" t="s">
        <v>133</v>
      </c>
      <c r="BE122" s="220">
        <f>IF(N122="základní",J122,0)</f>
        <v>0</v>
      </c>
      <c r="BF122" s="220">
        <f>IF(N122="snížená",J122,0)</f>
        <v>0</v>
      </c>
      <c r="BG122" s="220">
        <f>IF(N122="zákl. přenesená",J122,0)</f>
        <v>0</v>
      </c>
      <c r="BH122" s="220">
        <f>IF(N122="sníž. přenesená",J122,0)</f>
        <v>0</v>
      </c>
      <c r="BI122" s="220">
        <f>IF(N122="nulová",J122,0)</f>
        <v>0</v>
      </c>
      <c r="BJ122" s="21" t="s">
        <v>80</v>
      </c>
      <c r="BK122" s="220">
        <f>ROUND(I122*H122,2)</f>
        <v>0</v>
      </c>
      <c r="BL122" s="21" t="s">
        <v>143</v>
      </c>
      <c r="BM122" s="219" t="s">
        <v>179</v>
      </c>
    </row>
    <row r="123" s="14" customFormat="1">
      <c r="A123" s="14"/>
      <c r="B123" s="237"/>
      <c r="C123" s="238"/>
      <c r="D123" s="228" t="s">
        <v>148</v>
      </c>
      <c r="E123" s="238"/>
      <c r="F123" s="240" t="s">
        <v>180</v>
      </c>
      <c r="G123" s="238"/>
      <c r="H123" s="241">
        <v>8.5800000000000001</v>
      </c>
      <c r="I123" s="242"/>
      <c r="J123" s="238"/>
      <c r="K123" s="238"/>
      <c r="L123" s="243"/>
      <c r="M123" s="244"/>
      <c r="N123" s="245"/>
      <c r="O123" s="245"/>
      <c r="P123" s="245"/>
      <c r="Q123" s="245"/>
      <c r="R123" s="245"/>
      <c r="S123" s="245"/>
      <c r="T123" s="246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7" t="s">
        <v>148</v>
      </c>
      <c r="AU123" s="247" t="s">
        <v>144</v>
      </c>
      <c r="AV123" s="14" t="s">
        <v>82</v>
      </c>
      <c r="AW123" s="14" t="s">
        <v>4</v>
      </c>
      <c r="AX123" s="14" t="s">
        <v>80</v>
      </c>
      <c r="AY123" s="247" t="s">
        <v>133</v>
      </c>
    </row>
    <row r="124" s="2" customFormat="1" ht="16.5" customHeight="1">
      <c r="A124" s="42"/>
      <c r="B124" s="43"/>
      <c r="C124" s="259" t="s">
        <v>181</v>
      </c>
      <c r="D124" s="259" t="s">
        <v>152</v>
      </c>
      <c r="E124" s="260" t="s">
        <v>182</v>
      </c>
      <c r="F124" s="261" t="s">
        <v>183</v>
      </c>
      <c r="G124" s="262" t="s">
        <v>170</v>
      </c>
      <c r="H124" s="263">
        <v>1.54</v>
      </c>
      <c r="I124" s="264"/>
      <c r="J124" s="265">
        <f>ROUND(I124*H124,2)</f>
        <v>0</v>
      </c>
      <c r="K124" s="261" t="s">
        <v>142</v>
      </c>
      <c r="L124" s="266"/>
      <c r="M124" s="267" t="s">
        <v>19</v>
      </c>
      <c r="N124" s="268" t="s">
        <v>43</v>
      </c>
      <c r="O124" s="88"/>
      <c r="P124" s="217">
        <f>O124*H124</f>
        <v>0</v>
      </c>
      <c r="Q124" s="217">
        <v>0.00010000000000000001</v>
      </c>
      <c r="R124" s="217">
        <f>Q124*H124</f>
        <v>0.000154</v>
      </c>
      <c r="S124" s="217">
        <v>0</v>
      </c>
      <c r="T124" s="218">
        <f>S124*H124</f>
        <v>0</v>
      </c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R124" s="219" t="s">
        <v>155</v>
      </c>
      <c r="AT124" s="219" t="s">
        <v>152</v>
      </c>
      <c r="AU124" s="219" t="s">
        <v>144</v>
      </c>
      <c r="AY124" s="21" t="s">
        <v>133</v>
      </c>
      <c r="BE124" s="220">
        <f>IF(N124="základní",J124,0)</f>
        <v>0</v>
      </c>
      <c r="BF124" s="220">
        <f>IF(N124="snížená",J124,0)</f>
        <v>0</v>
      </c>
      <c r="BG124" s="220">
        <f>IF(N124="zákl. přenesená",J124,0)</f>
        <v>0</v>
      </c>
      <c r="BH124" s="220">
        <f>IF(N124="sníž. přenesená",J124,0)</f>
        <v>0</v>
      </c>
      <c r="BI124" s="220">
        <f>IF(N124="nulová",J124,0)</f>
        <v>0</v>
      </c>
      <c r="BJ124" s="21" t="s">
        <v>80</v>
      </c>
      <c r="BK124" s="220">
        <f>ROUND(I124*H124,2)</f>
        <v>0</v>
      </c>
      <c r="BL124" s="21" t="s">
        <v>143</v>
      </c>
      <c r="BM124" s="219" t="s">
        <v>184</v>
      </c>
    </row>
    <row r="125" s="14" customFormat="1">
      <c r="A125" s="14"/>
      <c r="B125" s="237"/>
      <c r="C125" s="238"/>
      <c r="D125" s="228" t="s">
        <v>148</v>
      </c>
      <c r="E125" s="238"/>
      <c r="F125" s="240" t="s">
        <v>185</v>
      </c>
      <c r="G125" s="238"/>
      <c r="H125" s="241">
        <v>1.54</v>
      </c>
      <c r="I125" s="242"/>
      <c r="J125" s="238"/>
      <c r="K125" s="238"/>
      <c r="L125" s="243"/>
      <c r="M125" s="244"/>
      <c r="N125" s="245"/>
      <c r="O125" s="245"/>
      <c r="P125" s="245"/>
      <c r="Q125" s="245"/>
      <c r="R125" s="245"/>
      <c r="S125" s="245"/>
      <c r="T125" s="246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7" t="s">
        <v>148</v>
      </c>
      <c r="AU125" s="247" t="s">
        <v>144</v>
      </c>
      <c r="AV125" s="14" t="s">
        <v>82</v>
      </c>
      <c r="AW125" s="14" t="s">
        <v>4</v>
      </c>
      <c r="AX125" s="14" t="s">
        <v>80</v>
      </c>
      <c r="AY125" s="247" t="s">
        <v>133</v>
      </c>
    </row>
    <row r="126" s="2" customFormat="1" ht="24.15" customHeight="1">
      <c r="A126" s="42"/>
      <c r="B126" s="43"/>
      <c r="C126" s="208" t="s">
        <v>155</v>
      </c>
      <c r="D126" s="208" t="s">
        <v>138</v>
      </c>
      <c r="E126" s="209" t="s">
        <v>186</v>
      </c>
      <c r="F126" s="210" t="s">
        <v>187</v>
      </c>
      <c r="G126" s="211" t="s">
        <v>141</v>
      </c>
      <c r="H126" s="212">
        <v>1.6799999999999999</v>
      </c>
      <c r="I126" s="213"/>
      <c r="J126" s="214">
        <f>ROUND(I126*H126,2)</f>
        <v>0</v>
      </c>
      <c r="K126" s="210" t="s">
        <v>142</v>
      </c>
      <c r="L126" s="48"/>
      <c r="M126" s="215" t="s">
        <v>19</v>
      </c>
      <c r="N126" s="216" t="s">
        <v>43</v>
      </c>
      <c r="O126" s="88"/>
      <c r="P126" s="217">
        <f>O126*H126</f>
        <v>0</v>
      </c>
      <c r="Q126" s="217">
        <v>0.0043800000000000002</v>
      </c>
      <c r="R126" s="217">
        <f>Q126*H126</f>
        <v>0.0073584000000000002</v>
      </c>
      <c r="S126" s="217">
        <v>0</v>
      </c>
      <c r="T126" s="218">
        <f>S126*H126</f>
        <v>0</v>
      </c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R126" s="219" t="s">
        <v>143</v>
      </c>
      <c r="AT126" s="219" t="s">
        <v>138</v>
      </c>
      <c r="AU126" s="219" t="s">
        <v>144</v>
      </c>
      <c r="AY126" s="21" t="s">
        <v>133</v>
      </c>
      <c r="BE126" s="220">
        <f>IF(N126="základní",J126,0)</f>
        <v>0</v>
      </c>
      <c r="BF126" s="220">
        <f>IF(N126="snížená",J126,0)</f>
        <v>0</v>
      </c>
      <c r="BG126" s="220">
        <f>IF(N126="zákl. přenesená",J126,0)</f>
        <v>0</v>
      </c>
      <c r="BH126" s="220">
        <f>IF(N126="sníž. přenesená",J126,0)</f>
        <v>0</v>
      </c>
      <c r="BI126" s="220">
        <f>IF(N126="nulová",J126,0)</f>
        <v>0</v>
      </c>
      <c r="BJ126" s="21" t="s">
        <v>80</v>
      </c>
      <c r="BK126" s="220">
        <f>ROUND(I126*H126,2)</f>
        <v>0</v>
      </c>
      <c r="BL126" s="21" t="s">
        <v>143</v>
      </c>
      <c r="BM126" s="219" t="s">
        <v>188</v>
      </c>
    </row>
    <row r="127" s="2" customFormat="1">
      <c r="A127" s="42"/>
      <c r="B127" s="43"/>
      <c r="C127" s="44"/>
      <c r="D127" s="221" t="s">
        <v>146</v>
      </c>
      <c r="E127" s="44"/>
      <c r="F127" s="222" t="s">
        <v>189</v>
      </c>
      <c r="G127" s="44"/>
      <c r="H127" s="44"/>
      <c r="I127" s="223"/>
      <c r="J127" s="44"/>
      <c r="K127" s="44"/>
      <c r="L127" s="48"/>
      <c r="M127" s="224"/>
      <c r="N127" s="225"/>
      <c r="O127" s="88"/>
      <c r="P127" s="88"/>
      <c r="Q127" s="88"/>
      <c r="R127" s="88"/>
      <c r="S127" s="88"/>
      <c r="T127" s="89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T127" s="21" t="s">
        <v>146</v>
      </c>
      <c r="AU127" s="21" t="s">
        <v>144</v>
      </c>
    </row>
    <row r="128" s="13" customFormat="1">
      <c r="A128" s="13"/>
      <c r="B128" s="226"/>
      <c r="C128" s="227"/>
      <c r="D128" s="228" t="s">
        <v>148</v>
      </c>
      <c r="E128" s="229" t="s">
        <v>19</v>
      </c>
      <c r="F128" s="230" t="s">
        <v>190</v>
      </c>
      <c r="G128" s="227"/>
      <c r="H128" s="229" t="s">
        <v>19</v>
      </c>
      <c r="I128" s="231"/>
      <c r="J128" s="227"/>
      <c r="K128" s="227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148</v>
      </c>
      <c r="AU128" s="236" t="s">
        <v>144</v>
      </c>
      <c r="AV128" s="13" t="s">
        <v>80</v>
      </c>
      <c r="AW128" s="13" t="s">
        <v>33</v>
      </c>
      <c r="AX128" s="13" t="s">
        <v>72</v>
      </c>
      <c r="AY128" s="236" t="s">
        <v>133</v>
      </c>
    </row>
    <row r="129" s="14" customFormat="1">
      <c r="A129" s="14"/>
      <c r="B129" s="237"/>
      <c r="C129" s="238"/>
      <c r="D129" s="228" t="s">
        <v>148</v>
      </c>
      <c r="E129" s="239" t="s">
        <v>19</v>
      </c>
      <c r="F129" s="240" t="s">
        <v>191</v>
      </c>
      <c r="G129" s="238"/>
      <c r="H129" s="241">
        <v>1.6799999999999999</v>
      </c>
      <c r="I129" s="242"/>
      <c r="J129" s="238"/>
      <c r="K129" s="238"/>
      <c r="L129" s="243"/>
      <c r="M129" s="244"/>
      <c r="N129" s="245"/>
      <c r="O129" s="245"/>
      <c r="P129" s="245"/>
      <c r="Q129" s="245"/>
      <c r="R129" s="245"/>
      <c r="S129" s="245"/>
      <c r="T129" s="246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7" t="s">
        <v>148</v>
      </c>
      <c r="AU129" s="247" t="s">
        <v>144</v>
      </c>
      <c r="AV129" s="14" t="s">
        <v>82</v>
      </c>
      <c r="AW129" s="14" t="s">
        <v>33</v>
      </c>
      <c r="AX129" s="14" t="s">
        <v>72</v>
      </c>
      <c r="AY129" s="247" t="s">
        <v>133</v>
      </c>
    </row>
    <row r="130" s="15" customFormat="1">
      <c r="A130" s="15"/>
      <c r="B130" s="248"/>
      <c r="C130" s="249"/>
      <c r="D130" s="228" t="s">
        <v>148</v>
      </c>
      <c r="E130" s="250" t="s">
        <v>19</v>
      </c>
      <c r="F130" s="251" t="s">
        <v>151</v>
      </c>
      <c r="G130" s="249"/>
      <c r="H130" s="252">
        <v>1.6799999999999999</v>
      </c>
      <c r="I130" s="253"/>
      <c r="J130" s="249"/>
      <c r="K130" s="249"/>
      <c r="L130" s="254"/>
      <c r="M130" s="255"/>
      <c r="N130" s="256"/>
      <c r="O130" s="256"/>
      <c r="P130" s="256"/>
      <c r="Q130" s="256"/>
      <c r="R130" s="256"/>
      <c r="S130" s="256"/>
      <c r="T130" s="257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58" t="s">
        <v>148</v>
      </c>
      <c r="AU130" s="258" t="s">
        <v>144</v>
      </c>
      <c r="AV130" s="15" t="s">
        <v>144</v>
      </c>
      <c r="AW130" s="15" t="s">
        <v>33</v>
      </c>
      <c r="AX130" s="15" t="s">
        <v>80</v>
      </c>
      <c r="AY130" s="258" t="s">
        <v>133</v>
      </c>
    </row>
    <row r="131" s="2" customFormat="1" ht="24.15" customHeight="1">
      <c r="A131" s="42"/>
      <c r="B131" s="43"/>
      <c r="C131" s="208" t="s">
        <v>192</v>
      </c>
      <c r="D131" s="208" t="s">
        <v>138</v>
      </c>
      <c r="E131" s="209" t="s">
        <v>193</v>
      </c>
      <c r="F131" s="210" t="s">
        <v>194</v>
      </c>
      <c r="G131" s="211" t="s">
        <v>195</v>
      </c>
      <c r="H131" s="212">
        <v>2</v>
      </c>
      <c r="I131" s="213"/>
      <c r="J131" s="214">
        <f>ROUND(I131*H131,2)</f>
        <v>0</v>
      </c>
      <c r="K131" s="210" t="s">
        <v>142</v>
      </c>
      <c r="L131" s="48"/>
      <c r="M131" s="215" t="s">
        <v>19</v>
      </c>
      <c r="N131" s="216" t="s">
        <v>43</v>
      </c>
      <c r="O131" s="88"/>
      <c r="P131" s="217">
        <f>O131*H131</f>
        <v>0</v>
      </c>
      <c r="Q131" s="217">
        <v>0.0042100000000000002</v>
      </c>
      <c r="R131" s="217">
        <f>Q131*H131</f>
        <v>0.0084200000000000004</v>
      </c>
      <c r="S131" s="217">
        <v>0</v>
      </c>
      <c r="T131" s="218">
        <f>S131*H131</f>
        <v>0</v>
      </c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R131" s="219" t="s">
        <v>143</v>
      </c>
      <c r="AT131" s="219" t="s">
        <v>138</v>
      </c>
      <c r="AU131" s="219" t="s">
        <v>144</v>
      </c>
      <c r="AY131" s="21" t="s">
        <v>133</v>
      </c>
      <c r="BE131" s="220">
        <f>IF(N131="základní",J131,0)</f>
        <v>0</v>
      </c>
      <c r="BF131" s="220">
        <f>IF(N131="snížená",J131,0)</f>
        <v>0</v>
      </c>
      <c r="BG131" s="220">
        <f>IF(N131="zákl. přenesená",J131,0)</f>
        <v>0</v>
      </c>
      <c r="BH131" s="220">
        <f>IF(N131="sníž. přenesená",J131,0)</f>
        <v>0</v>
      </c>
      <c r="BI131" s="220">
        <f>IF(N131="nulová",J131,0)</f>
        <v>0</v>
      </c>
      <c r="BJ131" s="21" t="s">
        <v>80</v>
      </c>
      <c r="BK131" s="220">
        <f>ROUND(I131*H131,2)</f>
        <v>0</v>
      </c>
      <c r="BL131" s="21" t="s">
        <v>143</v>
      </c>
      <c r="BM131" s="219" t="s">
        <v>196</v>
      </c>
    </row>
    <row r="132" s="2" customFormat="1">
      <c r="A132" s="42"/>
      <c r="B132" s="43"/>
      <c r="C132" s="44"/>
      <c r="D132" s="221" t="s">
        <v>146</v>
      </c>
      <c r="E132" s="44"/>
      <c r="F132" s="222" t="s">
        <v>197</v>
      </c>
      <c r="G132" s="44"/>
      <c r="H132" s="44"/>
      <c r="I132" s="223"/>
      <c r="J132" s="44"/>
      <c r="K132" s="44"/>
      <c r="L132" s="48"/>
      <c r="M132" s="224"/>
      <c r="N132" s="225"/>
      <c r="O132" s="88"/>
      <c r="P132" s="88"/>
      <c r="Q132" s="88"/>
      <c r="R132" s="88"/>
      <c r="S132" s="88"/>
      <c r="T132" s="89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T132" s="21" t="s">
        <v>146</v>
      </c>
      <c r="AU132" s="21" t="s">
        <v>144</v>
      </c>
    </row>
    <row r="133" s="13" customFormat="1">
      <c r="A133" s="13"/>
      <c r="B133" s="226"/>
      <c r="C133" s="227"/>
      <c r="D133" s="228" t="s">
        <v>148</v>
      </c>
      <c r="E133" s="229" t="s">
        <v>19</v>
      </c>
      <c r="F133" s="230" t="s">
        <v>190</v>
      </c>
      <c r="G133" s="227"/>
      <c r="H133" s="229" t="s">
        <v>19</v>
      </c>
      <c r="I133" s="231"/>
      <c r="J133" s="227"/>
      <c r="K133" s="227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148</v>
      </c>
      <c r="AU133" s="236" t="s">
        <v>144</v>
      </c>
      <c r="AV133" s="13" t="s">
        <v>80</v>
      </c>
      <c r="AW133" s="13" t="s">
        <v>33</v>
      </c>
      <c r="AX133" s="13" t="s">
        <v>72</v>
      </c>
      <c r="AY133" s="236" t="s">
        <v>133</v>
      </c>
    </row>
    <row r="134" s="14" customFormat="1">
      <c r="A134" s="14"/>
      <c r="B134" s="237"/>
      <c r="C134" s="238"/>
      <c r="D134" s="228" t="s">
        <v>148</v>
      </c>
      <c r="E134" s="239" t="s">
        <v>19</v>
      </c>
      <c r="F134" s="240" t="s">
        <v>198</v>
      </c>
      <c r="G134" s="238"/>
      <c r="H134" s="241">
        <v>2</v>
      </c>
      <c r="I134" s="242"/>
      <c r="J134" s="238"/>
      <c r="K134" s="238"/>
      <c r="L134" s="243"/>
      <c r="M134" s="244"/>
      <c r="N134" s="245"/>
      <c r="O134" s="245"/>
      <c r="P134" s="245"/>
      <c r="Q134" s="245"/>
      <c r="R134" s="245"/>
      <c r="S134" s="245"/>
      <c r="T134" s="24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7" t="s">
        <v>148</v>
      </c>
      <c r="AU134" s="247" t="s">
        <v>144</v>
      </c>
      <c r="AV134" s="14" t="s">
        <v>82</v>
      </c>
      <c r="AW134" s="14" t="s">
        <v>33</v>
      </c>
      <c r="AX134" s="14" t="s">
        <v>72</v>
      </c>
      <c r="AY134" s="247" t="s">
        <v>133</v>
      </c>
    </row>
    <row r="135" s="15" customFormat="1">
      <c r="A135" s="15"/>
      <c r="B135" s="248"/>
      <c r="C135" s="249"/>
      <c r="D135" s="228" t="s">
        <v>148</v>
      </c>
      <c r="E135" s="250" t="s">
        <v>19</v>
      </c>
      <c r="F135" s="251" t="s">
        <v>151</v>
      </c>
      <c r="G135" s="249"/>
      <c r="H135" s="252">
        <v>2</v>
      </c>
      <c r="I135" s="253"/>
      <c r="J135" s="249"/>
      <c r="K135" s="249"/>
      <c r="L135" s="254"/>
      <c r="M135" s="255"/>
      <c r="N135" s="256"/>
      <c r="O135" s="256"/>
      <c r="P135" s="256"/>
      <c r="Q135" s="256"/>
      <c r="R135" s="256"/>
      <c r="S135" s="256"/>
      <c r="T135" s="257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58" t="s">
        <v>148</v>
      </c>
      <c r="AU135" s="258" t="s">
        <v>144</v>
      </c>
      <c r="AV135" s="15" t="s">
        <v>144</v>
      </c>
      <c r="AW135" s="15" t="s">
        <v>33</v>
      </c>
      <c r="AX135" s="15" t="s">
        <v>80</v>
      </c>
      <c r="AY135" s="258" t="s">
        <v>133</v>
      </c>
    </row>
    <row r="136" s="2" customFormat="1" ht="16.5" customHeight="1">
      <c r="A136" s="42"/>
      <c r="B136" s="43"/>
      <c r="C136" s="208" t="s">
        <v>199</v>
      </c>
      <c r="D136" s="208" t="s">
        <v>138</v>
      </c>
      <c r="E136" s="209" t="s">
        <v>200</v>
      </c>
      <c r="F136" s="210" t="s">
        <v>201</v>
      </c>
      <c r="G136" s="211" t="s">
        <v>141</v>
      </c>
      <c r="H136" s="212">
        <v>1.6799999999999999</v>
      </c>
      <c r="I136" s="213"/>
      <c r="J136" s="214">
        <f>ROUND(I136*H136,2)</f>
        <v>0</v>
      </c>
      <c r="K136" s="210" t="s">
        <v>142</v>
      </c>
      <c r="L136" s="48"/>
      <c r="M136" s="215" t="s">
        <v>19</v>
      </c>
      <c r="N136" s="216" t="s">
        <v>43</v>
      </c>
      <c r="O136" s="88"/>
      <c r="P136" s="217">
        <f>O136*H136</f>
        <v>0</v>
      </c>
      <c r="Q136" s="217">
        <v>0.00013999999999999999</v>
      </c>
      <c r="R136" s="217">
        <f>Q136*H136</f>
        <v>0.00023519999999999997</v>
      </c>
      <c r="S136" s="217">
        <v>0</v>
      </c>
      <c r="T136" s="218">
        <f>S136*H136</f>
        <v>0</v>
      </c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R136" s="219" t="s">
        <v>143</v>
      </c>
      <c r="AT136" s="219" t="s">
        <v>138</v>
      </c>
      <c r="AU136" s="219" t="s">
        <v>144</v>
      </c>
      <c r="AY136" s="21" t="s">
        <v>133</v>
      </c>
      <c r="BE136" s="220">
        <f>IF(N136="základní",J136,0)</f>
        <v>0</v>
      </c>
      <c r="BF136" s="220">
        <f>IF(N136="snížená",J136,0)</f>
        <v>0</v>
      </c>
      <c r="BG136" s="220">
        <f>IF(N136="zákl. přenesená",J136,0)</f>
        <v>0</v>
      </c>
      <c r="BH136" s="220">
        <f>IF(N136="sníž. přenesená",J136,0)</f>
        <v>0</v>
      </c>
      <c r="BI136" s="220">
        <f>IF(N136="nulová",J136,0)</f>
        <v>0</v>
      </c>
      <c r="BJ136" s="21" t="s">
        <v>80</v>
      </c>
      <c r="BK136" s="220">
        <f>ROUND(I136*H136,2)</f>
        <v>0</v>
      </c>
      <c r="BL136" s="21" t="s">
        <v>143</v>
      </c>
      <c r="BM136" s="219" t="s">
        <v>202</v>
      </c>
    </row>
    <row r="137" s="2" customFormat="1">
      <c r="A137" s="42"/>
      <c r="B137" s="43"/>
      <c r="C137" s="44"/>
      <c r="D137" s="221" t="s">
        <v>146</v>
      </c>
      <c r="E137" s="44"/>
      <c r="F137" s="222" t="s">
        <v>203</v>
      </c>
      <c r="G137" s="44"/>
      <c r="H137" s="44"/>
      <c r="I137" s="223"/>
      <c r="J137" s="44"/>
      <c r="K137" s="44"/>
      <c r="L137" s="48"/>
      <c r="M137" s="224"/>
      <c r="N137" s="225"/>
      <c r="O137" s="88"/>
      <c r="P137" s="88"/>
      <c r="Q137" s="88"/>
      <c r="R137" s="88"/>
      <c r="S137" s="88"/>
      <c r="T137" s="89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T137" s="21" t="s">
        <v>146</v>
      </c>
      <c r="AU137" s="21" t="s">
        <v>144</v>
      </c>
    </row>
    <row r="138" s="13" customFormat="1">
      <c r="A138" s="13"/>
      <c r="B138" s="226"/>
      <c r="C138" s="227"/>
      <c r="D138" s="228" t="s">
        <v>148</v>
      </c>
      <c r="E138" s="229" t="s">
        <v>19</v>
      </c>
      <c r="F138" s="230" t="s">
        <v>190</v>
      </c>
      <c r="G138" s="227"/>
      <c r="H138" s="229" t="s">
        <v>19</v>
      </c>
      <c r="I138" s="231"/>
      <c r="J138" s="227"/>
      <c r="K138" s="227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148</v>
      </c>
      <c r="AU138" s="236" t="s">
        <v>144</v>
      </c>
      <c r="AV138" s="13" t="s">
        <v>80</v>
      </c>
      <c r="AW138" s="13" t="s">
        <v>33</v>
      </c>
      <c r="AX138" s="13" t="s">
        <v>72</v>
      </c>
      <c r="AY138" s="236" t="s">
        <v>133</v>
      </c>
    </row>
    <row r="139" s="14" customFormat="1">
      <c r="A139" s="14"/>
      <c r="B139" s="237"/>
      <c r="C139" s="238"/>
      <c r="D139" s="228" t="s">
        <v>148</v>
      </c>
      <c r="E139" s="239" t="s">
        <v>19</v>
      </c>
      <c r="F139" s="240" t="s">
        <v>204</v>
      </c>
      <c r="G139" s="238"/>
      <c r="H139" s="241">
        <v>1.6799999999999999</v>
      </c>
      <c r="I139" s="242"/>
      <c r="J139" s="238"/>
      <c r="K139" s="238"/>
      <c r="L139" s="243"/>
      <c r="M139" s="244"/>
      <c r="N139" s="245"/>
      <c r="O139" s="245"/>
      <c r="P139" s="245"/>
      <c r="Q139" s="245"/>
      <c r="R139" s="245"/>
      <c r="S139" s="245"/>
      <c r="T139" s="24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7" t="s">
        <v>148</v>
      </c>
      <c r="AU139" s="247" t="s">
        <v>144</v>
      </c>
      <c r="AV139" s="14" t="s">
        <v>82</v>
      </c>
      <c r="AW139" s="14" t="s">
        <v>33</v>
      </c>
      <c r="AX139" s="14" t="s">
        <v>72</v>
      </c>
      <c r="AY139" s="247" t="s">
        <v>133</v>
      </c>
    </row>
    <row r="140" s="15" customFormat="1">
      <c r="A140" s="15"/>
      <c r="B140" s="248"/>
      <c r="C140" s="249"/>
      <c r="D140" s="228" t="s">
        <v>148</v>
      </c>
      <c r="E140" s="250" t="s">
        <v>19</v>
      </c>
      <c r="F140" s="251" t="s">
        <v>151</v>
      </c>
      <c r="G140" s="249"/>
      <c r="H140" s="252">
        <v>1.6799999999999999</v>
      </c>
      <c r="I140" s="253"/>
      <c r="J140" s="249"/>
      <c r="K140" s="249"/>
      <c r="L140" s="254"/>
      <c r="M140" s="255"/>
      <c r="N140" s="256"/>
      <c r="O140" s="256"/>
      <c r="P140" s="256"/>
      <c r="Q140" s="256"/>
      <c r="R140" s="256"/>
      <c r="S140" s="256"/>
      <c r="T140" s="257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58" t="s">
        <v>148</v>
      </c>
      <c r="AU140" s="258" t="s">
        <v>144</v>
      </c>
      <c r="AV140" s="15" t="s">
        <v>144</v>
      </c>
      <c r="AW140" s="15" t="s">
        <v>33</v>
      </c>
      <c r="AX140" s="15" t="s">
        <v>80</v>
      </c>
      <c r="AY140" s="258" t="s">
        <v>133</v>
      </c>
    </row>
    <row r="141" s="2" customFormat="1" ht="24.15" customHeight="1">
      <c r="A141" s="42"/>
      <c r="B141" s="43"/>
      <c r="C141" s="208" t="s">
        <v>205</v>
      </c>
      <c r="D141" s="208" t="s">
        <v>138</v>
      </c>
      <c r="E141" s="209" t="s">
        <v>206</v>
      </c>
      <c r="F141" s="210" t="s">
        <v>207</v>
      </c>
      <c r="G141" s="211" t="s">
        <v>170</v>
      </c>
      <c r="H141" s="212">
        <v>19.199999999999999</v>
      </c>
      <c r="I141" s="213"/>
      <c r="J141" s="214">
        <f>ROUND(I141*H141,2)</f>
        <v>0</v>
      </c>
      <c r="K141" s="210" t="s">
        <v>142</v>
      </c>
      <c r="L141" s="48"/>
      <c r="M141" s="215" t="s">
        <v>19</v>
      </c>
      <c r="N141" s="216" t="s">
        <v>43</v>
      </c>
      <c r="O141" s="88"/>
      <c r="P141" s="217">
        <f>O141*H141</f>
        <v>0</v>
      </c>
      <c r="Q141" s="217">
        <v>0</v>
      </c>
      <c r="R141" s="217">
        <f>Q141*H141</f>
        <v>0</v>
      </c>
      <c r="S141" s="217">
        <v>0</v>
      </c>
      <c r="T141" s="218">
        <f>S141*H141</f>
        <v>0</v>
      </c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R141" s="219" t="s">
        <v>143</v>
      </c>
      <c r="AT141" s="219" t="s">
        <v>138</v>
      </c>
      <c r="AU141" s="219" t="s">
        <v>144</v>
      </c>
      <c r="AY141" s="21" t="s">
        <v>133</v>
      </c>
      <c r="BE141" s="220">
        <f>IF(N141="základní",J141,0)</f>
        <v>0</v>
      </c>
      <c r="BF141" s="220">
        <f>IF(N141="snížená",J141,0)</f>
        <v>0</v>
      </c>
      <c r="BG141" s="220">
        <f>IF(N141="zákl. přenesená",J141,0)</f>
        <v>0</v>
      </c>
      <c r="BH141" s="220">
        <f>IF(N141="sníž. přenesená",J141,0)</f>
        <v>0</v>
      </c>
      <c r="BI141" s="220">
        <f>IF(N141="nulová",J141,0)</f>
        <v>0</v>
      </c>
      <c r="BJ141" s="21" t="s">
        <v>80</v>
      </c>
      <c r="BK141" s="220">
        <f>ROUND(I141*H141,2)</f>
        <v>0</v>
      </c>
      <c r="BL141" s="21" t="s">
        <v>143</v>
      </c>
      <c r="BM141" s="219" t="s">
        <v>208</v>
      </c>
    </row>
    <row r="142" s="2" customFormat="1">
      <c r="A142" s="42"/>
      <c r="B142" s="43"/>
      <c r="C142" s="44"/>
      <c r="D142" s="221" t="s">
        <v>146</v>
      </c>
      <c r="E142" s="44"/>
      <c r="F142" s="222" t="s">
        <v>209</v>
      </c>
      <c r="G142" s="44"/>
      <c r="H142" s="44"/>
      <c r="I142" s="223"/>
      <c r="J142" s="44"/>
      <c r="K142" s="44"/>
      <c r="L142" s="48"/>
      <c r="M142" s="224"/>
      <c r="N142" s="225"/>
      <c r="O142" s="88"/>
      <c r="P142" s="88"/>
      <c r="Q142" s="88"/>
      <c r="R142" s="88"/>
      <c r="S142" s="88"/>
      <c r="T142" s="89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T142" s="21" t="s">
        <v>146</v>
      </c>
      <c r="AU142" s="21" t="s">
        <v>144</v>
      </c>
    </row>
    <row r="143" s="13" customFormat="1">
      <c r="A143" s="13"/>
      <c r="B143" s="226"/>
      <c r="C143" s="227"/>
      <c r="D143" s="228" t="s">
        <v>148</v>
      </c>
      <c r="E143" s="229" t="s">
        <v>19</v>
      </c>
      <c r="F143" s="230" t="s">
        <v>210</v>
      </c>
      <c r="G143" s="227"/>
      <c r="H143" s="229" t="s">
        <v>19</v>
      </c>
      <c r="I143" s="231"/>
      <c r="J143" s="227"/>
      <c r="K143" s="227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148</v>
      </c>
      <c r="AU143" s="236" t="s">
        <v>144</v>
      </c>
      <c r="AV143" s="13" t="s">
        <v>80</v>
      </c>
      <c r="AW143" s="13" t="s">
        <v>33</v>
      </c>
      <c r="AX143" s="13" t="s">
        <v>72</v>
      </c>
      <c r="AY143" s="236" t="s">
        <v>133</v>
      </c>
    </row>
    <row r="144" s="14" customFormat="1">
      <c r="A144" s="14"/>
      <c r="B144" s="237"/>
      <c r="C144" s="238"/>
      <c r="D144" s="228" t="s">
        <v>148</v>
      </c>
      <c r="E144" s="239" t="s">
        <v>19</v>
      </c>
      <c r="F144" s="240" t="s">
        <v>211</v>
      </c>
      <c r="G144" s="238"/>
      <c r="H144" s="241">
        <v>19.199999999999999</v>
      </c>
      <c r="I144" s="242"/>
      <c r="J144" s="238"/>
      <c r="K144" s="238"/>
      <c r="L144" s="243"/>
      <c r="M144" s="244"/>
      <c r="N144" s="245"/>
      <c r="O144" s="245"/>
      <c r="P144" s="245"/>
      <c r="Q144" s="245"/>
      <c r="R144" s="245"/>
      <c r="S144" s="245"/>
      <c r="T144" s="24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7" t="s">
        <v>148</v>
      </c>
      <c r="AU144" s="247" t="s">
        <v>144</v>
      </c>
      <c r="AV144" s="14" t="s">
        <v>82</v>
      </c>
      <c r="AW144" s="14" t="s">
        <v>33</v>
      </c>
      <c r="AX144" s="14" t="s">
        <v>72</v>
      </c>
      <c r="AY144" s="247" t="s">
        <v>133</v>
      </c>
    </row>
    <row r="145" s="15" customFormat="1">
      <c r="A145" s="15"/>
      <c r="B145" s="248"/>
      <c r="C145" s="249"/>
      <c r="D145" s="228" t="s">
        <v>148</v>
      </c>
      <c r="E145" s="250" t="s">
        <v>19</v>
      </c>
      <c r="F145" s="251" t="s">
        <v>151</v>
      </c>
      <c r="G145" s="249"/>
      <c r="H145" s="252">
        <v>19.199999999999999</v>
      </c>
      <c r="I145" s="253"/>
      <c r="J145" s="249"/>
      <c r="K145" s="249"/>
      <c r="L145" s="254"/>
      <c r="M145" s="255"/>
      <c r="N145" s="256"/>
      <c r="O145" s="256"/>
      <c r="P145" s="256"/>
      <c r="Q145" s="256"/>
      <c r="R145" s="256"/>
      <c r="S145" s="256"/>
      <c r="T145" s="257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58" t="s">
        <v>148</v>
      </c>
      <c r="AU145" s="258" t="s">
        <v>144</v>
      </c>
      <c r="AV145" s="15" t="s">
        <v>144</v>
      </c>
      <c r="AW145" s="15" t="s">
        <v>33</v>
      </c>
      <c r="AX145" s="15" t="s">
        <v>80</v>
      </c>
      <c r="AY145" s="258" t="s">
        <v>133</v>
      </c>
    </row>
    <row r="146" s="2" customFormat="1" ht="16.5" customHeight="1">
      <c r="A146" s="42"/>
      <c r="B146" s="43"/>
      <c r="C146" s="208" t="s">
        <v>8</v>
      </c>
      <c r="D146" s="208" t="s">
        <v>138</v>
      </c>
      <c r="E146" s="209" t="s">
        <v>212</v>
      </c>
      <c r="F146" s="210" t="s">
        <v>213</v>
      </c>
      <c r="G146" s="211" t="s">
        <v>170</v>
      </c>
      <c r="H146" s="212">
        <v>20</v>
      </c>
      <c r="I146" s="213"/>
      <c r="J146" s="214">
        <f>ROUND(I146*H146,2)</f>
        <v>0</v>
      </c>
      <c r="K146" s="210" t="s">
        <v>142</v>
      </c>
      <c r="L146" s="48"/>
      <c r="M146" s="215" t="s">
        <v>19</v>
      </c>
      <c r="N146" s="216" t="s">
        <v>43</v>
      </c>
      <c r="O146" s="88"/>
      <c r="P146" s="217">
        <f>O146*H146</f>
        <v>0</v>
      </c>
      <c r="Q146" s="217">
        <v>0.0015</v>
      </c>
      <c r="R146" s="217">
        <f>Q146*H146</f>
        <v>0.029999999999999999</v>
      </c>
      <c r="S146" s="217">
        <v>0</v>
      </c>
      <c r="T146" s="218">
        <f>S146*H146</f>
        <v>0</v>
      </c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R146" s="219" t="s">
        <v>143</v>
      </c>
      <c r="AT146" s="219" t="s">
        <v>138</v>
      </c>
      <c r="AU146" s="219" t="s">
        <v>144</v>
      </c>
      <c r="AY146" s="21" t="s">
        <v>133</v>
      </c>
      <c r="BE146" s="220">
        <f>IF(N146="základní",J146,0)</f>
        <v>0</v>
      </c>
      <c r="BF146" s="220">
        <f>IF(N146="snížená",J146,0)</f>
        <v>0</v>
      </c>
      <c r="BG146" s="220">
        <f>IF(N146="zákl. přenesená",J146,0)</f>
        <v>0</v>
      </c>
      <c r="BH146" s="220">
        <f>IF(N146="sníž. přenesená",J146,0)</f>
        <v>0</v>
      </c>
      <c r="BI146" s="220">
        <f>IF(N146="nulová",J146,0)</f>
        <v>0</v>
      </c>
      <c r="BJ146" s="21" t="s">
        <v>80</v>
      </c>
      <c r="BK146" s="220">
        <f>ROUND(I146*H146,2)</f>
        <v>0</v>
      </c>
      <c r="BL146" s="21" t="s">
        <v>143</v>
      </c>
      <c r="BM146" s="219" t="s">
        <v>214</v>
      </c>
    </row>
    <row r="147" s="2" customFormat="1">
      <c r="A147" s="42"/>
      <c r="B147" s="43"/>
      <c r="C147" s="44"/>
      <c r="D147" s="221" t="s">
        <v>146</v>
      </c>
      <c r="E147" s="44"/>
      <c r="F147" s="222" t="s">
        <v>215</v>
      </c>
      <c r="G147" s="44"/>
      <c r="H147" s="44"/>
      <c r="I147" s="223"/>
      <c r="J147" s="44"/>
      <c r="K147" s="44"/>
      <c r="L147" s="48"/>
      <c r="M147" s="224"/>
      <c r="N147" s="225"/>
      <c r="O147" s="88"/>
      <c r="P147" s="88"/>
      <c r="Q147" s="88"/>
      <c r="R147" s="88"/>
      <c r="S147" s="88"/>
      <c r="T147" s="89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T147" s="21" t="s">
        <v>146</v>
      </c>
      <c r="AU147" s="21" t="s">
        <v>144</v>
      </c>
    </row>
    <row r="148" s="13" customFormat="1">
      <c r="A148" s="13"/>
      <c r="B148" s="226"/>
      <c r="C148" s="227"/>
      <c r="D148" s="228" t="s">
        <v>148</v>
      </c>
      <c r="E148" s="229" t="s">
        <v>19</v>
      </c>
      <c r="F148" s="230" t="s">
        <v>216</v>
      </c>
      <c r="G148" s="227"/>
      <c r="H148" s="229" t="s">
        <v>19</v>
      </c>
      <c r="I148" s="231"/>
      <c r="J148" s="227"/>
      <c r="K148" s="227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148</v>
      </c>
      <c r="AU148" s="236" t="s">
        <v>144</v>
      </c>
      <c r="AV148" s="13" t="s">
        <v>80</v>
      </c>
      <c r="AW148" s="13" t="s">
        <v>33</v>
      </c>
      <c r="AX148" s="13" t="s">
        <v>72</v>
      </c>
      <c r="AY148" s="236" t="s">
        <v>133</v>
      </c>
    </row>
    <row r="149" s="14" customFormat="1">
      <c r="A149" s="14"/>
      <c r="B149" s="237"/>
      <c r="C149" s="238"/>
      <c r="D149" s="228" t="s">
        <v>148</v>
      </c>
      <c r="E149" s="239" t="s">
        <v>19</v>
      </c>
      <c r="F149" s="240" t="s">
        <v>217</v>
      </c>
      <c r="G149" s="238"/>
      <c r="H149" s="241">
        <v>20</v>
      </c>
      <c r="I149" s="242"/>
      <c r="J149" s="238"/>
      <c r="K149" s="238"/>
      <c r="L149" s="243"/>
      <c r="M149" s="244"/>
      <c r="N149" s="245"/>
      <c r="O149" s="245"/>
      <c r="P149" s="245"/>
      <c r="Q149" s="245"/>
      <c r="R149" s="245"/>
      <c r="S149" s="245"/>
      <c r="T149" s="246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7" t="s">
        <v>148</v>
      </c>
      <c r="AU149" s="247" t="s">
        <v>144</v>
      </c>
      <c r="AV149" s="14" t="s">
        <v>82</v>
      </c>
      <c r="AW149" s="14" t="s">
        <v>33</v>
      </c>
      <c r="AX149" s="14" t="s">
        <v>72</v>
      </c>
      <c r="AY149" s="247" t="s">
        <v>133</v>
      </c>
    </row>
    <row r="150" s="15" customFormat="1">
      <c r="A150" s="15"/>
      <c r="B150" s="248"/>
      <c r="C150" s="249"/>
      <c r="D150" s="228" t="s">
        <v>148</v>
      </c>
      <c r="E150" s="250" t="s">
        <v>19</v>
      </c>
      <c r="F150" s="251" t="s">
        <v>151</v>
      </c>
      <c r="G150" s="249"/>
      <c r="H150" s="252">
        <v>20</v>
      </c>
      <c r="I150" s="253"/>
      <c r="J150" s="249"/>
      <c r="K150" s="249"/>
      <c r="L150" s="254"/>
      <c r="M150" s="255"/>
      <c r="N150" s="256"/>
      <c r="O150" s="256"/>
      <c r="P150" s="256"/>
      <c r="Q150" s="256"/>
      <c r="R150" s="256"/>
      <c r="S150" s="256"/>
      <c r="T150" s="257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58" t="s">
        <v>148</v>
      </c>
      <c r="AU150" s="258" t="s">
        <v>144</v>
      </c>
      <c r="AV150" s="15" t="s">
        <v>144</v>
      </c>
      <c r="AW150" s="15" t="s">
        <v>33</v>
      </c>
      <c r="AX150" s="15" t="s">
        <v>80</v>
      </c>
      <c r="AY150" s="258" t="s">
        <v>133</v>
      </c>
    </row>
    <row r="151" s="12" customFormat="1" ht="22.8" customHeight="1">
      <c r="A151" s="12"/>
      <c r="B151" s="192"/>
      <c r="C151" s="193"/>
      <c r="D151" s="194" t="s">
        <v>71</v>
      </c>
      <c r="E151" s="206" t="s">
        <v>192</v>
      </c>
      <c r="F151" s="206" t="s">
        <v>218</v>
      </c>
      <c r="G151" s="193"/>
      <c r="H151" s="193"/>
      <c r="I151" s="196"/>
      <c r="J151" s="207">
        <f>BK151</f>
        <v>0</v>
      </c>
      <c r="K151" s="193"/>
      <c r="L151" s="198"/>
      <c r="M151" s="199"/>
      <c r="N151" s="200"/>
      <c r="O151" s="200"/>
      <c r="P151" s="201">
        <f>P152+P167+P171</f>
        <v>0</v>
      </c>
      <c r="Q151" s="200"/>
      <c r="R151" s="201">
        <f>R152+R167+R171</f>
        <v>0.0160216</v>
      </c>
      <c r="S151" s="200"/>
      <c r="T151" s="202">
        <f>T152+T167+T171</f>
        <v>88.817195999999981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3" t="s">
        <v>80</v>
      </c>
      <c r="AT151" s="204" t="s">
        <v>71</v>
      </c>
      <c r="AU151" s="204" t="s">
        <v>80</v>
      </c>
      <c r="AY151" s="203" t="s">
        <v>133</v>
      </c>
      <c r="BK151" s="205">
        <f>BK152+BK167+BK171</f>
        <v>0</v>
      </c>
    </row>
    <row r="152" s="12" customFormat="1" ht="20.88" customHeight="1">
      <c r="A152" s="12"/>
      <c r="B152" s="192"/>
      <c r="C152" s="193"/>
      <c r="D152" s="194" t="s">
        <v>71</v>
      </c>
      <c r="E152" s="206" t="s">
        <v>219</v>
      </c>
      <c r="F152" s="206" t="s">
        <v>220</v>
      </c>
      <c r="G152" s="193"/>
      <c r="H152" s="193"/>
      <c r="I152" s="196"/>
      <c r="J152" s="207">
        <f>BK152</f>
        <v>0</v>
      </c>
      <c r="K152" s="193"/>
      <c r="L152" s="198"/>
      <c r="M152" s="199"/>
      <c r="N152" s="200"/>
      <c r="O152" s="200"/>
      <c r="P152" s="201">
        <f>SUM(P153:P166)</f>
        <v>0</v>
      </c>
      <c r="Q152" s="200"/>
      <c r="R152" s="201">
        <f>SUM(R153:R166)</f>
        <v>0</v>
      </c>
      <c r="S152" s="200"/>
      <c r="T152" s="202">
        <f>SUM(T153:T166)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3" t="s">
        <v>80</v>
      </c>
      <c r="AT152" s="204" t="s">
        <v>71</v>
      </c>
      <c r="AU152" s="204" t="s">
        <v>82</v>
      </c>
      <c r="AY152" s="203" t="s">
        <v>133</v>
      </c>
      <c r="BK152" s="205">
        <f>SUM(BK153:BK166)</f>
        <v>0</v>
      </c>
    </row>
    <row r="153" s="2" customFormat="1" ht="33" customHeight="1">
      <c r="A153" s="42"/>
      <c r="B153" s="43"/>
      <c r="C153" s="208" t="s">
        <v>221</v>
      </c>
      <c r="D153" s="208" t="s">
        <v>138</v>
      </c>
      <c r="E153" s="209" t="s">
        <v>222</v>
      </c>
      <c r="F153" s="210" t="s">
        <v>223</v>
      </c>
      <c r="G153" s="211" t="s">
        <v>141</v>
      </c>
      <c r="H153" s="212">
        <v>268.80000000000001</v>
      </c>
      <c r="I153" s="213"/>
      <c r="J153" s="214">
        <f>ROUND(I153*H153,2)</f>
        <v>0</v>
      </c>
      <c r="K153" s="210" t="s">
        <v>19</v>
      </c>
      <c r="L153" s="48"/>
      <c r="M153" s="215" t="s">
        <v>19</v>
      </c>
      <c r="N153" s="216" t="s">
        <v>43</v>
      </c>
      <c r="O153" s="88"/>
      <c r="P153" s="217">
        <f>O153*H153</f>
        <v>0</v>
      </c>
      <c r="Q153" s="217">
        <v>0</v>
      </c>
      <c r="R153" s="217">
        <f>Q153*H153</f>
        <v>0</v>
      </c>
      <c r="S153" s="217">
        <v>0</v>
      </c>
      <c r="T153" s="218">
        <f>S153*H153</f>
        <v>0</v>
      </c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R153" s="219" t="s">
        <v>143</v>
      </c>
      <c r="AT153" s="219" t="s">
        <v>138</v>
      </c>
      <c r="AU153" s="219" t="s">
        <v>144</v>
      </c>
      <c r="AY153" s="21" t="s">
        <v>133</v>
      </c>
      <c r="BE153" s="220">
        <f>IF(N153="základní",J153,0)</f>
        <v>0</v>
      </c>
      <c r="BF153" s="220">
        <f>IF(N153="snížená",J153,0)</f>
        <v>0</v>
      </c>
      <c r="BG153" s="220">
        <f>IF(N153="zákl. přenesená",J153,0)</f>
        <v>0</v>
      </c>
      <c r="BH153" s="220">
        <f>IF(N153="sníž. přenesená",J153,0)</f>
        <v>0</v>
      </c>
      <c r="BI153" s="220">
        <f>IF(N153="nulová",J153,0)</f>
        <v>0</v>
      </c>
      <c r="BJ153" s="21" t="s">
        <v>80</v>
      </c>
      <c r="BK153" s="220">
        <f>ROUND(I153*H153,2)</f>
        <v>0</v>
      </c>
      <c r="BL153" s="21" t="s">
        <v>143</v>
      </c>
      <c r="BM153" s="219" t="s">
        <v>224</v>
      </c>
    </row>
    <row r="154" s="13" customFormat="1">
      <c r="A154" s="13"/>
      <c r="B154" s="226"/>
      <c r="C154" s="227"/>
      <c r="D154" s="228" t="s">
        <v>148</v>
      </c>
      <c r="E154" s="229" t="s">
        <v>19</v>
      </c>
      <c r="F154" s="230" t="s">
        <v>225</v>
      </c>
      <c r="G154" s="227"/>
      <c r="H154" s="229" t="s">
        <v>19</v>
      </c>
      <c r="I154" s="231"/>
      <c r="J154" s="227"/>
      <c r="K154" s="227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148</v>
      </c>
      <c r="AU154" s="236" t="s">
        <v>144</v>
      </c>
      <c r="AV154" s="13" t="s">
        <v>80</v>
      </c>
      <c r="AW154" s="13" t="s">
        <v>33</v>
      </c>
      <c r="AX154" s="13" t="s">
        <v>72</v>
      </c>
      <c r="AY154" s="236" t="s">
        <v>133</v>
      </c>
    </row>
    <row r="155" s="14" customFormat="1">
      <c r="A155" s="14"/>
      <c r="B155" s="237"/>
      <c r="C155" s="238"/>
      <c r="D155" s="228" t="s">
        <v>148</v>
      </c>
      <c r="E155" s="239" t="s">
        <v>19</v>
      </c>
      <c r="F155" s="240" t="s">
        <v>226</v>
      </c>
      <c r="G155" s="238"/>
      <c r="H155" s="241">
        <v>268.80000000000001</v>
      </c>
      <c r="I155" s="242"/>
      <c r="J155" s="238"/>
      <c r="K155" s="238"/>
      <c r="L155" s="243"/>
      <c r="M155" s="244"/>
      <c r="N155" s="245"/>
      <c r="O155" s="245"/>
      <c r="P155" s="245"/>
      <c r="Q155" s="245"/>
      <c r="R155" s="245"/>
      <c r="S155" s="245"/>
      <c r="T155" s="24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7" t="s">
        <v>148</v>
      </c>
      <c r="AU155" s="247" t="s">
        <v>144</v>
      </c>
      <c r="AV155" s="14" t="s">
        <v>82</v>
      </c>
      <c r="AW155" s="14" t="s">
        <v>33</v>
      </c>
      <c r="AX155" s="14" t="s">
        <v>72</v>
      </c>
      <c r="AY155" s="247" t="s">
        <v>133</v>
      </c>
    </row>
    <row r="156" s="15" customFormat="1">
      <c r="A156" s="15"/>
      <c r="B156" s="248"/>
      <c r="C156" s="249"/>
      <c r="D156" s="228" t="s">
        <v>148</v>
      </c>
      <c r="E156" s="250" t="s">
        <v>19</v>
      </c>
      <c r="F156" s="251" t="s">
        <v>151</v>
      </c>
      <c r="G156" s="249"/>
      <c r="H156" s="252">
        <v>268.80000000000001</v>
      </c>
      <c r="I156" s="253"/>
      <c r="J156" s="249"/>
      <c r="K156" s="249"/>
      <c r="L156" s="254"/>
      <c r="M156" s="255"/>
      <c r="N156" s="256"/>
      <c r="O156" s="256"/>
      <c r="P156" s="256"/>
      <c r="Q156" s="256"/>
      <c r="R156" s="256"/>
      <c r="S156" s="256"/>
      <c r="T156" s="257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58" t="s">
        <v>148</v>
      </c>
      <c r="AU156" s="258" t="s">
        <v>144</v>
      </c>
      <c r="AV156" s="15" t="s">
        <v>144</v>
      </c>
      <c r="AW156" s="15" t="s">
        <v>33</v>
      </c>
      <c r="AX156" s="15" t="s">
        <v>80</v>
      </c>
      <c r="AY156" s="258" t="s">
        <v>133</v>
      </c>
    </row>
    <row r="157" s="2" customFormat="1" ht="16.5" customHeight="1">
      <c r="A157" s="42"/>
      <c r="B157" s="43"/>
      <c r="C157" s="208" t="s">
        <v>227</v>
      </c>
      <c r="D157" s="208" t="s">
        <v>138</v>
      </c>
      <c r="E157" s="209" t="s">
        <v>228</v>
      </c>
      <c r="F157" s="210" t="s">
        <v>229</v>
      </c>
      <c r="G157" s="211" t="s">
        <v>230</v>
      </c>
      <c r="H157" s="212">
        <v>6</v>
      </c>
      <c r="I157" s="213"/>
      <c r="J157" s="214">
        <f>ROUND(I157*H157,2)</f>
        <v>0</v>
      </c>
      <c r="K157" s="210" t="s">
        <v>142</v>
      </c>
      <c r="L157" s="48"/>
      <c r="M157" s="215" t="s">
        <v>19</v>
      </c>
      <c r="N157" s="216" t="s">
        <v>43</v>
      </c>
      <c r="O157" s="88"/>
      <c r="P157" s="217">
        <f>O157*H157</f>
        <v>0</v>
      </c>
      <c r="Q157" s="217">
        <v>0</v>
      </c>
      <c r="R157" s="217">
        <f>Q157*H157</f>
        <v>0</v>
      </c>
      <c r="S157" s="217">
        <v>0</v>
      </c>
      <c r="T157" s="218">
        <f>S157*H157</f>
        <v>0</v>
      </c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R157" s="219" t="s">
        <v>143</v>
      </c>
      <c r="AT157" s="219" t="s">
        <v>138</v>
      </c>
      <c r="AU157" s="219" t="s">
        <v>144</v>
      </c>
      <c r="AY157" s="21" t="s">
        <v>133</v>
      </c>
      <c r="BE157" s="220">
        <f>IF(N157="základní",J157,0)</f>
        <v>0</v>
      </c>
      <c r="BF157" s="220">
        <f>IF(N157="snížená",J157,0)</f>
        <v>0</v>
      </c>
      <c r="BG157" s="220">
        <f>IF(N157="zákl. přenesená",J157,0)</f>
        <v>0</v>
      </c>
      <c r="BH157" s="220">
        <f>IF(N157="sníž. přenesená",J157,0)</f>
        <v>0</v>
      </c>
      <c r="BI157" s="220">
        <f>IF(N157="nulová",J157,0)</f>
        <v>0</v>
      </c>
      <c r="BJ157" s="21" t="s">
        <v>80</v>
      </c>
      <c r="BK157" s="220">
        <f>ROUND(I157*H157,2)</f>
        <v>0</v>
      </c>
      <c r="BL157" s="21" t="s">
        <v>143</v>
      </c>
      <c r="BM157" s="219" t="s">
        <v>231</v>
      </c>
    </row>
    <row r="158" s="2" customFormat="1">
      <c r="A158" s="42"/>
      <c r="B158" s="43"/>
      <c r="C158" s="44"/>
      <c r="D158" s="221" t="s">
        <v>146</v>
      </c>
      <c r="E158" s="44"/>
      <c r="F158" s="222" t="s">
        <v>232</v>
      </c>
      <c r="G158" s="44"/>
      <c r="H158" s="44"/>
      <c r="I158" s="223"/>
      <c r="J158" s="44"/>
      <c r="K158" s="44"/>
      <c r="L158" s="48"/>
      <c r="M158" s="224"/>
      <c r="N158" s="225"/>
      <c r="O158" s="88"/>
      <c r="P158" s="88"/>
      <c r="Q158" s="88"/>
      <c r="R158" s="88"/>
      <c r="S158" s="88"/>
      <c r="T158" s="89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T158" s="21" t="s">
        <v>146</v>
      </c>
      <c r="AU158" s="21" t="s">
        <v>144</v>
      </c>
    </row>
    <row r="159" s="14" customFormat="1">
      <c r="A159" s="14"/>
      <c r="B159" s="237"/>
      <c r="C159" s="238"/>
      <c r="D159" s="228" t="s">
        <v>148</v>
      </c>
      <c r="E159" s="239" t="s">
        <v>19</v>
      </c>
      <c r="F159" s="240" t="s">
        <v>233</v>
      </c>
      <c r="G159" s="238"/>
      <c r="H159" s="241">
        <v>6</v>
      </c>
      <c r="I159" s="242"/>
      <c r="J159" s="238"/>
      <c r="K159" s="238"/>
      <c r="L159" s="243"/>
      <c r="M159" s="244"/>
      <c r="N159" s="245"/>
      <c r="O159" s="245"/>
      <c r="P159" s="245"/>
      <c r="Q159" s="245"/>
      <c r="R159" s="245"/>
      <c r="S159" s="245"/>
      <c r="T159" s="24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7" t="s">
        <v>148</v>
      </c>
      <c r="AU159" s="247" t="s">
        <v>144</v>
      </c>
      <c r="AV159" s="14" t="s">
        <v>82</v>
      </c>
      <c r="AW159" s="14" t="s">
        <v>33</v>
      </c>
      <c r="AX159" s="14" t="s">
        <v>72</v>
      </c>
      <c r="AY159" s="247" t="s">
        <v>133</v>
      </c>
    </row>
    <row r="160" s="15" customFormat="1">
      <c r="A160" s="15"/>
      <c r="B160" s="248"/>
      <c r="C160" s="249"/>
      <c r="D160" s="228" t="s">
        <v>148</v>
      </c>
      <c r="E160" s="250" t="s">
        <v>19</v>
      </c>
      <c r="F160" s="251" t="s">
        <v>151</v>
      </c>
      <c r="G160" s="249"/>
      <c r="H160" s="252">
        <v>6</v>
      </c>
      <c r="I160" s="253"/>
      <c r="J160" s="249"/>
      <c r="K160" s="249"/>
      <c r="L160" s="254"/>
      <c r="M160" s="255"/>
      <c r="N160" s="256"/>
      <c r="O160" s="256"/>
      <c r="P160" s="256"/>
      <c r="Q160" s="256"/>
      <c r="R160" s="256"/>
      <c r="S160" s="256"/>
      <c r="T160" s="257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58" t="s">
        <v>148</v>
      </c>
      <c r="AU160" s="258" t="s">
        <v>144</v>
      </c>
      <c r="AV160" s="15" t="s">
        <v>144</v>
      </c>
      <c r="AW160" s="15" t="s">
        <v>33</v>
      </c>
      <c r="AX160" s="15" t="s">
        <v>80</v>
      </c>
      <c r="AY160" s="258" t="s">
        <v>133</v>
      </c>
    </row>
    <row r="161" s="2" customFormat="1" ht="21.75" customHeight="1">
      <c r="A161" s="42"/>
      <c r="B161" s="43"/>
      <c r="C161" s="208" t="s">
        <v>234</v>
      </c>
      <c r="D161" s="208" t="s">
        <v>138</v>
      </c>
      <c r="E161" s="209" t="s">
        <v>235</v>
      </c>
      <c r="F161" s="210" t="s">
        <v>236</v>
      </c>
      <c r="G161" s="211" t="s">
        <v>230</v>
      </c>
      <c r="H161" s="212">
        <v>180</v>
      </c>
      <c r="I161" s="213"/>
      <c r="J161" s="214">
        <f>ROUND(I161*H161,2)</f>
        <v>0</v>
      </c>
      <c r="K161" s="210" t="s">
        <v>142</v>
      </c>
      <c r="L161" s="48"/>
      <c r="M161" s="215" t="s">
        <v>19</v>
      </c>
      <c r="N161" s="216" t="s">
        <v>43</v>
      </c>
      <c r="O161" s="88"/>
      <c r="P161" s="217">
        <f>O161*H161</f>
        <v>0</v>
      </c>
      <c r="Q161" s="217">
        <v>0</v>
      </c>
      <c r="R161" s="217">
        <f>Q161*H161</f>
        <v>0</v>
      </c>
      <c r="S161" s="217">
        <v>0</v>
      </c>
      <c r="T161" s="218">
        <f>S161*H161</f>
        <v>0</v>
      </c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R161" s="219" t="s">
        <v>143</v>
      </c>
      <c r="AT161" s="219" t="s">
        <v>138</v>
      </c>
      <c r="AU161" s="219" t="s">
        <v>144</v>
      </c>
      <c r="AY161" s="21" t="s">
        <v>133</v>
      </c>
      <c r="BE161" s="220">
        <f>IF(N161="základní",J161,0)</f>
        <v>0</v>
      </c>
      <c r="BF161" s="220">
        <f>IF(N161="snížená",J161,0)</f>
        <v>0</v>
      </c>
      <c r="BG161" s="220">
        <f>IF(N161="zákl. přenesená",J161,0)</f>
        <v>0</v>
      </c>
      <c r="BH161" s="220">
        <f>IF(N161="sníž. přenesená",J161,0)</f>
        <v>0</v>
      </c>
      <c r="BI161" s="220">
        <f>IF(N161="nulová",J161,0)</f>
        <v>0</v>
      </c>
      <c r="BJ161" s="21" t="s">
        <v>80</v>
      </c>
      <c r="BK161" s="220">
        <f>ROUND(I161*H161,2)</f>
        <v>0</v>
      </c>
      <c r="BL161" s="21" t="s">
        <v>143</v>
      </c>
      <c r="BM161" s="219" t="s">
        <v>237</v>
      </c>
    </row>
    <row r="162" s="2" customFormat="1">
      <c r="A162" s="42"/>
      <c r="B162" s="43"/>
      <c r="C162" s="44"/>
      <c r="D162" s="221" t="s">
        <v>146</v>
      </c>
      <c r="E162" s="44"/>
      <c r="F162" s="222" t="s">
        <v>238</v>
      </c>
      <c r="G162" s="44"/>
      <c r="H162" s="44"/>
      <c r="I162" s="223"/>
      <c r="J162" s="44"/>
      <c r="K162" s="44"/>
      <c r="L162" s="48"/>
      <c r="M162" s="224"/>
      <c r="N162" s="225"/>
      <c r="O162" s="88"/>
      <c r="P162" s="88"/>
      <c r="Q162" s="88"/>
      <c r="R162" s="88"/>
      <c r="S162" s="88"/>
      <c r="T162" s="89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T162" s="21" t="s">
        <v>146</v>
      </c>
      <c r="AU162" s="21" t="s">
        <v>144</v>
      </c>
    </row>
    <row r="163" s="14" customFormat="1">
      <c r="A163" s="14"/>
      <c r="B163" s="237"/>
      <c r="C163" s="238"/>
      <c r="D163" s="228" t="s">
        <v>148</v>
      </c>
      <c r="E163" s="239" t="s">
        <v>19</v>
      </c>
      <c r="F163" s="240" t="s">
        <v>239</v>
      </c>
      <c r="G163" s="238"/>
      <c r="H163" s="241">
        <v>180</v>
      </c>
      <c r="I163" s="242"/>
      <c r="J163" s="238"/>
      <c r="K163" s="238"/>
      <c r="L163" s="243"/>
      <c r="M163" s="244"/>
      <c r="N163" s="245"/>
      <c r="O163" s="245"/>
      <c r="P163" s="245"/>
      <c r="Q163" s="245"/>
      <c r="R163" s="245"/>
      <c r="S163" s="245"/>
      <c r="T163" s="24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7" t="s">
        <v>148</v>
      </c>
      <c r="AU163" s="247" t="s">
        <v>144</v>
      </c>
      <c r="AV163" s="14" t="s">
        <v>82</v>
      </c>
      <c r="AW163" s="14" t="s">
        <v>33</v>
      </c>
      <c r="AX163" s="14" t="s">
        <v>72</v>
      </c>
      <c r="AY163" s="247" t="s">
        <v>133</v>
      </c>
    </row>
    <row r="164" s="15" customFormat="1">
      <c r="A164" s="15"/>
      <c r="B164" s="248"/>
      <c r="C164" s="249"/>
      <c r="D164" s="228" t="s">
        <v>148</v>
      </c>
      <c r="E164" s="250" t="s">
        <v>19</v>
      </c>
      <c r="F164" s="251" t="s">
        <v>151</v>
      </c>
      <c r="G164" s="249"/>
      <c r="H164" s="252">
        <v>180</v>
      </c>
      <c r="I164" s="253"/>
      <c r="J164" s="249"/>
      <c r="K164" s="249"/>
      <c r="L164" s="254"/>
      <c r="M164" s="255"/>
      <c r="N164" s="256"/>
      <c r="O164" s="256"/>
      <c r="P164" s="256"/>
      <c r="Q164" s="256"/>
      <c r="R164" s="256"/>
      <c r="S164" s="256"/>
      <c r="T164" s="257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58" t="s">
        <v>148</v>
      </c>
      <c r="AU164" s="258" t="s">
        <v>144</v>
      </c>
      <c r="AV164" s="15" t="s">
        <v>144</v>
      </c>
      <c r="AW164" s="15" t="s">
        <v>33</v>
      </c>
      <c r="AX164" s="15" t="s">
        <v>80</v>
      </c>
      <c r="AY164" s="258" t="s">
        <v>133</v>
      </c>
    </row>
    <row r="165" s="2" customFormat="1" ht="16.5" customHeight="1">
      <c r="A165" s="42"/>
      <c r="B165" s="43"/>
      <c r="C165" s="208" t="s">
        <v>240</v>
      </c>
      <c r="D165" s="208" t="s">
        <v>138</v>
      </c>
      <c r="E165" s="209" t="s">
        <v>241</v>
      </c>
      <c r="F165" s="210" t="s">
        <v>242</v>
      </c>
      <c r="G165" s="211" t="s">
        <v>230</v>
      </c>
      <c r="H165" s="212">
        <v>6</v>
      </c>
      <c r="I165" s="213"/>
      <c r="J165" s="214">
        <f>ROUND(I165*H165,2)</f>
        <v>0</v>
      </c>
      <c r="K165" s="210" t="s">
        <v>142</v>
      </c>
      <c r="L165" s="48"/>
      <c r="M165" s="215" t="s">
        <v>19</v>
      </c>
      <c r="N165" s="216" t="s">
        <v>43</v>
      </c>
      <c r="O165" s="88"/>
      <c r="P165" s="217">
        <f>O165*H165</f>
        <v>0</v>
      </c>
      <c r="Q165" s="217">
        <v>0</v>
      </c>
      <c r="R165" s="217">
        <f>Q165*H165</f>
        <v>0</v>
      </c>
      <c r="S165" s="217">
        <v>0</v>
      </c>
      <c r="T165" s="218">
        <f>S165*H165</f>
        <v>0</v>
      </c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R165" s="219" t="s">
        <v>143</v>
      </c>
      <c r="AT165" s="219" t="s">
        <v>138</v>
      </c>
      <c r="AU165" s="219" t="s">
        <v>144</v>
      </c>
      <c r="AY165" s="21" t="s">
        <v>133</v>
      </c>
      <c r="BE165" s="220">
        <f>IF(N165="základní",J165,0)</f>
        <v>0</v>
      </c>
      <c r="BF165" s="220">
        <f>IF(N165="snížená",J165,0)</f>
        <v>0</v>
      </c>
      <c r="BG165" s="220">
        <f>IF(N165="zákl. přenesená",J165,0)</f>
        <v>0</v>
      </c>
      <c r="BH165" s="220">
        <f>IF(N165="sníž. přenesená",J165,0)</f>
        <v>0</v>
      </c>
      <c r="BI165" s="220">
        <f>IF(N165="nulová",J165,0)</f>
        <v>0</v>
      </c>
      <c r="BJ165" s="21" t="s">
        <v>80</v>
      </c>
      <c r="BK165" s="220">
        <f>ROUND(I165*H165,2)</f>
        <v>0</v>
      </c>
      <c r="BL165" s="21" t="s">
        <v>143</v>
      </c>
      <c r="BM165" s="219" t="s">
        <v>243</v>
      </c>
    </row>
    <row r="166" s="2" customFormat="1">
      <c r="A166" s="42"/>
      <c r="B166" s="43"/>
      <c r="C166" s="44"/>
      <c r="D166" s="221" t="s">
        <v>146</v>
      </c>
      <c r="E166" s="44"/>
      <c r="F166" s="222" t="s">
        <v>244</v>
      </c>
      <c r="G166" s="44"/>
      <c r="H166" s="44"/>
      <c r="I166" s="223"/>
      <c r="J166" s="44"/>
      <c r="K166" s="44"/>
      <c r="L166" s="48"/>
      <c r="M166" s="224"/>
      <c r="N166" s="225"/>
      <c r="O166" s="88"/>
      <c r="P166" s="88"/>
      <c r="Q166" s="88"/>
      <c r="R166" s="88"/>
      <c r="S166" s="88"/>
      <c r="T166" s="89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T166" s="21" t="s">
        <v>146</v>
      </c>
      <c r="AU166" s="21" t="s">
        <v>144</v>
      </c>
    </row>
    <row r="167" s="12" customFormat="1" ht="20.88" customHeight="1">
      <c r="A167" s="12"/>
      <c r="B167" s="192"/>
      <c r="C167" s="193"/>
      <c r="D167" s="194" t="s">
        <v>71</v>
      </c>
      <c r="E167" s="206" t="s">
        <v>245</v>
      </c>
      <c r="F167" s="206" t="s">
        <v>246</v>
      </c>
      <c r="G167" s="193"/>
      <c r="H167" s="193"/>
      <c r="I167" s="196"/>
      <c r="J167" s="207">
        <f>BK167</f>
        <v>0</v>
      </c>
      <c r="K167" s="193"/>
      <c r="L167" s="198"/>
      <c r="M167" s="199"/>
      <c r="N167" s="200"/>
      <c r="O167" s="200"/>
      <c r="P167" s="201">
        <f>SUM(P168:P170)</f>
        <v>0</v>
      </c>
      <c r="Q167" s="200"/>
      <c r="R167" s="201">
        <f>SUM(R168:R170)</f>
        <v>0.016</v>
      </c>
      <c r="S167" s="200"/>
      <c r="T167" s="202">
        <f>SUM(T168:T170)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3" t="s">
        <v>80</v>
      </c>
      <c r="AT167" s="204" t="s">
        <v>71</v>
      </c>
      <c r="AU167" s="204" t="s">
        <v>82</v>
      </c>
      <c r="AY167" s="203" t="s">
        <v>133</v>
      </c>
      <c r="BK167" s="205">
        <f>SUM(BK168:BK170)</f>
        <v>0</v>
      </c>
    </row>
    <row r="168" s="2" customFormat="1" ht="37.8" customHeight="1">
      <c r="A168" s="42"/>
      <c r="B168" s="43"/>
      <c r="C168" s="208" t="s">
        <v>247</v>
      </c>
      <c r="D168" s="208" t="s">
        <v>138</v>
      </c>
      <c r="E168" s="209" t="s">
        <v>248</v>
      </c>
      <c r="F168" s="210" t="s">
        <v>249</v>
      </c>
      <c r="G168" s="211" t="s">
        <v>250</v>
      </c>
      <c r="H168" s="212">
        <v>1</v>
      </c>
      <c r="I168" s="213"/>
      <c r="J168" s="214">
        <f>ROUND(I168*H168,2)</f>
        <v>0</v>
      </c>
      <c r="K168" s="210" t="s">
        <v>19</v>
      </c>
      <c r="L168" s="48"/>
      <c r="M168" s="215" t="s">
        <v>19</v>
      </c>
      <c r="N168" s="216" t="s">
        <v>43</v>
      </c>
      <c r="O168" s="88"/>
      <c r="P168" s="217">
        <f>O168*H168</f>
        <v>0</v>
      </c>
      <c r="Q168" s="217">
        <v>0</v>
      </c>
      <c r="R168" s="217">
        <f>Q168*H168</f>
        <v>0</v>
      </c>
      <c r="S168" s="217">
        <v>0</v>
      </c>
      <c r="T168" s="218">
        <f>S168*H168</f>
        <v>0</v>
      </c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R168" s="219" t="s">
        <v>143</v>
      </c>
      <c r="AT168" s="219" t="s">
        <v>138</v>
      </c>
      <c r="AU168" s="219" t="s">
        <v>144</v>
      </c>
      <c r="AY168" s="21" t="s">
        <v>133</v>
      </c>
      <c r="BE168" s="220">
        <f>IF(N168="základní",J168,0)</f>
        <v>0</v>
      </c>
      <c r="BF168" s="220">
        <f>IF(N168="snížená",J168,0)</f>
        <v>0</v>
      </c>
      <c r="BG168" s="220">
        <f>IF(N168="zákl. přenesená",J168,0)</f>
        <v>0</v>
      </c>
      <c r="BH168" s="220">
        <f>IF(N168="sníž. přenesená",J168,0)</f>
        <v>0</v>
      </c>
      <c r="BI168" s="220">
        <f>IF(N168="nulová",J168,0)</f>
        <v>0</v>
      </c>
      <c r="BJ168" s="21" t="s">
        <v>80</v>
      </c>
      <c r="BK168" s="220">
        <f>ROUND(I168*H168,2)</f>
        <v>0</v>
      </c>
      <c r="BL168" s="21" t="s">
        <v>143</v>
      </c>
      <c r="BM168" s="219" t="s">
        <v>251</v>
      </c>
    </row>
    <row r="169" s="2" customFormat="1" ht="78" customHeight="1">
      <c r="A169" s="42"/>
      <c r="B169" s="43"/>
      <c r="C169" s="208" t="s">
        <v>252</v>
      </c>
      <c r="D169" s="208" t="s">
        <v>138</v>
      </c>
      <c r="E169" s="209" t="s">
        <v>253</v>
      </c>
      <c r="F169" s="210" t="s">
        <v>254</v>
      </c>
      <c r="G169" s="211" t="s">
        <v>255</v>
      </c>
      <c r="H169" s="212">
        <v>1</v>
      </c>
      <c r="I169" s="213"/>
      <c r="J169" s="214">
        <f>ROUND(I169*H169,2)</f>
        <v>0</v>
      </c>
      <c r="K169" s="210" t="s">
        <v>19</v>
      </c>
      <c r="L169" s="48"/>
      <c r="M169" s="215" t="s">
        <v>19</v>
      </c>
      <c r="N169" s="216" t="s">
        <v>43</v>
      </c>
      <c r="O169" s="88"/>
      <c r="P169" s="217">
        <f>O169*H169</f>
        <v>0</v>
      </c>
      <c r="Q169" s="217">
        <v>0.016</v>
      </c>
      <c r="R169" s="217">
        <f>Q169*H169</f>
        <v>0.016</v>
      </c>
      <c r="S169" s="217">
        <v>0</v>
      </c>
      <c r="T169" s="218">
        <f>S169*H169</f>
        <v>0</v>
      </c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R169" s="219" t="s">
        <v>143</v>
      </c>
      <c r="AT169" s="219" t="s">
        <v>138</v>
      </c>
      <c r="AU169" s="219" t="s">
        <v>144</v>
      </c>
      <c r="AY169" s="21" t="s">
        <v>133</v>
      </c>
      <c r="BE169" s="220">
        <f>IF(N169="základní",J169,0)</f>
        <v>0</v>
      </c>
      <c r="BF169" s="220">
        <f>IF(N169="snížená",J169,0)</f>
        <v>0</v>
      </c>
      <c r="BG169" s="220">
        <f>IF(N169="zákl. přenesená",J169,0)</f>
        <v>0</v>
      </c>
      <c r="BH169" s="220">
        <f>IF(N169="sníž. přenesená",J169,0)</f>
        <v>0</v>
      </c>
      <c r="BI169" s="220">
        <f>IF(N169="nulová",J169,0)</f>
        <v>0</v>
      </c>
      <c r="BJ169" s="21" t="s">
        <v>80</v>
      </c>
      <c r="BK169" s="220">
        <f>ROUND(I169*H169,2)</f>
        <v>0</v>
      </c>
      <c r="BL169" s="21" t="s">
        <v>143</v>
      </c>
      <c r="BM169" s="219" t="s">
        <v>256</v>
      </c>
    </row>
    <row r="170" s="2" customFormat="1" ht="24.15" customHeight="1">
      <c r="A170" s="42"/>
      <c r="B170" s="43"/>
      <c r="C170" s="208" t="s">
        <v>257</v>
      </c>
      <c r="D170" s="208" t="s">
        <v>138</v>
      </c>
      <c r="E170" s="209" t="s">
        <v>258</v>
      </c>
      <c r="F170" s="210" t="s">
        <v>259</v>
      </c>
      <c r="G170" s="211" t="s">
        <v>195</v>
      </c>
      <c r="H170" s="212">
        <v>1</v>
      </c>
      <c r="I170" s="213"/>
      <c r="J170" s="214">
        <f>ROUND(I170*H170,2)</f>
        <v>0</v>
      </c>
      <c r="K170" s="210" t="s">
        <v>19</v>
      </c>
      <c r="L170" s="48"/>
      <c r="M170" s="215" t="s">
        <v>19</v>
      </c>
      <c r="N170" s="216" t="s">
        <v>43</v>
      </c>
      <c r="O170" s="88"/>
      <c r="P170" s="217">
        <f>O170*H170</f>
        <v>0</v>
      </c>
      <c r="Q170" s="217">
        <v>0</v>
      </c>
      <c r="R170" s="217">
        <f>Q170*H170</f>
        <v>0</v>
      </c>
      <c r="S170" s="217">
        <v>0</v>
      </c>
      <c r="T170" s="218">
        <f>S170*H170</f>
        <v>0</v>
      </c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R170" s="219" t="s">
        <v>143</v>
      </c>
      <c r="AT170" s="219" t="s">
        <v>138</v>
      </c>
      <c r="AU170" s="219" t="s">
        <v>144</v>
      </c>
      <c r="AY170" s="21" t="s">
        <v>133</v>
      </c>
      <c r="BE170" s="220">
        <f>IF(N170="základní",J170,0)</f>
        <v>0</v>
      </c>
      <c r="BF170" s="220">
        <f>IF(N170="snížená",J170,0)</f>
        <v>0</v>
      </c>
      <c r="BG170" s="220">
        <f>IF(N170="zákl. přenesená",J170,0)</f>
        <v>0</v>
      </c>
      <c r="BH170" s="220">
        <f>IF(N170="sníž. přenesená",J170,0)</f>
        <v>0</v>
      </c>
      <c r="BI170" s="220">
        <f>IF(N170="nulová",J170,0)</f>
        <v>0</v>
      </c>
      <c r="BJ170" s="21" t="s">
        <v>80</v>
      </c>
      <c r="BK170" s="220">
        <f>ROUND(I170*H170,2)</f>
        <v>0</v>
      </c>
      <c r="BL170" s="21" t="s">
        <v>143</v>
      </c>
      <c r="BM170" s="219" t="s">
        <v>260</v>
      </c>
    </row>
    <row r="171" s="12" customFormat="1" ht="20.88" customHeight="1">
      <c r="A171" s="12"/>
      <c r="B171" s="192"/>
      <c r="C171" s="193"/>
      <c r="D171" s="194" t="s">
        <v>71</v>
      </c>
      <c r="E171" s="206" t="s">
        <v>261</v>
      </c>
      <c r="F171" s="206" t="s">
        <v>262</v>
      </c>
      <c r="G171" s="193"/>
      <c r="H171" s="193"/>
      <c r="I171" s="196"/>
      <c r="J171" s="207">
        <f>BK171</f>
        <v>0</v>
      </c>
      <c r="K171" s="193"/>
      <c r="L171" s="198"/>
      <c r="M171" s="199"/>
      <c r="N171" s="200"/>
      <c r="O171" s="200"/>
      <c r="P171" s="201">
        <f>SUM(P172:P319)</f>
        <v>0</v>
      </c>
      <c r="Q171" s="200"/>
      <c r="R171" s="201">
        <f>SUM(R172:R319)</f>
        <v>2.16E-05</v>
      </c>
      <c r="S171" s="200"/>
      <c r="T171" s="202">
        <f>SUM(T172:T319)</f>
        <v>88.817195999999981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3" t="s">
        <v>80</v>
      </c>
      <c r="AT171" s="204" t="s">
        <v>71</v>
      </c>
      <c r="AU171" s="204" t="s">
        <v>82</v>
      </c>
      <c r="AY171" s="203" t="s">
        <v>133</v>
      </c>
      <c r="BK171" s="205">
        <f>SUM(BK172:BK319)</f>
        <v>0</v>
      </c>
    </row>
    <row r="172" s="2" customFormat="1" ht="16.5" customHeight="1">
      <c r="A172" s="42"/>
      <c r="B172" s="43"/>
      <c r="C172" s="208" t="s">
        <v>263</v>
      </c>
      <c r="D172" s="208" t="s">
        <v>138</v>
      </c>
      <c r="E172" s="209" t="s">
        <v>264</v>
      </c>
      <c r="F172" s="210" t="s">
        <v>265</v>
      </c>
      <c r="G172" s="211" t="s">
        <v>170</v>
      </c>
      <c r="H172" s="212">
        <v>94</v>
      </c>
      <c r="I172" s="213"/>
      <c r="J172" s="214">
        <f>ROUND(I172*H172,2)</f>
        <v>0</v>
      </c>
      <c r="K172" s="210" t="s">
        <v>142</v>
      </c>
      <c r="L172" s="48"/>
      <c r="M172" s="215" t="s">
        <v>19</v>
      </c>
      <c r="N172" s="216" t="s">
        <v>43</v>
      </c>
      <c r="O172" s="88"/>
      <c r="P172" s="217">
        <f>O172*H172</f>
        <v>0</v>
      </c>
      <c r="Q172" s="217">
        <v>0</v>
      </c>
      <c r="R172" s="217">
        <f>Q172*H172</f>
        <v>0</v>
      </c>
      <c r="S172" s="217">
        <v>0.00191</v>
      </c>
      <c r="T172" s="218">
        <f>S172*H172</f>
        <v>0.17954000000000001</v>
      </c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R172" s="219" t="s">
        <v>143</v>
      </c>
      <c r="AT172" s="219" t="s">
        <v>138</v>
      </c>
      <c r="AU172" s="219" t="s">
        <v>144</v>
      </c>
      <c r="AY172" s="21" t="s">
        <v>133</v>
      </c>
      <c r="BE172" s="220">
        <f>IF(N172="základní",J172,0)</f>
        <v>0</v>
      </c>
      <c r="BF172" s="220">
        <f>IF(N172="snížená",J172,0)</f>
        <v>0</v>
      </c>
      <c r="BG172" s="220">
        <f>IF(N172="zákl. přenesená",J172,0)</f>
        <v>0</v>
      </c>
      <c r="BH172" s="220">
        <f>IF(N172="sníž. přenesená",J172,0)</f>
        <v>0</v>
      </c>
      <c r="BI172" s="220">
        <f>IF(N172="nulová",J172,0)</f>
        <v>0</v>
      </c>
      <c r="BJ172" s="21" t="s">
        <v>80</v>
      </c>
      <c r="BK172" s="220">
        <f>ROUND(I172*H172,2)</f>
        <v>0</v>
      </c>
      <c r="BL172" s="21" t="s">
        <v>143</v>
      </c>
      <c r="BM172" s="219" t="s">
        <v>266</v>
      </c>
    </row>
    <row r="173" s="2" customFormat="1">
      <c r="A173" s="42"/>
      <c r="B173" s="43"/>
      <c r="C173" s="44"/>
      <c r="D173" s="221" t="s">
        <v>146</v>
      </c>
      <c r="E173" s="44"/>
      <c r="F173" s="222" t="s">
        <v>267</v>
      </c>
      <c r="G173" s="44"/>
      <c r="H173" s="44"/>
      <c r="I173" s="223"/>
      <c r="J173" s="44"/>
      <c r="K173" s="44"/>
      <c r="L173" s="48"/>
      <c r="M173" s="224"/>
      <c r="N173" s="225"/>
      <c r="O173" s="88"/>
      <c r="P173" s="88"/>
      <c r="Q173" s="88"/>
      <c r="R173" s="88"/>
      <c r="S173" s="88"/>
      <c r="T173" s="89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T173" s="21" t="s">
        <v>146</v>
      </c>
      <c r="AU173" s="21" t="s">
        <v>144</v>
      </c>
    </row>
    <row r="174" s="14" customFormat="1">
      <c r="A174" s="14"/>
      <c r="B174" s="237"/>
      <c r="C174" s="238"/>
      <c r="D174" s="228" t="s">
        <v>148</v>
      </c>
      <c r="E174" s="239" t="s">
        <v>19</v>
      </c>
      <c r="F174" s="240" t="s">
        <v>268</v>
      </c>
      <c r="G174" s="238"/>
      <c r="H174" s="241">
        <v>77.400000000000006</v>
      </c>
      <c r="I174" s="242"/>
      <c r="J174" s="238"/>
      <c r="K174" s="238"/>
      <c r="L174" s="243"/>
      <c r="M174" s="244"/>
      <c r="N174" s="245"/>
      <c r="O174" s="245"/>
      <c r="P174" s="245"/>
      <c r="Q174" s="245"/>
      <c r="R174" s="245"/>
      <c r="S174" s="245"/>
      <c r="T174" s="246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7" t="s">
        <v>148</v>
      </c>
      <c r="AU174" s="247" t="s">
        <v>144</v>
      </c>
      <c r="AV174" s="14" t="s">
        <v>82</v>
      </c>
      <c r="AW174" s="14" t="s">
        <v>33</v>
      </c>
      <c r="AX174" s="14" t="s">
        <v>72</v>
      </c>
      <c r="AY174" s="247" t="s">
        <v>133</v>
      </c>
    </row>
    <row r="175" s="14" customFormat="1">
      <c r="A175" s="14"/>
      <c r="B175" s="237"/>
      <c r="C175" s="238"/>
      <c r="D175" s="228" t="s">
        <v>148</v>
      </c>
      <c r="E175" s="239" t="s">
        <v>19</v>
      </c>
      <c r="F175" s="240" t="s">
        <v>269</v>
      </c>
      <c r="G175" s="238"/>
      <c r="H175" s="241">
        <v>16.600000000000001</v>
      </c>
      <c r="I175" s="242"/>
      <c r="J175" s="238"/>
      <c r="K175" s="238"/>
      <c r="L175" s="243"/>
      <c r="M175" s="244"/>
      <c r="N175" s="245"/>
      <c r="O175" s="245"/>
      <c r="P175" s="245"/>
      <c r="Q175" s="245"/>
      <c r="R175" s="245"/>
      <c r="S175" s="245"/>
      <c r="T175" s="24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7" t="s">
        <v>148</v>
      </c>
      <c r="AU175" s="247" t="s">
        <v>144</v>
      </c>
      <c r="AV175" s="14" t="s">
        <v>82</v>
      </c>
      <c r="AW175" s="14" t="s">
        <v>33</v>
      </c>
      <c r="AX175" s="14" t="s">
        <v>72</v>
      </c>
      <c r="AY175" s="247" t="s">
        <v>133</v>
      </c>
    </row>
    <row r="176" s="15" customFormat="1">
      <c r="A176" s="15"/>
      <c r="B176" s="248"/>
      <c r="C176" s="249"/>
      <c r="D176" s="228" t="s">
        <v>148</v>
      </c>
      <c r="E176" s="250" t="s">
        <v>19</v>
      </c>
      <c r="F176" s="251" t="s">
        <v>151</v>
      </c>
      <c r="G176" s="249"/>
      <c r="H176" s="252">
        <v>94</v>
      </c>
      <c r="I176" s="253"/>
      <c r="J176" s="249"/>
      <c r="K176" s="249"/>
      <c r="L176" s="254"/>
      <c r="M176" s="255"/>
      <c r="N176" s="256"/>
      <c r="O176" s="256"/>
      <c r="P176" s="256"/>
      <c r="Q176" s="256"/>
      <c r="R176" s="256"/>
      <c r="S176" s="256"/>
      <c r="T176" s="257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58" t="s">
        <v>148</v>
      </c>
      <c r="AU176" s="258" t="s">
        <v>144</v>
      </c>
      <c r="AV176" s="15" t="s">
        <v>144</v>
      </c>
      <c r="AW176" s="15" t="s">
        <v>33</v>
      </c>
      <c r="AX176" s="15" t="s">
        <v>80</v>
      </c>
      <c r="AY176" s="258" t="s">
        <v>133</v>
      </c>
    </row>
    <row r="177" s="2" customFormat="1" ht="16.5" customHeight="1">
      <c r="A177" s="42"/>
      <c r="B177" s="43"/>
      <c r="C177" s="208" t="s">
        <v>7</v>
      </c>
      <c r="D177" s="208" t="s">
        <v>138</v>
      </c>
      <c r="E177" s="209" t="s">
        <v>270</v>
      </c>
      <c r="F177" s="210" t="s">
        <v>271</v>
      </c>
      <c r="G177" s="211" t="s">
        <v>141</v>
      </c>
      <c r="H177" s="212">
        <v>334.94999999999999</v>
      </c>
      <c r="I177" s="213"/>
      <c r="J177" s="214">
        <f>ROUND(I177*H177,2)</f>
        <v>0</v>
      </c>
      <c r="K177" s="210" t="s">
        <v>142</v>
      </c>
      <c r="L177" s="48"/>
      <c r="M177" s="215" t="s">
        <v>19</v>
      </c>
      <c r="N177" s="216" t="s">
        <v>43</v>
      </c>
      <c r="O177" s="88"/>
      <c r="P177" s="217">
        <f>O177*H177</f>
        <v>0</v>
      </c>
      <c r="Q177" s="217">
        <v>0</v>
      </c>
      <c r="R177" s="217">
        <f>Q177*H177</f>
        <v>0</v>
      </c>
      <c r="S177" s="217">
        <v>0.002</v>
      </c>
      <c r="T177" s="218">
        <f>S177*H177</f>
        <v>0.66989999999999994</v>
      </c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R177" s="219" t="s">
        <v>143</v>
      </c>
      <c r="AT177" s="219" t="s">
        <v>138</v>
      </c>
      <c r="AU177" s="219" t="s">
        <v>144</v>
      </c>
      <c r="AY177" s="21" t="s">
        <v>133</v>
      </c>
      <c r="BE177" s="220">
        <f>IF(N177="základní",J177,0)</f>
        <v>0</v>
      </c>
      <c r="BF177" s="220">
        <f>IF(N177="snížená",J177,0)</f>
        <v>0</v>
      </c>
      <c r="BG177" s="220">
        <f>IF(N177="zákl. přenesená",J177,0)</f>
        <v>0</v>
      </c>
      <c r="BH177" s="220">
        <f>IF(N177="sníž. přenesená",J177,0)</f>
        <v>0</v>
      </c>
      <c r="BI177" s="220">
        <f>IF(N177="nulová",J177,0)</f>
        <v>0</v>
      </c>
      <c r="BJ177" s="21" t="s">
        <v>80</v>
      </c>
      <c r="BK177" s="220">
        <f>ROUND(I177*H177,2)</f>
        <v>0</v>
      </c>
      <c r="BL177" s="21" t="s">
        <v>143</v>
      </c>
      <c r="BM177" s="219" t="s">
        <v>272</v>
      </c>
    </row>
    <row r="178" s="2" customFormat="1">
      <c r="A178" s="42"/>
      <c r="B178" s="43"/>
      <c r="C178" s="44"/>
      <c r="D178" s="221" t="s">
        <v>146</v>
      </c>
      <c r="E178" s="44"/>
      <c r="F178" s="222" t="s">
        <v>273</v>
      </c>
      <c r="G178" s="44"/>
      <c r="H178" s="44"/>
      <c r="I178" s="223"/>
      <c r="J178" s="44"/>
      <c r="K178" s="44"/>
      <c r="L178" s="48"/>
      <c r="M178" s="224"/>
      <c r="N178" s="225"/>
      <c r="O178" s="88"/>
      <c r="P178" s="88"/>
      <c r="Q178" s="88"/>
      <c r="R178" s="88"/>
      <c r="S178" s="88"/>
      <c r="T178" s="89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T178" s="21" t="s">
        <v>146</v>
      </c>
      <c r="AU178" s="21" t="s">
        <v>144</v>
      </c>
    </row>
    <row r="179" s="13" customFormat="1">
      <c r="A179" s="13"/>
      <c r="B179" s="226"/>
      <c r="C179" s="227"/>
      <c r="D179" s="228" t="s">
        <v>148</v>
      </c>
      <c r="E179" s="229" t="s">
        <v>19</v>
      </c>
      <c r="F179" s="230" t="s">
        <v>274</v>
      </c>
      <c r="G179" s="227"/>
      <c r="H179" s="229" t="s">
        <v>19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148</v>
      </c>
      <c r="AU179" s="236" t="s">
        <v>144</v>
      </c>
      <c r="AV179" s="13" t="s">
        <v>80</v>
      </c>
      <c r="AW179" s="13" t="s">
        <v>33</v>
      </c>
      <c r="AX179" s="13" t="s">
        <v>72</v>
      </c>
      <c r="AY179" s="236" t="s">
        <v>133</v>
      </c>
    </row>
    <row r="180" s="14" customFormat="1">
      <c r="A180" s="14"/>
      <c r="B180" s="237"/>
      <c r="C180" s="238"/>
      <c r="D180" s="228" t="s">
        <v>148</v>
      </c>
      <c r="E180" s="239" t="s">
        <v>19</v>
      </c>
      <c r="F180" s="240" t="s">
        <v>275</v>
      </c>
      <c r="G180" s="238"/>
      <c r="H180" s="241">
        <v>319.05000000000001</v>
      </c>
      <c r="I180" s="242"/>
      <c r="J180" s="238"/>
      <c r="K180" s="238"/>
      <c r="L180" s="243"/>
      <c r="M180" s="244"/>
      <c r="N180" s="245"/>
      <c r="O180" s="245"/>
      <c r="P180" s="245"/>
      <c r="Q180" s="245"/>
      <c r="R180" s="245"/>
      <c r="S180" s="245"/>
      <c r="T180" s="24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7" t="s">
        <v>148</v>
      </c>
      <c r="AU180" s="247" t="s">
        <v>144</v>
      </c>
      <c r="AV180" s="14" t="s">
        <v>82</v>
      </c>
      <c r="AW180" s="14" t="s">
        <v>33</v>
      </c>
      <c r="AX180" s="14" t="s">
        <v>72</v>
      </c>
      <c r="AY180" s="247" t="s">
        <v>133</v>
      </c>
    </row>
    <row r="181" s="13" customFormat="1">
      <c r="A181" s="13"/>
      <c r="B181" s="226"/>
      <c r="C181" s="227"/>
      <c r="D181" s="228" t="s">
        <v>148</v>
      </c>
      <c r="E181" s="229" t="s">
        <v>19</v>
      </c>
      <c r="F181" s="230" t="s">
        <v>276</v>
      </c>
      <c r="G181" s="227"/>
      <c r="H181" s="229" t="s">
        <v>19</v>
      </c>
      <c r="I181" s="231"/>
      <c r="J181" s="227"/>
      <c r="K181" s="227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148</v>
      </c>
      <c r="AU181" s="236" t="s">
        <v>144</v>
      </c>
      <c r="AV181" s="13" t="s">
        <v>80</v>
      </c>
      <c r="AW181" s="13" t="s">
        <v>33</v>
      </c>
      <c r="AX181" s="13" t="s">
        <v>72</v>
      </c>
      <c r="AY181" s="236" t="s">
        <v>133</v>
      </c>
    </row>
    <row r="182" s="14" customFormat="1">
      <c r="A182" s="14"/>
      <c r="B182" s="237"/>
      <c r="C182" s="238"/>
      <c r="D182" s="228" t="s">
        <v>148</v>
      </c>
      <c r="E182" s="239" t="s">
        <v>19</v>
      </c>
      <c r="F182" s="240" t="s">
        <v>277</v>
      </c>
      <c r="G182" s="238"/>
      <c r="H182" s="241">
        <v>15.9</v>
      </c>
      <c r="I182" s="242"/>
      <c r="J182" s="238"/>
      <c r="K182" s="238"/>
      <c r="L182" s="243"/>
      <c r="M182" s="244"/>
      <c r="N182" s="245"/>
      <c r="O182" s="245"/>
      <c r="P182" s="245"/>
      <c r="Q182" s="245"/>
      <c r="R182" s="245"/>
      <c r="S182" s="245"/>
      <c r="T182" s="24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7" t="s">
        <v>148</v>
      </c>
      <c r="AU182" s="247" t="s">
        <v>144</v>
      </c>
      <c r="AV182" s="14" t="s">
        <v>82</v>
      </c>
      <c r="AW182" s="14" t="s">
        <v>33</v>
      </c>
      <c r="AX182" s="14" t="s">
        <v>72</v>
      </c>
      <c r="AY182" s="247" t="s">
        <v>133</v>
      </c>
    </row>
    <row r="183" s="15" customFormat="1">
      <c r="A183" s="15"/>
      <c r="B183" s="248"/>
      <c r="C183" s="249"/>
      <c r="D183" s="228" t="s">
        <v>148</v>
      </c>
      <c r="E183" s="250" t="s">
        <v>19</v>
      </c>
      <c r="F183" s="251" t="s">
        <v>151</v>
      </c>
      <c r="G183" s="249"/>
      <c r="H183" s="252">
        <v>334.94999999999999</v>
      </c>
      <c r="I183" s="253"/>
      <c r="J183" s="249"/>
      <c r="K183" s="249"/>
      <c r="L183" s="254"/>
      <c r="M183" s="255"/>
      <c r="N183" s="256"/>
      <c r="O183" s="256"/>
      <c r="P183" s="256"/>
      <c r="Q183" s="256"/>
      <c r="R183" s="256"/>
      <c r="S183" s="256"/>
      <c r="T183" s="257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58" t="s">
        <v>148</v>
      </c>
      <c r="AU183" s="258" t="s">
        <v>144</v>
      </c>
      <c r="AV183" s="15" t="s">
        <v>144</v>
      </c>
      <c r="AW183" s="15" t="s">
        <v>33</v>
      </c>
      <c r="AX183" s="15" t="s">
        <v>80</v>
      </c>
      <c r="AY183" s="258" t="s">
        <v>133</v>
      </c>
    </row>
    <row r="184" s="2" customFormat="1" ht="21.75" customHeight="1">
      <c r="A184" s="42"/>
      <c r="B184" s="43"/>
      <c r="C184" s="208" t="s">
        <v>278</v>
      </c>
      <c r="D184" s="208" t="s">
        <v>138</v>
      </c>
      <c r="E184" s="209" t="s">
        <v>279</v>
      </c>
      <c r="F184" s="210" t="s">
        <v>280</v>
      </c>
      <c r="G184" s="211" t="s">
        <v>141</v>
      </c>
      <c r="H184" s="212">
        <v>430.11000000000001</v>
      </c>
      <c r="I184" s="213"/>
      <c r="J184" s="214">
        <f>ROUND(I184*H184,2)</f>
        <v>0</v>
      </c>
      <c r="K184" s="210" t="s">
        <v>142</v>
      </c>
      <c r="L184" s="48"/>
      <c r="M184" s="215" t="s">
        <v>19</v>
      </c>
      <c r="N184" s="216" t="s">
        <v>43</v>
      </c>
      <c r="O184" s="88"/>
      <c r="P184" s="217">
        <f>O184*H184</f>
        <v>0</v>
      </c>
      <c r="Q184" s="217">
        <v>0</v>
      </c>
      <c r="R184" s="217">
        <f>Q184*H184</f>
        <v>0</v>
      </c>
      <c r="S184" s="217">
        <v>0.010999999999999999</v>
      </c>
      <c r="T184" s="218">
        <f>S184*H184</f>
        <v>4.7312099999999999</v>
      </c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R184" s="219" t="s">
        <v>143</v>
      </c>
      <c r="AT184" s="219" t="s">
        <v>138</v>
      </c>
      <c r="AU184" s="219" t="s">
        <v>144</v>
      </c>
      <c r="AY184" s="21" t="s">
        <v>133</v>
      </c>
      <c r="BE184" s="220">
        <f>IF(N184="základní",J184,0)</f>
        <v>0</v>
      </c>
      <c r="BF184" s="220">
        <f>IF(N184="snížená",J184,0)</f>
        <v>0</v>
      </c>
      <c r="BG184" s="220">
        <f>IF(N184="zákl. přenesená",J184,0)</f>
        <v>0</v>
      </c>
      <c r="BH184" s="220">
        <f>IF(N184="sníž. přenesená",J184,0)</f>
        <v>0</v>
      </c>
      <c r="BI184" s="220">
        <f>IF(N184="nulová",J184,0)</f>
        <v>0</v>
      </c>
      <c r="BJ184" s="21" t="s">
        <v>80</v>
      </c>
      <c r="BK184" s="220">
        <f>ROUND(I184*H184,2)</f>
        <v>0</v>
      </c>
      <c r="BL184" s="21" t="s">
        <v>143</v>
      </c>
      <c r="BM184" s="219" t="s">
        <v>281</v>
      </c>
    </row>
    <row r="185" s="2" customFormat="1">
      <c r="A185" s="42"/>
      <c r="B185" s="43"/>
      <c r="C185" s="44"/>
      <c r="D185" s="221" t="s">
        <v>146</v>
      </c>
      <c r="E185" s="44"/>
      <c r="F185" s="222" t="s">
        <v>282</v>
      </c>
      <c r="G185" s="44"/>
      <c r="H185" s="44"/>
      <c r="I185" s="223"/>
      <c r="J185" s="44"/>
      <c r="K185" s="44"/>
      <c r="L185" s="48"/>
      <c r="M185" s="224"/>
      <c r="N185" s="225"/>
      <c r="O185" s="88"/>
      <c r="P185" s="88"/>
      <c r="Q185" s="88"/>
      <c r="R185" s="88"/>
      <c r="S185" s="88"/>
      <c r="T185" s="89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T185" s="21" t="s">
        <v>146</v>
      </c>
      <c r="AU185" s="21" t="s">
        <v>144</v>
      </c>
    </row>
    <row r="186" s="13" customFormat="1">
      <c r="A186" s="13"/>
      <c r="B186" s="226"/>
      <c r="C186" s="227"/>
      <c r="D186" s="228" t="s">
        <v>148</v>
      </c>
      <c r="E186" s="229" t="s">
        <v>19</v>
      </c>
      <c r="F186" s="230" t="s">
        <v>283</v>
      </c>
      <c r="G186" s="227"/>
      <c r="H186" s="229" t="s">
        <v>19</v>
      </c>
      <c r="I186" s="231"/>
      <c r="J186" s="227"/>
      <c r="K186" s="227"/>
      <c r="L186" s="232"/>
      <c r="M186" s="233"/>
      <c r="N186" s="234"/>
      <c r="O186" s="234"/>
      <c r="P186" s="234"/>
      <c r="Q186" s="234"/>
      <c r="R186" s="234"/>
      <c r="S186" s="234"/>
      <c r="T186" s="23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6" t="s">
        <v>148</v>
      </c>
      <c r="AU186" s="236" t="s">
        <v>144</v>
      </c>
      <c r="AV186" s="13" t="s">
        <v>80</v>
      </c>
      <c r="AW186" s="13" t="s">
        <v>33</v>
      </c>
      <c r="AX186" s="13" t="s">
        <v>72</v>
      </c>
      <c r="AY186" s="236" t="s">
        <v>133</v>
      </c>
    </row>
    <row r="187" s="13" customFormat="1">
      <c r="A187" s="13"/>
      <c r="B187" s="226"/>
      <c r="C187" s="227"/>
      <c r="D187" s="228" t="s">
        <v>148</v>
      </c>
      <c r="E187" s="229" t="s">
        <v>19</v>
      </c>
      <c r="F187" s="230" t="s">
        <v>284</v>
      </c>
      <c r="G187" s="227"/>
      <c r="H187" s="229" t="s">
        <v>19</v>
      </c>
      <c r="I187" s="231"/>
      <c r="J187" s="227"/>
      <c r="K187" s="227"/>
      <c r="L187" s="232"/>
      <c r="M187" s="233"/>
      <c r="N187" s="234"/>
      <c r="O187" s="234"/>
      <c r="P187" s="234"/>
      <c r="Q187" s="234"/>
      <c r="R187" s="234"/>
      <c r="S187" s="234"/>
      <c r="T187" s="23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6" t="s">
        <v>148</v>
      </c>
      <c r="AU187" s="236" t="s">
        <v>144</v>
      </c>
      <c r="AV187" s="13" t="s">
        <v>80</v>
      </c>
      <c r="AW187" s="13" t="s">
        <v>33</v>
      </c>
      <c r="AX187" s="13" t="s">
        <v>72</v>
      </c>
      <c r="AY187" s="236" t="s">
        <v>133</v>
      </c>
    </row>
    <row r="188" s="14" customFormat="1">
      <c r="A188" s="14"/>
      <c r="B188" s="237"/>
      <c r="C188" s="238"/>
      <c r="D188" s="228" t="s">
        <v>148</v>
      </c>
      <c r="E188" s="239" t="s">
        <v>19</v>
      </c>
      <c r="F188" s="240" t="s">
        <v>285</v>
      </c>
      <c r="G188" s="238"/>
      <c r="H188" s="241">
        <v>343.44</v>
      </c>
      <c r="I188" s="242"/>
      <c r="J188" s="238"/>
      <c r="K188" s="238"/>
      <c r="L188" s="243"/>
      <c r="M188" s="244"/>
      <c r="N188" s="245"/>
      <c r="O188" s="245"/>
      <c r="P188" s="245"/>
      <c r="Q188" s="245"/>
      <c r="R188" s="245"/>
      <c r="S188" s="245"/>
      <c r="T188" s="24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7" t="s">
        <v>148</v>
      </c>
      <c r="AU188" s="247" t="s">
        <v>144</v>
      </c>
      <c r="AV188" s="14" t="s">
        <v>82</v>
      </c>
      <c r="AW188" s="14" t="s">
        <v>33</v>
      </c>
      <c r="AX188" s="14" t="s">
        <v>72</v>
      </c>
      <c r="AY188" s="247" t="s">
        <v>133</v>
      </c>
    </row>
    <row r="189" s="13" customFormat="1">
      <c r="A189" s="13"/>
      <c r="B189" s="226"/>
      <c r="C189" s="227"/>
      <c r="D189" s="228" t="s">
        <v>148</v>
      </c>
      <c r="E189" s="229" t="s">
        <v>19</v>
      </c>
      <c r="F189" s="230" t="s">
        <v>286</v>
      </c>
      <c r="G189" s="227"/>
      <c r="H189" s="229" t="s">
        <v>19</v>
      </c>
      <c r="I189" s="231"/>
      <c r="J189" s="227"/>
      <c r="K189" s="227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148</v>
      </c>
      <c r="AU189" s="236" t="s">
        <v>144</v>
      </c>
      <c r="AV189" s="13" t="s">
        <v>80</v>
      </c>
      <c r="AW189" s="13" t="s">
        <v>33</v>
      </c>
      <c r="AX189" s="13" t="s">
        <v>72</v>
      </c>
      <c r="AY189" s="236" t="s">
        <v>133</v>
      </c>
    </row>
    <row r="190" s="14" customFormat="1">
      <c r="A190" s="14"/>
      <c r="B190" s="237"/>
      <c r="C190" s="238"/>
      <c r="D190" s="228" t="s">
        <v>148</v>
      </c>
      <c r="E190" s="239" t="s">
        <v>19</v>
      </c>
      <c r="F190" s="240" t="s">
        <v>287</v>
      </c>
      <c r="G190" s="238"/>
      <c r="H190" s="241">
        <v>-15.52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7" t="s">
        <v>148</v>
      </c>
      <c r="AU190" s="247" t="s">
        <v>144</v>
      </c>
      <c r="AV190" s="14" t="s">
        <v>82</v>
      </c>
      <c r="AW190" s="14" t="s">
        <v>33</v>
      </c>
      <c r="AX190" s="14" t="s">
        <v>72</v>
      </c>
      <c r="AY190" s="247" t="s">
        <v>133</v>
      </c>
    </row>
    <row r="191" s="13" customFormat="1">
      <c r="A191" s="13"/>
      <c r="B191" s="226"/>
      <c r="C191" s="227"/>
      <c r="D191" s="228" t="s">
        <v>148</v>
      </c>
      <c r="E191" s="229" t="s">
        <v>19</v>
      </c>
      <c r="F191" s="230" t="s">
        <v>288</v>
      </c>
      <c r="G191" s="227"/>
      <c r="H191" s="229" t="s">
        <v>19</v>
      </c>
      <c r="I191" s="231"/>
      <c r="J191" s="227"/>
      <c r="K191" s="227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148</v>
      </c>
      <c r="AU191" s="236" t="s">
        <v>144</v>
      </c>
      <c r="AV191" s="13" t="s">
        <v>80</v>
      </c>
      <c r="AW191" s="13" t="s">
        <v>33</v>
      </c>
      <c r="AX191" s="13" t="s">
        <v>72</v>
      </c>
      <c r="AY191" s="236" t="s">
        <v>133</v>
      </c>
    </row>
    <row r="192" s="14" customFormat="1">
      <c r="A192" s="14"/>
      <c r="B192" s="237"/>
      <c r="C192" s="238"/>
      <c r="D192" s="228" t="s">
        <v>148</v>
      </c>
      <c r="E192" s="239" t="s">
        <v>19</v>
      </c>
      <c r="F192" s="240" t="s">
        <v>289</v>
      </c>
      <c r="G192" s="238"/>
      <c r="H192" s="241">
        <v>4.9000000000000004</v>
      </c>
      <c r="I192" s="242"/>
      <c r="J192" s="238"/>
      <c r="K192" s="238"/>
      <c r="L192" s="243"/>
      <c r="M192" s="244"/>
      <c r="N192" s="245"/>
      <c r="O192" s="245"/>
      <c r="P192" s="245"/>
      <c r="Q192" s="245"/>
      <c r="R192" s="245"/>
      <c r="S192" s="245"/>
      <c r="T192" s="24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7" t="s">
        <v>148</v>
      </c>
      <c r="AU192" s="247" t="s">
        <v>144</v>
      </c>
      <c r="AV192" s="14" t="s">
        <v>82</v>
      </c>
      <c r="AW192" s="14" t="s">
        <v>33</v>
      </c>
      <c r="AX192" s="14" t="s">
        <v>72</v>
      </c>
      <c r="AY192" s="247" t="s">
        <v>133</v>
      </c>
    </row>
    <row r="193" s="13" customFormat="1">
      <c r="A193" s="13"/>
      <c r="B193" s="226"/>
      <c r="C193" s="227"/>
      <c r="D193" s="228" t="s">
        <v>148</v>
      </c>
      <c r="E193" s="229" t="s">
        <v>19</v>
      </c>
      <c r="F193" s="230" t="s">
        <v>290</v>
      </c>
      <c r="G193" s="227"/>
      <c r="H193" s="229" t="s">
        <v>19</v>
      </c>
      <c r="I193" s="231"/>
      <c r="J193" s="227"/>
      <c r="K193" s="227"/>
      <c r="L193" s="232"/>
      <c r="M193" s="233"/>
      <c r="N193" s="234"/>
      <c r="O193" s="234"/>
      <c r="P193" s="234"/>
      <c r="Q193" s="234"/>
      <c r="R193" s="234"/>
      <c r="S193" s="234"/>
      <c r="T193" s="23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6" t="s">
        <v>148</v>
      </c>
      <c r="AU193" s="236" t="s">
        <v>144</v>
      </c>
      <c r="AV193" s="13" t="s">
        <v>80</v>
      </c>
      <c r="AW193" s="13" t="s">
        <v>33</v>
      </c>
      <c r="AX193" s="13" t="s">
        <v>72</v>
      </c>
      <c r="AY193" s="236" t="s">
        <v>133</v>
      </c>
    </row>
    <row r="194" s="14" customFormat="1">
      <c r="A194" s="14"/>
      <c r="B194" s="237"/>
      <c r="C194" s="238"/>
      <c r="D194" s="228" t="s">
        <v>148</v>
      </c>
      <c r="E194" s="239" t="s">
        <v>19</v>
      </c>
      <c r="F194" s="240" t="s">
        <v>291</v>
      </c>
      <c r="G194" s="238"/>
      <c r="H194" s="241">
        <v>68.459999999999994</v>
      </c>
      <c r="I194" s="242"/>
      <c r="J194" s="238"/>
      <c r="K194" s="238"/>
      <c r="L194" s="243"/>
      <c r="M194" s="244"/>
      <c r="N194" s="245"/>
      <c r="O194" s="245"/>
      <c r="P194" s="245"/>
      <c r="Q194" s="245"/>
      <c r="R194" s="245"/>
      <c r="S194" s="245"/>
      <c r="T194" s="24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7" t="s">
        <v>148</v>
      </c>
      <c r="AU194" s="247" t="s">
        <v>144</v>
      </c>
      <c r="AV194" s="14" t="s">
        <v>82</v>
      </c>
      <c r="AW194" s="14" t="s">
        <v>33</v>
      </c>
      <c r="AX194" s="14" t="s">
        <v>72</v>
      </c>
      <c r="AY194" s="247" t="s">
        <v>133</v>
      </c>
    </row>
    <row r="195" s="15" customFormat="1">
      <c r="A195" s="15"/>
      <c r="B195" s="248"/>
      <c r="C195" s="249"/>
      <c r="D195" s="228" t="s">
        <v>148</v>
      </c>
      <c r="E195" s="250" t="s">
        <v>19</v>
      </c>
      <c r="F195" s="251" t="s">
        <v>151</v>
      </c>
      <c r="G195" s="249"/>
      <c r="H195" s="252">
        <v>401.27999999999997</v>
      </c>
      <c r="I195" s="253"/>
      <c r="J195" s="249"/>
      <c r="K195" s="249"/>
      <c r="L195" s="254"/>
      <c r="M195" s="255"/>
      <c r="N195" s="256"/>
      <c r="O195" s="256"/>
      <c r="P195" s="256"/>
      <c r="Q195" s="256"/>
      <c r="R195" s="256"/>
      <c r="S195" s="256"/>
      <c r="T195" s="257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58" t="s">
        <v>148</v>
      </c>
      <c r="AU195" s="258" t="s">
        <v>144</v>
      </c>
      <c r="AV195" s="15" t="s">
        <v>144</v>
      </c>
      <c r="AW195" s="15" t="s">
        <v>33</v>
      </c>
      <c r="AX195" s="15" t="s">
        <v>72</v>
      </c>
      <c r="AY195" s="258" t="s">
        <v>133</v>
      </c>
    </row>
    <row r="196" s="13" customFormat="1">
      <c r="A196" s="13"/>
      <c r="B196" s="226"/>
      <c r="C196" s="227"/>
      <c r="D196" s="228" t="s">
        <v>148</v>
      </c>
      <c r="E196" s="229" t="s">
        <v>19</v>
      </c>
      <c r="F196" s="230" t="s">
        <v>292</v>
      </c>
      <c r="G196" s="227"/>
      <c r="H196" s="229" t="s">
        <v>19</v>
      </c>
      <c r="I196" s="231"/>
      <c r="J196" s="227"/>
      <c r="K196" s="227"/>
      <c r="L196" s="232"/>
      <c r="M196" s="233"/>
      <c r="N196" s="234"/>
      <c r="O196" s="234"/>
      <c r="P196" s="234"/>
      <c r="Q196" s="234"/>
      <c r="R196" s="234"/>
      <c r="S196" s="234"/>
      <c r="T196" s="23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6" t="s">
        <v>148</v>
      </c>
      <c r="AU196" s="236" t="s">
        <v>144</v>
      </c>
      <c r="AV196" s="13" t="s">
        <v>80</v>
      </c>
      <c r="AW196" s="13" t="s">
        <v>33</v>
      </c>
      <c r="AX196" s="13" t="s">
        <v>72</v>
      </c>
      <c r="AY196" s="236" t="s">
        <v>133</v>
      </c>
    </row>
    <row r="197" s="14" customFormat="1">
      <c r="A197" s="14"/>
      <c r="B197" s="237"/>
      <c r="C197" s="238"/>
      <c r="D197" s="228" t="s">
        <v>148</v>
      </c>
      <c r="E197" s="239" t="s">
        <v>19</v>
      </c>
      <c r="F197" s="240" t="s">
        <v>293</v>
      </c>
      <c r="G197" s="238"/>
      <c r="H197" s="241">
        <v>28.829999999999998</v>
      </c>
      <c r="I197" s="242"/>
      <c r="J197" s="238"/>
      <c r="K197" s="238"/>
      <c r="L197" s="243"/>
      <c r="M197" s="244"/>
      <c r="N197" s="245"/>
      <c r="O197" s="245"/>
      <c r="P197" s="245"/>
      <c r="Q197" s="245"/>
      <c r="R197" s="245"/>
      <c r="S197" s="245"/>
      <c r="T197" s="24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7" t="s">
        <v>148</v>
      </c>
      <c r="AU197" s="247" t="s">
        <v>144</v>
      </c>
      <c r="AV197" s="14" t="s">
        <v>82</v>
      </c>
      <c r="AW197" s="14" t="s">
        <v>33</v>
      </c>
      <c r="AX197" s="14" t="s">
        <v>72</v>
      </c>
      <c r="AY197" s="247" t="s">
        <v>133</v>
      </c>
    </row>
    <row r="198" s="15" customFormat="1">
      <c r="A198" s="15"/>
      <c r="B198" s="248"/>
      <c r="C198" s="249"/>
      <c r="D198" s="228" t="s">
        <v>148</v>
      </c>
      <c r="E198" s="250" t="s">
        <v>19</v>
      </c>
      <c r="F198" s="251" t="s">
        <v>151</v>
      </c>
      <c r="G198" s="249"/>
      <c r="H198" s="252">
        <v>28.829999999999998</v>
      </c>
      <c r="I198" s="253"/>
      <c r="J198" s="249"/>
      <c r="K198" s="249"/>
      <c r="L198" s="254"/>
      <c r="M198" s="255"/>
      <c r="N198" s="256"/>
      <c r="O198" s="256"/>
      <c r="P198" s="256"/>
      <c r="Q198" s="256"/>
      <c r="R198" s="256"/>
      <c r="S198" s="256"/>
      <c r="T198" s="257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58" t="s">
        <v>148</v>
      </c>
      <c r="AU198" s="258" t="s">
        <v>144</v>
      </c>
      <c r="AV198" s="15" t="s">
        <v>144</v>
      </c>
      <c r="AW198" s="15" t="s">
        <v>33</v>
      </c>
      <c r="AX198" s="15" t="s">
        <v>72</v>
      </c>
      <c r="AY198" s="258" t="s">
        <v>133</v>
      </c>
    </row>
    <row r="199" s="16" customFormat="1">
      <c r="A199" s="16"/>
      <c r="B199" s="269"/>
      <c r="C199" s="270"/>
      <c r="D199" s="228" t="s">
        <v>148</v>
      </c>
      <c r="E199" s="271" t="s">
        <v>19</v>
      </c>
      <c r="F199" s="272" t="s">
        <v>294</v>
      </c>
      <c r="G199" s="270"/>
      <c r="H199" s="273">
        <v>430.10999999999996</v>
      </c>
      <c r="I199" s="274"/>
      <c r="J199" s="270"/>
      <c r="K199" s="270"/>
      <c r="L199" s="275"/>
      <c r="M199" s="276"/>
      <c r="N199" s="277"/>
      <c r="O199" s="277"/>
      <c r="P199" s="277"/>
      <c r="Q199" s="277"/>
      <c r="R199" s="277"/>
      <c r="S199" s="277"/>
      <c r="T199" s="278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T199" s="279" t="s">
        <v>148</v>
      </c>
      <c r="AU199" s="279" t="s">
        <v>144</v>
      </c>
      <c r="AV199" s="16" t="s">
        <v>143</v>
      </c>
      <c r="AW199" s="16" t="s">
        <v>33</v>
      </c>
      <c r="AX199" s="16" t="s">
        <v>80</v>
      </c>
      <c r="AY199" s="279" t="s">
        <v>133</v>
      </c>
    </row>
    <row r="200" s="2" customFormat="1" ht="24.15" customHeight="1">
      <c r="A200" s="42"/>
      <c r="B200" s="43"/>
      <c r="C200" s="208" t="s">
        <v>295</v>
      </c>
      <c r="D200" s="208" t="s">
        <v>138</v>
      </c>
      <c r="E200" s="209" t="s">
        <v>296</v>
      </c>
      <c r="F200" s="210" t="s">
        <v>297</v>
      </c>
      <c r="G200" s="211" t="s">
        <v>141</v>
      </c>
      <c r="H200" s="212">
        <v>320.81</v>
      </c>
      <c r="I200" s="213"/>
      <c r="J200" s="214">
        <f>ROUND(I200*H200,2)</f>
        <v>0</v>
      </c>
      <c r="K200" s="210" t="s">
        <v>142</v>
      </c>
      <c r="L200" s="48"/>
      <c r="M200" s="215" t="s">
        <v>19</v>
      </c>
      <c r="N200" s="216" t="s">
        <v>43</v>
      </c>
      <c r="O200" s="88"/>
      <c r="P200" s="217">
        <f>O200*H200</f>
        <v>0</v>
      </c>
      <c r="Q200" s="217">
        <v>0</v>
      </c>
      <c r="R200" s="217">
        <f>Q200*H200</f>
        <v>0</v>
      </c>
      <c r="S200" s="217">
        <v>0.0064999999999999997</v>
      </c>
      <c r="T200" s="218">
        <f>S200*H200</f>
        <v>2.0852649999999997</v>
      </c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R200" s="219" t="s">
        <v>143</v>
      </c>
      <c r="AT200" s="219" t="s">
        <v>138</v>
      </c>
      <c r="AU200" s="219" t="s">
        <v>144</v>
      </c>
      <c r="AY200" s="21" t="s">
        <v>133</v>
      </c>
      <c r="BE200" s="220">
        <f>IF(N200="základní",J200,0)</f>
        <v>0</v>
      </c>
      <c r="BF200" s="220">
        <f>IF(N200="snížená",J200,0)</f>
        <v>0</v>
      </c>
      <c r="BG200" s="220">
        <f>IF(N200="zákl. přenesená",J200,0)</f>
        <v>0</v>
      </c>
      <c r="BH200" s="220">
        <f>IF(N200="sníž. přenesená",J200,0)</f>
        <v>0</v>
      </c>
      <c r="BI200" s="220">
        <f>IF(N200="nulová",J200,0)</f>
        <v>0</v>
      </c>
      <c r="BJ200" s="21" t="s">
        <v>80</v>
      </c>
      <c r="BK200" s="220">
        <f>ROUND(I200*H200,2)</f>
        <v>0</v>
      </c>
      <c r="BL200" s="21" t="s">
        <v>143</v>
      </c>
      <c r="BM200" s="219" t="s">
        <v>298</v>
      </c>
    </row>
    <row r="201" s="2" customFormat="1">
      <c r="A201" s="42"/>
      <c r="B201" s="43"/>
      <c r="C201" s="44"/>
      <c r="D201" s="221" t="s">
        <v>146</v>
      </c>
      <c r="E201" s="44"/>
      <c r="F201" s="222" t="s">
        <v>299</v>
      </c>
      <c r="G201" s="44"/>
      <c r="H201" s="44"/>
      <c r="I201" s="223"/>
      <c r="J201" s="44"/>
      <c r="K201" s="44"/>
      <c r="L201" s="48"/>
      <c r="M201" s="224"/>
      <c r="N201" s="225"/>
      <c r="O201" s="88"/>
      <c r="P201" s="88"/>
      <c r="Q201" s="88"/>
      <c r="R201" s="88"/>
      <c r="S201" s="88"/>
      <c r="T201" s="89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T201" s="21" t="s">
        <v>146</v>
      </c>
      <c r="AU201" s="21" t="s">
        <v>144</v>
      </c>
    </row>
    <row r="202" s="13" customFormat="1">
      <c r="A202" s="13"/>
      <c r="B202" s="226"/>
      <c r="C202" s="227"/>
      <c r="D202" s="228" t="s">
        <v>148</v>
      </c>
      <c r="E202" s="229" t="s">
        <v>19</v>
      </c>
      <c r="F202" s="230" t="s">
        <v>283</v>
      </c>
      <c r="G202" s="227"/>
      <c r="H202" s="229" t="s">
        <v>19</v>
      </c>
      <c r="I202" s="231"/>
      <c r="J202" s="227"/>
      <c r="K202" s="227"/>
      <c r="L202" s="232"/>
      <c r="M202" s="233"/>
      <c r="N202" s="234"/>
      <c r="O202" s="234"/>
      <c r="P202" s="234"/>
      <c r="Q202" s="234"/>
      <c r="R202" s="234"/>
      <c r="S202" s="234"/>
      <c r="T202" s="23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6" t="s">
        <v>148</v>
      </c>
      <c r="AU202" s="236" t="s">
        <v>144</v>
      </c>
      <c r="AV202" s="13" t="s">
        <v>80</v>
      </c>
      <c r="AW202" s="13" t="s">
        <v>33</v>
      </c>
      <c r="AX202" s="13" t="s">
        <v>72</v>
      </c>
      <c r="AY202" s="236" t="s">
        <v>133</v>
      </c>
    </row>
    <row r="203" s="13" customFormat="1">
      <c r="A203" s="13"/>
      <c r="B203" s="226"/>
      <c r="C203" s="227"/>
      <c r="D203" s="228" t="s">
        <v>148</v>
      </c>
      <c r="E203" s="229" t="s">
        <v>19</v>
      </c>
      <c r="F203" s="230" t="s">
        <v>300</v>
      </c>
      <c r="G203" s="227"/>
      <c r="H203" s="229" t="s">
        <v>19</v>
      </c>
      <c r="I203" s="231"/>
      <c r="J203" s="227"/>
      <c r="K203" s="227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148</v>
      </c>
      <c r="AU203" s="236" t="s">
        <v>144</v>
      </c>
      <c r="AV203" s="13" t="s">
        <v>80</v>
      </c>
      <c r="AW203" s="13" t="s">
        <v>33</v>
      </c>
      <c r="AX203" s="13" t="s">
        <v>72</v>
      </c>
      <c r="AY203" s="236" t="s">
        <v>133</v>
      </c>
    </row>
    <row r="204" s="14" customFormat="1">
      <c r="A204" s="14"/>
      <c r="B204" s="237"/>
      <c r="C204" s="238"/>
      <c r="D204" s="228" t="s">
        <v>148</v>
      </c>
      <c r="E204" s="239" t="s">
        <v>19</v>
      </c>
      <c r="F204" s="240" t="s">
        <v>285</v>
      </c>
      <c r="G204" s="238"/>
      <c r="H204" s="241">
        <v>343.44</v>
      </c>
      <c r="I204" s="242"/>
      <c r="J204" s="238"/>
      <c r="K204" s="238"/>
      <c r="L204" s="243"/>
      <c r="M204" s="244"/>
      <c r="N204" s="245"/>
      <c r="O204" s="245"/>
      <c r="P204" s="245"/>
      <c r="Q204" s="245"/>
      <c r="R204" s="245"/>
      <c r="S204" s="245"/>
      <c r="T204" s="246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7" t="s">
        <v>148</v>
      </c>
      <c r="AU204" s="247" t="s">
        <v>144</v>
      </c>
      <c r="AV204" s="14" t="s">
        <v>82</v>
      </c>
      <c r="AW204" s="14" t="s">
        <v>33</v>
      </c>
      <c r="AX204" s="14" t="s">
        <v>72</v>
      </c>
      <c r="AY204" s="247" t="s">
        <v>133</v>
      </c>
    </row>
    <row r="205" s="13" customFormat="1">
      <c r="A205" s="13"/>
      <c r="B205" s="226"/>
      <c r="C205" s="227"/>
      <c r="D205" s="228" t="s">
        <v>148</v>
      </c>
      <c r="E205" s="229" t="s">
        <v>19</v>
      </c>
      <c r="F205" s="230" t="s">
        <v>286</v>
      </c>
      <c r="G205" s="227"/>
      <c r="H205" s="229" t="s">
        <v>19</v>
      </c>
      <c r="I205" s="231"/>
      <c r="J205" s="227"/>
      <c r="K205" s="227"/>
      <c r="L205" s="232"/>
      <c r="M205" s="233"/>
      <c r="N205" s="234"/>
      <c r="O205" s="234"/>
      <c r="P205" s="234"/>
      <c r="Q205" s="234"/>
      <c r="R205" s="234"/>
      <c r="S205" s="234"/>
      <c r="T205" s="23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6" t="s">
        <v>148</v>
      </c>
      <c r="AU205" s="236" t="s">
        <v>144</v>
      </c>
      <c r="AV205" s="13" t="s">
        <v>80</v>
      </c>
      <c r="AW205" s="13" t="s">
        <v>33</v>
      </c>
      <c r="AX205" s="13" t="s">
        <v>72</v>
      </c>
      <c r="AY205" s="236" t="s">
        <v>133</v>
      </c>
    </row>
    <row r="206" s="14" customFormat="1">
      <c r="A206" s="14"/>
      <c r="B206" s="237"/>
      <c r="C206" s="238"/>
      <c r="D206" s="228" t="s">
        <v>148</v>
      </c>
      <c r="E206" s="239" t="s">
        <v>19</v>
      </c>
      <c r="F206" s="240" t="s">
        <v>287</v>
      </c>
      <c r="G206" s="238"/>
      <c r="H206" s="241">
        <v>-15.52</v>
      </c>
      <c r="I206" s="242"/>
      <c r="J206" s="238"/>
      <c r="K206" s="238"/>
      <c r="L206" s="243"/>
      <c r="M206" s="244"/>
      <c r="N206" s="245"/>
      <c r="O206" s="245"/>
      <c r="P206" s="245"/>
      <c r="Q206" s="245"/>
      <c r="R206" s="245"/>
      <c r="S206" s="245"/>
      <c r="T206" s="24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7" t="s">
        <v>148</v>
      </c>
      <c r="AU206" s="247" t="s">
        <v>144</v>
      </c>
      <c r="AV206" s="14" t="s">
        <v>82</v>
      </c>
      <c r="AW206" s="14" t="s">
        <v>33</v>
      </c>
      <c r="AX206" s="14" t="s">
        <v>72</v>
      </c>
      <c r="AY206" s="247" t="s">
        <v>133</v>
      </c>
    </row>
    <row r="207" s="13" customFormat="1">
      <c r="A207" s="13"/>
      <c r="B207" s="226"/>
      <c r="C207" s="227"/>
      <c r="D207" s="228" t="s">
        <v>148</v>
      </c>
      <c r="E207" s="229" t="s">
        <v>19</v>
      </c>
      <c r="F207" s="230" t="s">
        <v>301</v>
      </c>
      <c r="G207" s="227"/>
      <c r="H207" s="229" t="s">
        <v>19</v>
      </c>
      <c r="I207" s="231"/>
      <c r="J207" s="227"/>
      <c r="K207" s="227"/>
      <c r="L207" s="232"/>
      <c r="M207" s="233"/>
      <c r="N207" s="234"/>
      <c r="O207" s="234"/>
      <c r="P207" s="234"/>
      <c r="Q207" s="234"/>
      <c r="R207" s="234"/>
      <c r="S207" s="234"/>
      <c r="T207" s="23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6" t="s">
        <v>148</v>
      </c>
      <c r="AU207" s="236" t="s">
        <v>144</v>
      </c>
      <c r="AV207" s="13" t="s">
        <v>80</v>
      </c>
      <c r="AW207" s="13" t="s">
        <v>33</v>
      </c>
      <c r="AX207" s="13" t="s">
        <v>72</v>
      </c>
      <c r="AY207" s="236" t="s">
        <v>133</v>
      </c>
    </row>
    <row r="208" s="14" customFormat="1">
      <c r="A208" s="14"/>
      <c r="B208" s="237"/>
      <c r="C208" s="238"/>
      <c r="D208" s="228" t="s">
        <v>148</v>
      </c>
      <c r="E208" s="239" t="s">
        <v>19</v>
      </c>
      <c r="F208" s="240" t="s">
        <v>302</v>
      </c>
      <c r="G208" s="238"/>
      <c r="H208" s="241">
        <v>-7.1100000000000003</v>
      </c>
      <c r="I208" s="242"/>
      <c r="J208" s="238"/>
      <c r="K208" s="238"/>
      <c r="L208" s="243"/>
      <c r="M208" s="244"/>
      <c r="N208" s="245"/>
      <c r="O208" s="245"/>
      <c r="P208" s="245"/>
      <c r="Q208" s="245"/>
      <c r="R208" s="245"/>
      <c r="S208" s="245"/>
      <c r="T208" s="24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7" t="s">
        <v>148</v>
      </c>
      <c r="AU208" s="247" t="s">
        <v>144</v>
      </c>
      <c r="AV208" s="14" t="s">
        <v>82</v>
      </c>
      <c r="AW208" s="14" t="s">
        <v>33</v>
      </c>
      <c r="AX208" s="14" t="s">
        <v>72</v>
      </c>
      <c r="AY208" s="247" t="s">
        <v>133</v>
      </c>
    </row>
    <row r="209" s="15" customFormat="1">
      <c r="A209" s="15"/>
      <c r="B209" s="248"/>
      <c r="C209" s="249"/>
      <c r="D209" s="228" t="s">
        <v>148</v>
      </c>
      <c r="E209" s="250" t="s">
        <v>19</v>
      </c>
      <c r="F209" s="251" t="s">
        <v>151</v>
      </c>
      <c r="G209" s="249"/>
      <c r="H209" s="252">
        <v>320.81</v>
      </c>
      <c r="I209" s="253"/>
      <c r="J209" s="249"/>
      <c r="K209" s="249"/>
      <c r="L209" s="254"/>
      <c r="M209" s="255"/>
      <c r="N209" s="256"/>
      <c r="O209" s="256"/>
      <c r="P209" s="256"/>
      <c r="Q209" s="256"/>
      <c r="R209" s="256"/>
      <c r="S209" s="256"/>
      <c r="T209" s="257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58" t="s">
        <v>148</v>
      </c>
      <c r="AU209" s="258" t="s">
        <v>144</v>
      </c>
      <c r="AV209" s="15" t="s">
        <v>144</v>
      </c>
      <c r="AW209" s="15" t="s">
        <v>33</v>
      </c>
      <c r="AX209" s="15" t="s">
        <v>80</v>
      </c>
      <c r="AY209" s="258" t="s">
        <v>133</v>
      </c>
    </row>
    <row r="210" s="2" customFormat="1" ht="21.75" customHeight="1">
      <c r="A210" s="42"/>
      <c r="B210" s="43"/>
      <c r="C210" s="208" t="s">
        <v>303</v>
      </c>
      <c r="D210" s="208" t="s">
        <v>138</v>
      </c>
      <c r="E210" s="209" t="s">
        <v>279</v>
      </c>
      <c r="F210" s="210" t="s">
        <v>280</v>
      </c>
      <c r="G210" s="211" t="s">
        <v>141</v>
      </c>
      <c r="H210" s="212">
        <v>862.17999999999995</v>
      </c>
      <c r="I210" s="213"/>
      <c r="J210" s="214">
        <f>ROUND(I210*H210,2)</f>
        <v>0</v>
      </c>
      <c r="K210" s="210" t="s">
        <v>142</v>
      </c>
      <c r="L210" s="48"/>
      <c r="M210" s="215" t="s">
        <v>19</v>
      </c>
      <c r="N210" s="216" t="s">
        <v>43</v>
      </c>
      <c r="O210" s="88"/>
      <c r="P210" s="217">
        <f>O210*H210</f>
        <v>0</v>
      </c>
      <c r="Q210" s="217">
        <v>0</v>
      </c>
      <c r="R210" s="217">
        <f>Q210*H210</f>
        <v>0</v>
      </c>
      <c r="S210" s="217">
        <v>0.010999999999999999</v>
      </c>
      <c r="T210" s="218">
        <f>S210*H210</f>
        <v>9.483979999999999</v>
      </c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R210" s="219" t="s">
        <v>143</v>
      </c>
      <c r="AT210" s="219" t="s">
        <v>138</v>
      </c>
      <c r="AU210" s="219" t="s">
        <v>144</v>
      </c>
      <c r="AY210" s="21" t="s">
        <v>133</v>
      </c>
      <c r="BE210" s="220">
        <f>IF(N210="základní",J210,0)</f>
        <v>0</v>
      </c>
      <c r="BF210" s="220">
        <f>IF(N210="snížená",J210,0)</f>
        <v>0</v>
      </c>
      <c r="BG210" s="220">
        <f>IF(N210="zákl. přenesená",J210,0)</f>
        <v>0</v>
      </c>
      <c r="BH210" s="220">
        <f>IF(N210="sníž. přenesená",J210,0)</f>
        <v>0</v>
      </c>
      <c r="BI210" s="220">
        <f>IF(N210="nulová",J210,0)</f>
        <v>0</v>
      </c>
      <c r="BJ210" s="21" t="s">
        <v>80</v>
      </c>
      <c r="BK210" s="220">
        <f>ROUND(I210*H210,2)</f>
        <v>0</v>
      </c>
      <c r="BL210" s="21" t="s">
        <v>143</v>
      </c>
      <c r="BM210" s="219" t="s">
        <v>304</v>
      </c>
    </row>
    <row r="211" s="2" customFormat="1">
      <c r="A211" s="42"/>
      <c r="B211" s="43"/>
      <c r="C211" s="44"/>
      <c r="D211" s="221" t="s">
        <v>146</v>
      </c>
      <c r="E211" s="44"/>
      <c r="F211" s="222" t="s">
        <v>282</v>
      </c>
      <c r="G211" s="44"/>
      <c r="H211" s="44"/>
      <c r="I211" s="223"/>
      <c r="J211" s="44"/>
      <c r="K211" s="44"/>
      <c r="L211" s="48"/>
      <c r="M211" s="224"/>
      <c r="N211" s="225"/>
      <c r="O211" s="88"/>
      <c r="P211" s="88"/>
      <c r="Q211" s="88"/>
      <c r="R211" s="88"/>
      <c r="S211" s="88"/>
      <c r="T211" s="89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T211" s="21" t="s">
        <v>146</v>
      </c>
      <c r="AU211" s="21" t="s">
        <v>144</v>
      </c>
    </row>
    <row r="212" s="13" customFormat="1">
      <c r="A212" s="13"/>
      <c r="B212" s="226"/>
      <c r="C212" s="227"/>
      <c r="D212" s="228" t="s">
        <v>148</v>
      </c>
      <c r="E212" s="229" t="s">
        <v>19</v>
      </c>
      <c r="F212" s="230" t="s">
        <v>283</v>
      </c>
      <c r="G212" s="227"/>
      <c r="H212" s="229" t="s">
        <v>19</v>
      </c>
      <c r="I212" s="231"/>
      <c r="J212" s="227"/>
      <c r="K212" s="227"/>
      <c r="L212" s="232"/>
      <c r="M212" s="233"/>
      <c r="N212" s="234"/>
      <c r="O212" s="234"/>
      <c r="P212" s="234"/>
      <c r="Q212" s="234"/>
      <c r="R212" s="234"/>
      <c r="S212" s="234"/>
      <c r="T212" s="23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6" t="s">
        <v>148</v>
      </c>
      <c r="AU212" s="236" t="s">
        <v>144</v>
      </c>
      <c r="AV212" s="13" t="s">
        <v>80</v>
      </c>
      <c r="AW212" s="13" t="s">
        <v>33</v>
      </c>
      <c r="AX212" s="13" t="s">
        <v>72</v>
      </c>
      <c r="AY212" s="236" t="s">
        <v>133</v>
      </c>
    </row>
    <row r="213" s="13" customFormat="1">
      <c r="A213" s="13"/>
      <c r="B213" s="226"/>
      <c r="C213" s="227"/>
      <c r="D213" s="228" t="s">
        <v>148</v>
      </c>
      <c r="E213" s="229" t="s">
        <v>19</v>
      </c>
      <c r="F213" s="230" t="s">
        <v>305</v>
      </c>
      <c r="G213" s="227"/>
      <c r="H213" s="229" t="s">
        <v>19</v>
      </c>
      <c r="I213" s="231"/>
      <c r="J213" s="227"/>
      <c r="K213" s="227"/>
      <c r="L213" s="232"/>
      <c r="M213" s="233"/>
      <c r="N213" s="234"/>
      <c r="O213" s="234"/>
      <c r="P213" s="234"/>
      <c r="Q213" s="234"/>
      <c r="R213" s="234"/>
      <c r="S213" s="234"/>
      <c r="T213" s="23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6" t="s">
        <v>148</v>
      </c>
      <c r="AU213" s="236" t="s">
        <v>144</v>
      </c>
      <c r="AV213" s="13" t="s">
        <v>80</v>
      </c>
      <c r="AW213" s="13" t="s">
        <v>33</v>
      </c>
      <c r="AX213" s="13" t="s">
        <v>72</v>
      </c>
      <c r="AY213" s="236" t="s">
        <v>133</v>
      </c>
    </row>
    <row r="214" s="14" customFormat="1">
      <c r="A214" s="14"/>
      <c r="B214" s="237"/>
      <c r="C214" s="238"/>
      <c r="D214" s="228" t="s">
        <v>148</v>
      </c>
      <c r="E214" s="239" t="s">
        <v>19</v>
      </c>
      <c r="F214" s="240" t="s">
        <v>306</v>
      </c>
      <c r="G214" s="238"/>
      <c r="H214" s="241">
        <v>686.88</v>
      </c>
      <c r="I214" s="242"/>
      <c r="J214" s="238"/>
      <c r="K214" s="238"/>
      <c r="L214" s="243"/>
      <c r="M214" s="244"/>
      <c r="N214" s="245"/>
      <c r="O214" s="245"/>
      <c r="P214" s="245"/>
      <c r="Q214" s="245"/>
      <c r="R214" s="245"/>
      <c r="S214" s="245"/>
      <c r="T214" s="24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7" t="s">
        <v>148</v>
      </c>
      <c r="AU214" s="247" t="s">
        <v>144</v>
      </c>
      <c r="AV214" s="14" t="s">
        <v>82</v>
      </c>
      <c r="AW214" s="14" t="s">
        <v>33</v>
      </c>
      <c r="AX214" s="14" t="s">
        <v>72</v>
      </c>
      <c r="AY214" s="247" t="s">
        <v>133</v>
      </c>
    </row>
    <row r="215" s="13" customFormat="1">
      <c r="A215" s="13"/>
      <c r="B215" s="226"/>
      <c r="C215" s="227"/>
      <c r="D215" s="228" t="s">
        <v>148</v>
      </c>
      <c r="E215" s="229" t="s">
        <v>19</v>
      </c>
      <c r="F215" s="230" t="s">
        <v>286</v>
      </c>
      <c r="G215" s="227"/>
      <c r="H215" s="229" t="s">
        <v>19</v>
      </c>
      <c r="I215" s="231"/>
      <c r="J215" s="227"/>
      <c r="K215" s="227"/>
      <c r="L215" s="232"/>
      <c r="M215" s="233"/>
      <c r="N215" s="234"/>
      <c r="O215" s="234"/>
      <c r="P215" s="234"/>
      <c r="Q215" s="234"/>
      <c r="R215" s="234"/>
      <c r="S215" s="234"/>
      <c r="T215" s="23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6" t="s">
        <v>148</v>
      </c>
      <c r="AU215" s="236" t="s">
        <v>144</v>
      </c>
      <c r="AV215" s="13" t="s">
        <v>80</v>
      </c>
      <c r="AW215" s="13" t="s">
        <v>33</v>
      </c>
      <c r="AX215" s="13" t="s">
        <v>72</v>
      </c>
      <c r="AY215" s="236" t="s">
        <v>133</v>
      </c>
    </row>
    <row r="216" s="14" customFormat="1">
      <c r="A216" s="14"/>
      <c r="B216" s="237"/>
      <c r="C216" s="238"/>
      <c r="D216" s="228" t="s">
        <v>148</v>
      </c>
      <c r="E216" s="239" t="s">
        <v>19</v>
      </c>
      <c r="F216" s="240" t="s">
        <v>307</v>
      </c>
      <c r="G216" s="238"/>
      <c r="H216" s="241">
        <v>-31.039999999999999</v>
      </c>
      <c r="I216" s="242"/>
      <c r="J216" s="238"/>
      <c r="K216" s="238"/>
      <c r="L216" s="243"/>
      <c r="M216" s="244"/>
      <c r="N216" s="245"/>
      <c r="O216" s="245"/>
      <c r="P216" s="245"/>
      <c r="Q216" s="245"/>
      <c r="R216" s="245"/>
      <c r="S216" s="245"/>
      <c r="T216" s="24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7" t="s">
        <v>148</v>
      </c>
      <c r="AU216" s="247" t="s">
        <v>144</v>
      </c>
      <c r="AV216" s="14" t="s">
        <v>82</v>
      </c>
      <c r="AW216" s="14" t="s">
        <v>33</v>
      </c>
      <c r="AX216" s="14" t="s">
        <v>72</v>
      </c>
      <c r="AY216" s="247" t="s">
        <v>133</v>
      </c>
    </row>
    <row r="217" s="13" customFormat="1">
      <c r="A217" s="13"/>
      <c r="B217" s="226"/>
      <c r="C217" s="227"/>
      <c r="D217" s="228" t="s">
        <v>148</v>
      </c>
      <c r="E217" s="229" t="s">
        <v>19</v>
      </c>
      <c r="F217" s="230" t="s">
        <v>288</v>
      </c>
      <c r="G217" s="227"/>
      <c r="H217" s="229" t="s">
        <v>19</v>
      </c>
      <c r="I217" s="231"/>
      <c r="J217" s="227"/>
      <c r="K217" s="227"/>
      <c r="L217" s="232"/>
      <c r="M217" s="233"/>
      <c r="N217" s="234"/>
      <c r="O217" s="234"/>
      <c r="P217" s="234"/>
      <c r="Q217" s="234"/>
      <c r="R217" s="234"/>
      <c r="S217" s="234"/>
      <c r="T217" s="23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6" t="s">
        <v>148</v>
      </c>
      <c r="AU217" s="236" t="s">
        <v>144</v>
      </c>
      <c r="AV217" s="13" t="s">
        <v>80</v>
      </c>
      <c r="AW217" s="13" t="s">
        <v>33</v>
      </c>
      <c r="AX217" s="13" t="s">
        <v>72</v>
      </c>
      <c r="AY217" s="236" t="s">
        <v>133</v>
      </c>
    </row>
    <row r="218" s="14" customFormat="1">
      <c r="A218" s="14"/>
      <c r="B218" s="237"/>
      <c r="C218" s="238"/>
      <c r="D218" s="228" t="s">
        <v>148</v>
      </c>
      <c r="E218" s="239" t="s">
        <v>19</v>
      </c>
      <c r="F218" s="240" t="s">
        <v>308</v>
      </c>
      <c r="G218" s="238"/>
      <c r="H218" s="241">
        <v>11.76</v>
      </c>
      <c r="I218" s="242"/>
      <c r="J218" s="238"/>
      <c r="K218" s="238"/>
      <c r="L218" s="243"/>
      <c r="M218" s="244"/>
      <c r="N218" s="245"/>
      <c r="O218" s="245"/>
      <c r="P218" s="245"/>
      <c r="Q218" s="245"/>
      <c r="R218" s="245"/>
      <c r="S218" s="245"/>
      <c r="T218" s="246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7" t="s">
        <v>148</v>
      </c>
      <c r="AU218" s="247" t="s">
        <v>144</v>
      </c>
      <c r="AV218" s="14" t="s">
        <v>82</v>
      </c>
      <c r="AW218" s="14" t="s">
        <v>33</v>
      </c>
      <c r="AX218" s="14" t="s">
        <v>72</v>
      </c>
      <c r="AY218" s="247" t="s">
        <v>133</v>
      </c>
    </row>
    <row r="219" s="13" customFormat="1">
      <c r="A219" s="13"/>
      <c r="B219" s="226"/>
      <c r="C219" s="227"/>
      <c r="D219" s="228" t="s">
        <v>148</v>
      </c>
      <c r="E219" s="229" t="s">
        <v>19</v>
      </c>
      <c r="F219" s="230" t="s">
        <v>290</v>
      </c>
      <c r="G219" s="227"/>
      <c r="H219" s="229" t="s">
        <v>19</v>
      </c>
      <c r="I219" s="231"/>
      <c r="J219" s="227"/>
      <c r="K219" s="227"/>
      <c r="L219" s="232"/>
      <c r="M219" s="233"/>
      <c r="N219" s="234"/>
      <c r="O219" s="234"/>
      <c r="P219" s="234"/>
      <c r="Q219" s="234"/>
      <c r="R219" s="234"/>
      <c r="S219" s="234"/>
      <c r="T219" s="23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6" t="s">
        <v>148</v>
      </c>
      <c r="AU219" s="236" t="s">
        <v>144</v>
      </c>
      <c r="AV219" s="13" t="s">
        <v>80</v>
      </c>
      <c r="AW219" s="13" t="s">
        <v>33</v>
      </c>
      <c r="AX219" s="13" t="s">
        <v>72</v>
      </c>
      <c r="AY219" s="236" t="s">
        <v>133</v>
      </c>
    </row>
    <row r="220" s="14" customFormat="1">
      <c r="A220" s="14"/>
      <c r="B220" s="237"/>
      <c r="C220" s="238"/>
      <c r="D220" s="228" t="s">
        <v>148</v>
      </c>
      <c r="E220" s="239" t="s">
        <v>19</v>
      </c>
      <c r="F220" s="240" t="s">
        <v>309</v>
      </c>
      <c r="G220" s="238"/>
      <c r="H220" s="241">
        <v>136.91999999999999</v>
      </c>
      <c r="I220" s="242"/>
      <c r="J220" s="238"/>
      <c r="K220" s="238"/>
      <c r="L220" s="243"/>
      <c r="M220" s="244"/>
      <c r="N220" s="245"/>
      <c r="O220" s="245"/>
      <c r="P220" s="245"/>
      <c r="Q220" s="245"/>
      <c r="R220" s="245"/>
      <c r="S220" s="245"/>
      <c r="T220" s="246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7" t="s">
        <v>148</v>
      </c>
      <c r="AU220" s="247" t="s">
        <v>144</v>
      </c>
      <c r="AV220" s="14" t="s">
        <v>82</v>
      </c>
      <c r="AW220" s="14" t="s">
        <v>33</v>
      </c>
      <c r="AX220" s="14" t="s">
        <v>72</v>
      </c>
      <c r="AY220" s="247" t="s">
        <v>133</v>
      </c>
    </row>
    <row r="221" s="15" customFormat="1">
      <c r="A221" s="15"/>
      <c r="B221" s="248"/>
      <c r="C221" s="249"/>
      <c r="D221" s="228" t="s">
        <v>148</v>
      </c>
      <c r="E221" s="250" t="s">
        <v>19</v>
      </c>
      <c r="F221" s="251" t="s">
        <v>151</v>
      </c>
      <c r="G221" s="249"/>
      <c r="H221" s="252">
        <v>804.51999999999998</v>
      </c>
      <c r="I221" s="253"/>
      <c r="J221" s="249"/>
      <c r="K221" s="249"/>
      <c r="L221" s="254"/>
      <c r="M221" s="255"/>
      <c r="N221" s="256"/>
      <c r="O221" s="256"/>
      <c r="P221" s="256"/>
      <c r="Q221" s="256"/>
      <c r="R221" s="256"/>
      <c r="S221" s="256"/>
      <c r="T221" s="257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58" t="s">
        <v>148</v>
      </c>
      <c r="AU221" s="258" t="s">
        <v>144</v>
      </c>
      <c r="AV221" s="15" t="s">
        <v>144</v>
      </c>
      <c r="AW221" s="15" t="s">
        <v>33</v>
      </c>
      <c r="AX221" s="15" t="s">
        <v>72</v>
      </c>
      <c r="AY221" s="258" t="s">
        <v>133</v>
      </c>
    </row>
    <row r="222" s="13" customFormat="1">
      <c r="A222" s="13"/>
      <c r="B222" s="226"/>
      <c r="C222" s="227"/>
      <c r="D222" s="228" t="s">
        <v>148</v>
      </c>
      <c r="E222" s="229" t="s">
        <v>19</v>
      </c>
      <c r="F222" s="230" t="s">
        <v>292</v>
      </c>
      <c r="G222" s="227"/>
      <c r="H222" s="229" t="s">
        <v>19</v>
      </c>
      <c r="I222" s="231"/>
      <c r="J222" s="227"/>
      <c r="K222" s="227"/>
      <c r="L222" s="232"/>
      <c r="M222" s="233"/>
      <c r="N222" s="234"/>
      <c r="O222" s="234"/>
      <c r="P222" s="234"/>
      <c r="Q222" s="234"/>
      <c r="R222" s="234"/>
      <c r="S222" s="234"/>
      <c r="T222" s="23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6" t="s">
        <v>148</v>
      </c>
      <c r="AU222" s="236" t="s">
        <v>144</v>
      </c>
      <c r="AV222" s="13" t="s">
        <v>80</v>
      </c>
      <c r="AW222" s="13" t="s">
        <v>33</v>
      </c>
      <c r="AX222" s="13" t="s">
        <v>72</v>
      </c>
      <c r="AY222" s="236" t="s">
        <v>133</v>
      </c>
    </row>
    <row r="223" s="13" customFormat="1">
      <c r="A223" s="13"/>
      <c r="B223" s="226"/>
      <c r="C223" s="227"/>
      <c r="D223" s="228" t="s">
        <v>148</v>
      </c>
      <c r="E223" s="229" t="s">
        <v>19</v>
      </c>
      <c r="F223" s="230" t="s">
        <v>305</v>
      </c>
      <c r="G223" s="227"/>
      <c r="H223" s="229" t="s">
        <v>19</v>
      </c>
      <c r="I223" s="231"/>
      <c r="J223" s="227"/>
      <c r="K223" s="227"/>
      <c r="L223" s="232"/>
      <c r="M223" s="233"/>
      <c r="N223" s="234"/>
      <c r="O223" s="234"/>
      <c r="P223" s="234"/>
      <c r="Q223" s="234"/>
      <c r="R223" s="234"/>
      <c r="S223" s="234"/>
      <c r="T223" s="23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6" t="s">
        <v>148</v>
      </c>
      <c r="AU223" s="236" t="s">
        <v>144</v>
      </c>
      <c r="AV223" s="13" t="s">
        <v>80</v>
      </c>
      <c r="AW223" s="13" t="s">
        <v>33</v>
      </c>
      <c r="AX223" s="13" t="s">
        <v>72</v>
      </c>
      <c r="AY223" s="236" t="s">
        <v>133</v>
      </c>
    </row>
    <row r="224" s="14" customFormat="1">
      <c r="A224" s="14"/>
      <c r="B224" s="237"/>
      <c r="C224" s="238"/>
      <c r="D224" s="228" t="s">
        <v>148</v>
      </c>
      <c r="E224" s="239" t="s">
        <v>19</v>
      </c>
      <c r="F224" s="240" t="s">
        <v>310</v>
      </c>
      <c r="G224" s="238"/>
      <c r="H224" s="241">
        <v>57.659999999999997</v>
      </c>
      <c r="I224" s="242"/>
      <c r="J224" s="238"/>
      <c r="K224" s="238"/>
      <c r="L224" s="243"/>
      <c r="M224" s="244"/>
      <c r="N224" s="245"/>
      <c r="O224" s="245"/>
      <c r="P224" s="245"/>
      <c r="Q224" s="245"/>
      <c r="R224" s="245"/>
      <c r="S224" s="245"/>
      <c r="T224" s="24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7" t="s">
        <v>148</v>
      </c>
      <c r="AU224" s="247" t="s">
        <v>144</v>
      </c>
      <c r="AV224" s="14" t="s">
        <v>82</v>
      </c>
      <c r="AW224" s="14" t="s">
        <v>33</v>
      </c>
      <c r="AX224" s="14" t="s">
        <v>72</v>
      </c>
      <c r="AY224" s="247" t="s">
        <v>133</v>
      </c>
    </row>
    <row r="225" s="15" customFormat="1">
      <c r="A225" s="15"/>
      <c r="B225" s="248"/>
      <c r="C225" s="249"/>
      <c r="D225" s="228" t="s">
        <v>148</v>
      </c>
      <c r="E225" s="250" t="s">
        <v>19</v>
      </c>
      <c r="F225" s="251" t="s">
        <v>151</v>
      </c>
      <c r="G225" s="249"/>
      <c r="H225" s="252">
        <v>57.659999999999997</v>
      </c>
      <c r="I225" s="253"/>
      <c r="J225" s="249"/>
      <c r="K225" s="249"/>
      <c r="L225" s="254"/>
      <c r="M225" s="255"/>
      <c r="N225" s="256"/>
      <c r="O225" s="256"/>
      <c r="P225" s="256"/>
      <c r="Q225" s="256"/>
      <c r="R225" s="256"/>
      <c r="S225" s="256"/>
      <c r="T225" s="257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58" t="s">
        <v>148</v>
      </c>
      <c r="AU225" s="258" t="s">
        <v>144</v>
      </c>
      <c r="AV225" s="15" t="s">
        <v>144</v>
      </c>
      <c r="AW225" s="15" t="s">
        <v>33</v>
      </c>
      <c r="AX225" s="15" t="s">
        <v>72</v>
      </c>
      <c r="AY225" s="258" t="s">
        <v>133</v>
      </c>
    </row>
    <row r="226" s="16" customFormat="1">
      <c r="A226" s="16"/>
      <c r="B226" s="269"/>
      <c r="C226" s="270"/>
      <c r="D226" s="228" t="s">
        <v>148</v>
      </c>
      <c r="E226" s="271" t="s">
        <v>19</v>
      </c>
      <c r="F226" s="272" t="s">
        <v>294</v>
      </c>
      <c r="G226" s="270"/>
      <c r="H226" s="273">
        <v>862.17999999999995</v>
      </c>
      <c r="I226" s="274"/>
      <c r="J226" s="270"/>
      <c r="K226" s="270"/>
      <c r="L226" s="275"/>
      <c r="M226" s="276"/>
      <c r="N226" s="277"/>
      <c r="O226" s="277"/>
      <c r="P226" s="277"/>
      <c r="Q226" s="277"/>
      <c r="R226" s="277"/>
      <c r="S226" s="277"/>
      <c r="T226" s="278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T226" s="279" t="s">
        <v>148</v>
      </c>
      <c r="AU226" s="279" t="s">
        <v>144</v>
      </c>
      <c r="AV226" s="16" t="s">
        <v>143</v>
      </c>
      <c r="AW226" s="16" t="s">
        <v>33</v>
      </c>
      <c r="AX226" s="16" t="s">
        <v>80</v>
      </c>
      <c r="AY226" s="279" t="s">
        <v>133</v>
      </c>
    </row>
    <row r="227" s="2" customFormat="1" ht="16.5" customHeight="1">
      <c r="A227" s="42"/>
      <c r="B227" s="43"/>
      <c r="C227" s="208" t="s">
        <v>311</v>
      </c>
      <c r="D227" s="208" t="s">
        <v>138</v>
      </c>
      <c r="E227" s="209" t="s">
        <v>312</v>
      </c>
      <c r="F227" s="210" t="s">
        <v>313</v>
      </c>
      <c r="G227" s="211" t="s">
        <v>170</v>
      </c>
      <c r="H227" s="212">
        <v>48.399999999999999</v>
      </c>
      <c r="I227" s="213"/>
      <c r="J227" s="214">
        <f>ROUND(I227*H227,2)</f>
        <v>0</v>
      </c>
      <c r="K227" s="210" t="s">
        <v>142</v>
      </c>
      <c r="L227" s="48"/>
      <c r="M227" s="215" t="s">
        <v>19</v>
      </c>
      <c r="N227" s="216" t="s">
        <v>43</v>
      </c>
      <c r="O227" s="88"/>
      <c r="P227" s="217">
        <f>O227*H227</f>
        <v>0</v>
      </c>
      <c r="Q227" s="217">
        <v>0</v>
      </c>
      <c r="R227" s="217">
        <f>Q227*H227</f>
        <v>0</v>
      </c>
      <c r="S227" s="217">
        <v>0.0015</v>
      </c>
      <c r="T227" s="218">
        <f>S227*H227</f>
        <v>0.072599999999999998</v>
      </c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R227" s="219" t="s">
        <v>240</v>
      </c>
      <c r="AT227" s="219" t="s">
        <v>138</v>
      </c>
      <c r="AU227" s="219" t="s">
        <v>144</v>
      </c>
      <c r="AY227" s="21" t="s">
        <v>133</v>
      </c>
      <c r="BE227" s="220">
        <f>IF(N227="základní",J227,0)</f>
        <v>0</v>
      </c>
      <c r="BF227" s="220">
        <f>IF(N227="snížená",J227,0)</f>
        <v>0</v>
      </c>
      <c r="BG227" s="220">
        <f>IF(N227="zákl. přenesená",J227,0)</f>
        <v>0</v>
      </c>
      <c r="BH227" s="220">
        <f>IF(N227="sníž. přenesená",J227,0)</f>
        <v>0</v>
      </c>
      <c r="BI227" s="220">
        <f>IF(N227="nulová",J227,0)</f>
        <v>0</v>
      </c>
      <c r="BJ227" s="21" t="s">
        <v>80</v>
      </c>
      <c r="BK227" s="220">
        <f>ROUND(I227*H227,2)</f>
        <v>0</v>
      </c>
      <c r="BL227" s="21" t="s">
        <v>240</v>
      </c>
      <c r="BM227" s="219" t="s">
        <v>314</v>
      </c>
    </row>
    <row r="228" s="2" customFormat="1">
      <c r="A228" s="42"/>
      <c r="B228" s="43"/>
      <c r="C228" s="44"/>
      <c r="D228" s="221" t="s">
        <v>146</v>
      </c>
      <c r="E228" s="44"/>
      <c r="F228" s="222" t="s">
        <v>315</v>
      </c>
      <c r="G228" s="44"/>
      <c r="H228" s="44"/>
      <c r="I228" s="223"/>
      <c r="J228" s="44"/>
      <c r="K228" s="44"/>
      <c r="L228" s="48"/>
      <c r="M228" s="224"/>
      <c r="N228" s="225"/>
      <c r="O228" s="88"/>
      <c r="P228" s="88"/>
      <c r="Q228" s="88"/>
      <c r="R228" s="88"/>
      <c r="S228" s="88"/>
      <c r="T228" s="89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T228" s="21" t="s">
        <v>146</v>
      </c>
      <c r="AU228" s="21" t="s">
        <v>144</v>
      </c>
    </row>
    <row r="229" s="14" customFormat="1">
      <c r="A229" s="14"/>
      <c r="B229" s="237"/>
      <c r="C229" s="238"/>
      <c r="D229" s="228" t="s">
        <v>148</v>
      </c>
      <c r="E229" s="239" t="s">
        <v>19</v>
      </c>
      <c r="F229" s="240" t="s">
        <v>316</v>
      </c>
      <c r="G229" s="238"/>
      <c r="H229" s="241">
        <v>19.600000000000001</v>
      </c>
      <c r="I229" s="242"/>
      <c r="J229" s="238"/>
      <c r="K229" s="238"/>
      <c r="L229" s="243"/>
      <c r="M229" s="244"/>
      <c r="N229" s="245"/>
      <c r="O229" s="245"/>
      <c r="P229" s="245"/>
      <c r="Q229" s="245"/>
      <c r="R229" s="245"/>
      <c r="S229" s="245"/>
      <c r="T229" s="246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7" t="s">
        <v>148</v>
      </c>
      <c r="AU229" s="247" t="s">
        <v>144</v>
      </c>
      <c r="AV229" s="14" t="s">
        <v>82</v>
      </c>
      <c r="AW229" s="14" t="s">
        <v>33</v>
      </c>
      <c r="AX229" s="14" t="s">
        <v>72</v>
      </c>
      <c r="AY229" s="247" t="s">
        <v>133</v>
      </c>
    </row>
    <row r="230" s="14" customFormat="1">
      <c r="A230" s="14"/>
      <c r="B230" s="237"/>
      <c r="C230" s="238"/>
      <c r="D230" s="228" t="s">
        <v>148</v>
      </c>
      <c r="E230" s="239" t="s">
        <v>19</v>
      </c>
      <c r="F230" s="240" t="s">
        <v>317</v>
      </c>
      <c r="G230" s="238"/>
      <c r="H230" s="241">
        <v>21</v>
      </c>
      <c r="I230" s="242"/>
      <c r="J230" s="238"/>
      <c r="K230" s="238"/>
      <c r="L230" s="243"/>
      <c r="M230" s="244"/>
      <c r="N230" s="245"/>
      <c r="O230" s="245"/>
      <c r="P230" s="245"/>
      <c r="Q230" s="245"/>
      <c r="R230" s="245"/>
      <c r="S230" s="245"/>
      <c r="T230" s="24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7" t="s">
        <v>148</v>
      </c>
      <c r="AU230" s="247" t="s">
        <v>144</v>
      </c>
      <c r="AV230" s="14" t="s">
        <v>82</v>
      </c>
      <c r="AW230" s="14" t="s">
        <v>33</v>
      </c>
      <c r="AX230" s="14" t="s">
        <v>72</v>
      </c>
      <c r="AY230" s="247" t="s">
        <v>133</v>
      </c>
    </row>
    <row r="231" s="14" customFormat="1">
      <c r="A231" s="14"/>
      <c r="B231" s="237"/>
      <c r="C231" s="238"/>
      <c r="D231" s="228" t="s">
        <v>148</v>
      </c>
      <c r="E231" s="239" t="s">
        <v>19</v>
      </c>
      <c r="F231" s="240" t="s">
        <v>318</v>
      </c>
      <c r="G231" s="238"/>
      <c r="H231" s="241">
        <v>5.4000000000000004</v>
      </c>
      <c r="I231" s="242"/>
      <c r="J231" s="238"/>
      <c r="K231" s="238"/>
      <c r="L231" s="243"/>
      <c r="M231" s="244"/>
      <c r="N231" s="245"/>
      <c r="O231" s="245"/>
      <c r="P231" s="245"/>
      <c r="Q231" s="245"/>
      <c r="R231" s="245"/>
      <c r="S231" s="245"/>
      <c r="T231" s="246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7" t="s">
        <v>148</v>
      </c>
      <c r="AU231" s="247" t="s">
        <v>144</v>
      </c>
      <c r="AV231" s="14" t="s">
        <v>82</v>
      </c>
      <c r="AW231" s="14" t="s">
        <v>33</v>
      </c>
      <c r="AX231" s="14" t="s">
        <v>72</v>
      </c>
      <c r="AY231" s="247" t="s">
        <v>133</v>
      </c>
    </row>
    <row r="232" s="14" customFormat="1">
      <c r="A232" s="14"/>
      <c r="B232" s="237"/>
      <c r="C232" s="238"/>
      <c r="D232" s="228" t="s">
        <v>148</v>
      </c>
      <c r="E232" s="239" t="s">
        <v>19</v>
      </c>
      <c r="F232" s="240" t="s">
        <v>319</v>
      </c>
      <c r="G232" s="238"/>
      <c r="H232" s="241">
        <v>2.3999999999999999</v>
      </c>
      <c r="I232" s="242"/>
      <c r="J232" s="238"/>
      <c r="K232" s="238"/>
      <c r="L232" s="243"/>
      <c r="M232" s="244"/>
      <c r="N232" s="245"/>
      <c r="O232" s="245"/>
      <c r="P232" s="245"/>
      <c r="Q232" s="245"/>
      <c r="R232" s="245"/>
      <c r="S232" s="245"/>
      <c r="T232" s="246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7" t="s">
        <v>148</v>
      </c>
      <c r="AU232" s="247" t="s">
        <v>144</v>
      </c>
      <c r="AV232" s="14" t="s">
        <v>82</v>
      </c>
      <c r="AW232" s="14" t="s">
        <v>33</v>
      </c>
      <c r="AX232" s="14" t="s">
        <v>72</v>
      </c>
      <c r="AY232" s="247" t="s">
        <v>133</v>
      </c>
    </row>
    <row r="233" s="15" customFormat="1">
      <c r="A233" s="15"/>
      <c r="B233" s="248"/>
      <c r="C233" s="249"/>
      <c r="D233" s="228" t="s">
        <v>148</v>
      </c>
      <c r="E233" s="250" t="s">
        <v>19</v>
      </c>
      <c r="F233" s="251" t="s">
        <v>151</v>
      </c>
      <c r="G233" s="249"/>
      <c r="H233" s="252">
        <v>48.399999999999999</v>
      </c>
      <c r="I233" s="253"/>
      <c r="J233" s="249"/>
      <c r="K233" s="249"/>
      <c r="L233" s="254"/>
      <c r="M233" s="255"/>
      <c r="N233" s="256"/>
      <c r="O233" s="256"/>
      <c r="P233" s="256"/>
      <c r="Q233" s="256"/>
      <c r="R233" s="256"/>
      <c r="S233" s="256"/>
      <c r="T233" s="257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58" t="s">
        <v>148</v>
      </c>
      <c r="AU233" s="258" t="s">
        <v>144</v>
      </c>
      <c r="AV233" s="15" t="s">
        <v>144</v>
      </c>
      <c r="AW233" s="15" t="s">
        <v>33</v>
      </c>
      <c r="AX233" s="15" t="s">
        <v>80</v>
      </c>
      <c r="AY233" s="258" t="s">
        <v>133</v>
      </c>
    </row>
    <row r="234" s="2" customFormat="1" ht="24.15" customHeight="1">
      <c r="A234" s="42"/>
      <c r="B234" s="43"/>
      <c r="C234" s="208" t="s">
        <v>320</v>
      </c>
      <c r="D234" s="208" t="s">
        <v>138</v>
      </c>
      <c r="E234" s="209" t="s">
        <v>321</v>
      </c>
      <c r="F234" s="210" t="s">
        <v>322</v>
      </c>
      <c r="G234" s="211" t="s">
        <v>141</v>
      </c>
      <c r="H234" s="212">
        <v>333.73000000000002</v>
      </c>
      <c r="I234" s="213"/>
      <c r="J234" s="214">
        <f>ROUND(I234*H234,2)</f>
        <v>0</v>
      </c>
      <c r="K234" s="210" t="s">
        <v>142</v>
      </c>
      <c r="L234" s="48"/>
      <c r="M234" s="215" t="s">
        <v>19</v>
      </c>
      <c r="N234" s="216" t="s">
        <v>43</v>
      </c>
      <c r="O234" s="88"/>
      <c r="P234" s="217">
        <f>O234*H234</f>
        <v>0</v>
      </c>
      <c r="Q234" s="217">
        <v>0</v>
      </c>
      <c r="R234" s="217">
        <f>Q234*H234</f>
        <v>0</v>
      </c>
      <c r="S234" s="217">
        <v>0.0025000000000000001</v>
      </c>
      <c r="T234" s="218">
        <f>S234*H234</f>
        <v>0.83432500000000009</v>
      </c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R234" s="219" t="s">
        <v>143</v>
      </c>
      <c r="AT234" s="219" t="s">
        <v>138</v>
      </c>
      <c r="AU234" s="219" t="s">
        <v>144</v>
      </c>
      <c r="AY234" s="21" t="s">
        <v>133</v>
      </c>
      <c r="BE234" s="220">
        <f>IF(N234="základní",J234,0)</f>
        <v>0</v>
      </c>
      <c r="BF234" s="220">
        <f>IF(N234="snížená",J234,0)</f>
        <v>0</v>
      </c>
      <c r="BG234" s="220">
        <f>IF(N234="zákl. přenesená",J234,0)</f>
        <v>0</v>
      </c>
      <c r="BH234" s="220">
        <f>IF(N234="sníž. přenesená",J234,0)</f>
        <v>0</v>
      </c>
      <c r="BI234" s="220">
        <f>IF(N234="nulová",J234,0)</f>
        <v>0</v>
      </c>
      <c r="BJ234" s="21" t="s">
        <v>80</v>
      </c>
      <c r="BK234" s="220">
        <f>ROUND(I234*H234,2)</f>
        <v>0</v>
      </c>
      <c r="BL234" s="21" t="s">
        <v>143</v>
      </c>
      <c r="BM234" s="219" t="s">
        <v>323</v>
      </c>
    </row>
    <row r="235" s="2" customFormat="1">
      <c r="A235" s="42"/>
      <c r="B235" s="43"/>
      <c r="C235" s="44"/>
      <c r="D235" s="221" t="s">
        <v>146</v>
      </c>
      <c r="E235" s="44"/>
      <c r="F235" s="222" t="s">
        <v>324</v>
      </c>
      <c r="G235" s="44"/>
      <c r="H235" s="44"/>
      <c r="I235" s="223"/>
      <c r="J235" s="44"/>
      <c r="K235" s="44"/>
      <c r="L235" s="48"/>
      <c r="M235" s="224"/>
      <c r="N235" s="225"/>
      <c r="O235" s="88"/>
      <c r="P235" s="88"/>
      <c r="Q235" s="88"/>
      <c r="R235" s="88"/>
      <c r="S235" s="88"/>
      <c r="T235" s="89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T235" s="21" t="s">
        <v>146</v>
      </c>
      <c r="AU235" s="21" t="s">
        <v>144</v>
      </c>
    </row>
    <row r="236" s="13" customFormat="1">
      <c r="A236" s="13"/>
      <c r="B236" s="226"/>
      <c r="C236" s="227"/>
      <c r="D236" s="228" t="s">
        <v>148</v>
      </c>
      <c r="E236" s="229" t="s">
        <v>19</v>
      </c>
      <c r="F236" s="230" t="s">
        <v>283</v>
      </c>
      <c r="G236" s="227"/>
      <c r="H236" s="229" t="s">
        <v>19</v>
      </c>
      <c r="I236" s="231"/>
      <c r="J236" s="227"/>
      <c r="K236" s="227"/>
      <c r="L236" s="232"/>
      <c r="M236" s="233"/>
      <c r="N236" s="234"/>
      <c r="O236" s="234"/>
      <c r="P236" s="234"/>
      <c r="Q236" s="234"/>
      <c r="R236" s="234"/>
      <c r="S236" s="234"/>
      <c r="T236" s="235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6" t="s">
        <v>148</v>
      </c>
      <c r="AU236" s="236" t="s">
        <v>144</v>
      </c>
      <c r="AV236" s="13" t="s">
        <v>80</v>
      </c>
      <c r="AW236" s="13" t="s">
        <v>33</v>
      </c>
      <c r="AX236" s="13" t="s">
        <v>72</v>
      </c>
      <c r="AY236" s="236" t="s">
        <v>133</v>
      </c>
    </row>
    <row r="237" s="13" customFormat="1">
      <c r="A237" s="13"/>
      <c r="B237" s="226"/>
      <c r="C237" s="227"/>
      <c r="D237" s="228" t="s">
        <v>148</v>
      </c>
      <c r="E237" s="229" t="s">
        <v>19</v>
      </c>
      <c r="F237" s="230" t="s">
        <v>325</v>
      </c>
      <c r="G237" s="227"/>
      <c r="H237" s="229" t="s">
        <v>19</v>
      </c>
      <c r="I237" s="231"/>
      <c r="J237" s="227"/>
      <c r="K237" s="227"/>
      <c r="L237" s="232"/>
      <c r="M237" s="233"/>
      <c r="N237" s="234"/>
      <c r="O237" s="234"/>
      <c r="P237" s="234"/>
      <c r="Q237" s="234"/>
      <c r="R237" s="234"/>
      <c r="S237" s="234"/>
      <c r="T237" s="23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6" t="s">
        <v>148</v>
      </c>
      <c r="AU237" s="236" t="s">
        <v>144</v>
      </c>
      <c r="AV237" s="13" t="s">
        <v>80</v>
      </c>
      <c r="AW237" s="13" t="s">
        <v>33</v>
      </c>
      <c r="AX237" s="13" t="s">
        <v>72</v>
      </c>
      <c r="AY237" s="236" t="s">
        <v>133</v>
      </c>
    </row>
    <row r="238" s="14" customFormat="1">
      <c r="A238" s="14"/>
      <c r="B238" s="237"/>
      <c r="C238" s="238"/>
      <c r="D238" s="228" t="s">
        <v>148</v>
      </c>
      <c r="E238" s="239" t="s">
        <v>19</v>
      </c>
      <c r="F238" s="240" t="s">
        <v>285</v>
      </c>
      <c r="G238" s="238"/>
      <c r="H238" s="241">
        <v>343.44</v>
      </c>
      <c r="I238" s="242"/>
      <c r="J238" s="238"/>
      <c r="K238" s="238"/>
      <c r="L238" s="243"/>
      <c r="M238" s="244"/>
      <c r="N238" s="245"/>
      <c r="O238" s="245"/>
      <c r="P238" s="245"/>
      <c r="Q238" s="245"/>
      <c r="R238" s="245"/>
      <c r="S238" s="245"/>
      <c r="T238" s="246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7" t="s">
        <v>148</v>
      </c>
      <c r="AU238" s="247" t="s">
        <v>144</v>
      </c>
      <c r="AV238" s="14" t="s">
        <v>82</v>
      </c>
      <c r="AW238" s="14" t="s">
        <v>33</v>
      </c>
      <c r="AX238" s="14" t="s">
        <v>72</v>
      </c>
      <c r="AY238" s="247" t="s">
        <v>133</v>
      </c>
    </row>
    <row r="239" s="13" customFormat="1">
      <c r="A239" s="13"/>
      <c r="B239" s="226"/>
      <c r="C239" s="227"/>
      <c r="D239" s="228" t="s">
        <v>148</v>
      </c>
      <c r="E239" s="229" t="s">
        <v>19</v>
      </c>
      <c r="F239" s="230" t="s">
        <v>286</v>
      </c>
      <c r="G239" s="227"/>
      <c r="H239" s="229" t="s">
        <v>19</v>
      </c>
      <c r="I239" s="231"/>
      <c r="J239" s="227"/>
      <c r="K239" s="227"/>
      <c r="L239" s="232"/>
      <c r="M239" s="233"/>
      <c r="N239" s="234"/>
      <c r="O239" s="234"/>
      <c r="P239" s="234"/>
      <c r="Q239" s="234"/>
      <c r="R239" s="234"/>
      <c r="S239" s="234"/>
      <c r="T239" s="23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6" t="s">
        <v>148</v>
      </c>
      <c r="AU239" s="236" t="s">
        <v>144</v>
      </c>
      <c r="AV239" s="13" t="s">
        <v>80</v>
      </c>
      <c r="AW239" s="13" t="s">
        <v>33</v>
      </c>
      <c r="AX239" s="13" t="s">
        <v>72</v>
      </c>
      <c r="AY239" s="236" t="s">
        <v>133</v>
      </c>
    </row>
    <row r="240" s="14" customFormat="1">
      <c r="A240" s="14"/>
      <c r="B240" s="237"/>
      <c r="C240" s="238"/>
      <c r="D240" s="228" t="s">
        <v>148</v>
      </c>
      <c r="E240" s="239" t="s">
        <v>19</v>
      </c>
      <c r="F240" s="240" t="s">
        <v>287</v>
      </c>
      <c r="G240" s="238"/>
      <c r="H240" s="241">
        <v>-15.52</v>
      </c>
      <c r="I240" s="242"/>
      <c r="J240" s="238"/>
      <c r="K240" s="238"/>
      <c r="L240" s="243"/>
      <c r="M240" s="244"/>
      <c r="N240" s="245"/>
      <c r="O240" s="245"/>
      <c r="P240" s="245"/>
      <c r="Q240" s="245"/>
      <c r="R240" s="245"/>
      <c r="S240" s="245"/>
      <c r="T240" s="24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7" t="s">
        <v>148</v>
      </c>
      <c r="AU240" s="247" t="s">
        <v>144</v>
      </c>
      <c r="AV240" s="14" t="s">
        <v>82</v>
      </c>
      <c r="AW240" s="14" t="s">
        <v>33</v>
      </c>
      <c r="AX240" s="14" t="s">
        <v>72</v>
      </c>
      <c r="AY240" s="247" t="s">
        <v>133</v>
      </c>
    </row>
    <row r="241" s="13" customFormat="1">
      <c r="A241" s="13"/>
      <c r="B241" s="226"/>
      <c r="C241" s="227"/>
      <c r="D241" s="228" t="s">
        <v>148</v>
      </c>
      <c r="E241" s="229" t="s">
        <v>19</v>
      </c>
      <c r="F241" s="230" t="s">
        <v>301</v>
      </c>
      <c r="G241" s="227"/>
      <c r="H241" s="229" t="s">
        <v>19</v>
      </c>
      <c r="I241" s="231"/>
      <c r="J241" s="227"/>
      <c r="K241" s="227"/>
      <c r="L241" s="232"/>
      <c r="M241" s="233"/>
      <c r="N241" s="234"/>
      <c r="O241" s="234"/>
      <c r="P241" s="234"/>
      <c r="Q241" s="234"/>
      <c r="R241" s="234"/>
      <c r="S241" s="234"/>
      <c r="T241" s="23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6" t="s">
        <v>148</v>
      </c>
      <c r="AU241" s="236" t="s">
        <v>144</v>
      </c>
      <c r="AV241" s="13" t="s">
        <v>80</v>
      </c>
      <c r="AW241" s="13" t="s">
        <v>33</v>
      </c>
      <c r="AX241" s="13" t="s">
        <v>72</v>
      </c>
      <c r="AY241" s="236" t="s">
        <v>133</v>
      </c>
    </row>
    <row r="242" s="14" customFormat="1">
      <c r="A242" s="14"/>
      <c r="B242" s="237"/>
      <c r="C242" s="238"/>
      <c r="D242" s="228" t="s">
        <v>148</v>
      </c>
      <c r="E242" s="239" t="s">
        <v>19</v>
      </c>
      <c r="F242" s="240" t="s">
        <v>302</v>
      </c>
      <c r="G242" s="238"/>
      <c r="H242" s="241">
        <v>-7.1100000000000003</v>
      </c>
      <c r="I242" s="242"/>
      <c r="J242" s="238"/>
      <c r="K242" s="238"/>
      <c r="L242" s="243"/>
      <c r="M242" s="244"/>
      <c r="N242" s="245"/>
      <c r="O242" s="245"/>
      <c r="P242" s="245"/>
      <c r="Q242" s="245"/>
      <c r="R242" s="245"/>
      <c r="S242" s="245"/>
      <c r="T242" s="24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7" t="s">
        <v>148</v>
      </c>
      <c r="AU242" s="247" t="s">
        <v>144</v>
      </c>
      <c r="AV242" s="14" t="s">
        <v>82</v>
      </c>
      <c r="AW242" s="14" t="s">
        <v>33</v>
      </c>
      <c r="AX242" s="14" t="s">
        <v>72</v>
      </c>
      <c r="AY242" s="247" t="s">
        <v>133</v>
      </c>
    </row>
    <row r="243" s="15" customFormat="1">
      <c r="A243" s="15"/>
      <c r="B243" s="248"/>
      <c r="C243" s="249"/>
      <c r="D243" s="228" t="s">
        <v>148</v>
      </c>
      <c r="E243" s="250" t="s">
        <v>19</v>
      </c>
      <c r="F243" s="251" t="s">
        <v>151</v>
      </c>
      <c r="G243" s="249"/>
      <c r="H243" s="252">
        <v>320.81</v>
      </c>
      <c r="I243" s="253"/>
      <c r="J243" s="249"/>
      <c r="K243" s="249"/>
      <c r="L243" s="254"/>
      <c r="M243" s="255"/>
      <c r="N243" s="256"/>
      <c r="O243" s="256"/>
      <c r="P243" s="256"/>
      <c r="Q243" s="256"/>
      <c r="R243" s="256"/>
      <c r="S243" s="256"/>
      <c r="T243" s="257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58" t="s">
        <v>148</v>
      </c>
      <c r="AU243" s="258" t="s">
        <v>144</v>
      </c>
      <c r="AV243" s="15" t="s">
        <v>144</v>
      </c>
      <c r="AW243" s="15" t="s">
        <v>33</v>
      </c>
      <c r="AX243" s="15" t="s">
        <v>72</v>
      </c>
      <c r="AY243" s="258" t="s">
        <v>133</v>
      </c>
    </row>
    <row r="244" s="13" customFormat="1">
      <c r="A244" s="13"/>
      <c r="B244" s="226"/>
      <c r="C244" s="227"/>
      <c r="D244" s="228" t="s">
        <v>148</v>
      </c>
      <c r="E244" s="229" t="s">
        <v>19</v>
      </c>
      <c r="F244" s="230" t="s">
        <v>292</v>
      </c>
      <c r="G244" s="227"/>
      <c r="H244" s="229" t="s">
        <v>19</v>
      </c>
      <c r="I244" s="231"/>
      <c r="J244" s="227"/>
      <c r="K244" s="227"/>
      <c r="L244" s="232"/>
      <c r="M244" s="233"/>
      <c r="N244" s="234"/>
      <c r="O244" s="234"/>
      <c r="P244" s="234"/>
      <c r="Q244" s="234"/>
      <c r="R244" s="234"/>
      <c r="S244" s="234"/>
      <c r="T244" s="235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6" t="s">
        <v>148</v>
      </c>
      <c r="AU244" s="236" t="s">
        <v>144</v>
      </c>
      <c r="AV244" s="13" t="s">
        <v>80</v>
      </c>
      <c r="AW244" s="13" t="s">
        <v>33</v>
      </c>
      <c r="AX244" s="13" t="s">
        <v>72</v>
      </c>
      <c r="AY244" s="236" t="s">
        <v>133</v>
      </c>
    </row>
    <row r="245" s="13" customFormat="1">
      <c r="A245" s="13"/>
      <c r="B245" s="226"/>
      <c r="C245" s="227"/>
      <c r="D245" s="228" t="s">
        <v>148</v>
      </c>
      <c r="E245" s="229" t="s">
        <v>19</v>
      </c>
      <c r="F245" s="230" t="s">
        <v>325</v>
      </c>
      <c r="G245" s="227"/>
      <c r="H245" s="229" t="s">
        <v>19</v>
      </c>
      <c r="I245" s="231"/>
      <c r="J245" s="227"/>
      <c r="K245" s="227"/>
      <c r="L245" s="232"/>
      <c r="M245" s="233"/>
      <c r="N245" s="234"/>
      <c r="O245" s="234"/>
      <c r="P245" s="234"/>
      <c r="Q245" s="234"/>
      <c r="R245" s="234"/>
      <c r="S245" s="234"/>
      <c r="T245" s="23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6" t="s">
        <v>148</v>
      </c>
      <c r="AU245" s="236" t="s">
        <v>144</v>
      </c>
      <c r="AV245" s="13" t="s">
        <v>80</v>
      </c>
      <c r="AW245" s="13" t="s">
        <v>33</v>
      </c>
      <c r="AX245" s="13" t="s">
        <v>72</v>
      </c>
      <c r="AY245" s="236" t="s">
        <v>133</v>
      </c>
    </row>
    <row r="246" s="14" customFormat="1">
      <c r="A246" s="14"/>
      <c r="B246" s="237"/>
      <c r="C246" s="238"/>
      <c r="D246" s="228" t="s">
        <v>148</v>
      </c>
      <c r="E246" s="239" t="s">
        <v>19</v>
      </c>
      <c r="F246" s="240" t="s">
        <v>326</v>
      </c>
      <c r="G246" s="238"/>
      <c r="H246" s="241">
        <v>12.92</v>
      </c>
      <c r="I246" s="242"/>
      <c r="J246" s="238"/>
      <c r="K246" s="238"/>
      <c r="L246" s="243"/>
      <c r="M246" s="244"/>
      <c r="N246" s="245"/>
      <c r="O246" s="245"/>
      <c r="P246" s="245"/>
      <c r="Q246" s="245"/>
      <c r="R246" s="245"/>
      <c r="S246" s="245"/>
      <c r="T246" s="246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7" t="s">
        <v>148</v>
      </c>
      <c r="AU246" s="247" t="s">
        <v>144</v>
      </c>
      <c r="AV246" s="14" t="s">
        <v>82</v>
      </c>
      <c r="AW246" s="14" t="s">
        <v>33</v>
      </c>
      <c r="AX246" s="14" t="s">
        <v>72</v>
      </c>
      <c r="AY246" s="247" t="s">
        <v>133</v>
      </c>
    </row>
    <row r="247" s="15" customFormat="1">
      <c r="A247" s="15"/>
      <c r="B247" s="248"/>
      <c r="C247" s="249"/>
      <c r="D247" s="228" t="s">
        <v>148</v>
      </c>
      <c r="E247" s="250" t="s">
        <v>19</v>
      </c>
      <c r="F247" s="251" t="s">
        <v>151</v>
      </c>
      <c r="G247" s="249"/>
      <c r="H247" s="252">
        <v>12.92</v>
      </c>
      <c r="I247" s="253"/>
      <c r="J247" s="249"/>
      <c r="K247" s="249"/>
      <c r="L247" s="254"/>
      <c r="M247" s="255"/>
      <c r="N247" s="256"/>
      <c r="O247" s="256"/>
      <c r="P247" s="256"/>
      <c r="Q247" s="256"/>
      <c r="R247" s="256"/>
      <c r="S247" s="256"/>
      <c r="T247" s="257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58" t="s">
        <v>148</v>
      </c>
      <c r="AU247" s="258" t="s">
        <v>144</v>
      </c>
      <c r="AV247" s="15" t="s">
        <v>144</v>
      </c>
      <c r="AW247" s="15" t="s">
        <v>33</v>
      </c>
      <c r="AX247" s="15" t="s">
        <v>72</v>
      </c>
      <c r="AY247" s="258" t="s">
        <v>133</v>
      </c>
    </row>
    <row r="248" s="16" customFormat="1">
      <c r="A248" s="16"/>
      <c r="B248" s="269"/>
      <c r="C248" s="270"/>
      <c r="D248" s="228" t="s">
        <v>148</v>
      </c>
      <c r="E248" s="271" t="s">
        <v>19</v>
      </c>
      <c r="F248" s="272" t="s">
        <v>294</v>
      </c>
      <c r="G248" s="270"/>
      <c r="H248" s="273">
        <v>333.73000000000002</v>
      </c>
      <c r="I248" s="274"/>
      <c r="J248" s="270"/>
      <c r="K248" s="270"/>
      <c r="L248" s="275"/>
      <c r="M248" s="276"/>
      <c r="N248" s="277"/>
      <c r="O248" s="277"/>
      <c r="P248" s="277"/>
      <c r="Q248" s="277"/>
      <c r="R248" s="277"/>
      <c r="S248" s="277"/>
      <c r="T248" s="278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T248" s="279" t="s">
        <v>148</v>
      </c>
      <c r="AU248" s="279" t="s">
        <v>144</v>
      </c>
      <c r="AV248" s="16" t="s">
        <v>143</v>
      </c>
      <c r="AW248" s="16" t="s">
        <v>33</v>
      </c>
      <c r="AX248" s="16" t="s">
        <v>80</v>
      </c>
      <c r="AY248" s="279" t="s">
        <v>133</v>
      </c>
    </row>
    <row r="249" s="2" customFormat="1" ht="16.5" customHeight="1">
      <c r="A249" s="42"/>
      <c r="B249" s="43"/>
      <c r="C249" s="208" t="s">
        <v>327</v>
      </c>
      <c r="D249" s="208" t="s">
        <v>138</v>
      </c>
      <c r="E249" s="209" t="s">
        <v>328</v>
      </c>
      <c r="F249" s="210" t="s">
        <v>329</v>
      </c>
      <c r="G249" s="211" t="s">
        <v>195</v>
      </c>
      <c r="H249" s="212">
        <v>3</v>
      </c>
      <c r="I249" s="213"/>
      <c r="J249" s="214">
        <f>ROUND(I249*H249,2)</f>
        <v>0</v>
      </c>
      <c r="K249" s="210" t="s">
        <v>142</v>
      </c>
      <c r="L249" s="48"/>
      <c r="M249" s="215" t="s">
        <v>19</v>
      </c>
      <c r="N249" s="216" t="s">
        <v>43</v>
      </c>
      <c r="O249" s="88"/>
      <c r="P249" s="217">
        <f>O249*H249</f>
        <v>0</v>
      </c>
      <c r="Q249" s="217">
        <v>0</v>
      </c>
      <c r="R249" s="217">
        <f>Q249*H249</f>
        <v>0</v>
      </c>
      <c r="S249" s="217">
        <v>0.020109999999999999</v>
      </c>
      <c r="T249" s="218">
        <f>S249*H249</f>
        <v>0.060329999999999995</v>
      </c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R249" s="219" t="s">
        <v>143</v>
      </c>
      <c r="AT249" s="219" t="s">
        <v>138</v>
      </c>
      <c r="AU249" s="219" t="s">
        <v>144</v>
      </c>
      <c r="AY249" s="21" t="s">
        <v>133</v>
      </c>
      <c r="BE249" s="220">
        <f>IF(N249="základní",J249,0)</f>
        <v>0</v>
      </c>
      <c r="BF249" s="220">
        <f>IF(N249="snížená",J249,0)</f>
        <v>0</v>
      </c>
      <c r="BG249" s="220">
        <f>IF(N249="zákl. přenesená",J249,0)</f>
        <v>0</v>
      </c>
      <c r="BH249" s="220">
        <f>IF(N249="sníž. přenesená",J249,0)</f>
        <v>0</v>
      </c>
      <c r="BI249" s="220">
        <f>IF(N249="nulová",J249,0)</f>
        <v>0</v>
      </c>
      <c r="BJ249" s="21" t="s">
        <v>80</v>
      </c>
      <c r="BK249" s="220">
        <f>ROUND(I249*H249,2)</f>
        <v>0</v>
      </c>
      <c r="BL249" s="21" t="s">
        <v>143</v>
      </c>
      <c r="BM249" s="219" t="s">
        <v>330</v>
      </c>
    </row>
    <row r="250" s="2" customFormat="1">
      <c r="A250" s="42"/>
      <c r="B250" s="43"/>
      <c r="C250" s="44"/>
      <c r="D250" s="221" t="s">
        <v>146</v>
      </c>
      <c r="E250" s="44"/>
      <c r="F250" s="222" t="s">
        <v>331</v>
      </c>
      <c r="G250" s="44"/>
      <c r="H250" s="44"/>
      <c r="I250" s="223"/>
      <c r="J250" s="44"/>
      <c r="K250" s="44"/>
      <c r="L250" s="48"/>
      <c r="M250" s="224"/>
      <c r="N250" s="225"/>
      <c r="O250" s="88"/>
      <c r="P250" s="88"/>
      <c r="Q250" s="88"/>
      <c r="R250" s="88"/>
      <c r="S250" s="88"/>
      <c r="T250" s="89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T250" s="21" t="s">
        <v>146</v>
      </c>
      <c r="AU250" s="21" t="s">
        <v>144</v>
      </c>
    </row>
    <row r="251" s="2" customFormat="1" ht="21.75" customHeight="1">
      <c r="A251" s="42"/>
      <c r="B251" s="43"/>
      <c r="C251" s="208" t="s">
        <v>332</v>
      </c>
      <c r="D251" s="208" t="s">
        <v>138</v>
      </c>
      <c r="E251" s="209" t="s">
        <v>333</v>
      </c>
      <c r="F251" s="210" t="s">
        <v>334</v>
      </c>
      <c r="G251" s="211" t="s">
        <v>335</v>
      </c>
      <c r="H251" s="212">
        <v>46.463999999999999</v>
      </c>
      <c r="I251" s="213"/>
      <c r="J251" s="214">
        <f>ROUND(I251*H251,2)</f>
        <v>0</v>
      </c>
      <c r="K251" s="210" t="s">
        <v>142</v>
      </c>
      <c r="L251" s="48"/>
      <c r="M251" s="215" t="s">
        <v>19</v>
      </c>
      <c r="N251" s="216" t="s">
        <v>43</v>
      </c>
      <c r="O251" s="88"/>
      <c r="P251" s="217">
        <f>O251*H251</f>
        <v>0</v>
      </c>
      <c r="Q251" s="217">
        <v>0</v>
      </c>
      <c r="R251" s="217">
        <f>Q251*H251</f>
        <v>0</v>
      </c>
      <c r="S251" s="217">
        <v>1.3999999999999999</v>
      </c>
      <c r="T251" s="218">
        <f>S251*H251</f>
        <v>65.049599999999998</v>
      </c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R251" s="219" t="s">
        <v>143</v>
      </c>
      <c r="AT251" s="219" t="s">
        <v>138</v>
      </c>
      <c r="AU251" s="219" t="s">
        <v>144</v>
      </c>
      <c r="AY251" s="21" t="s">
        <v>133</v>
      </c>
      <c r="BE251" s="220">
        <f>IF(N251="základní",J251,0)</f>
        <v>0</v>
      </c>
      <c r="BF251" s="220">
        <f>IF(N251="snížená",J251,0)</f>
        <v>0</v>
      </c>
      <c r="BG251" s="220">
        <f>IF(N251="zákl. přenesená",J251,0)</f>
        <v>0</v>
      </c>
      <c r="BH251" s="220">
        <f>IF(N251="sníž. přenesená",J251,0)</f>
        <v>0</v>
      </c>
      <c r="BI251" s="220">
        <f>IF(N251="nulová",J251,0)</f>
        <v>0</v>
      </c>
      <c r="BJ251" s="21" t="s">
        <v>80</v>
      </c>
      <c r="BK251" s="220">
        <f>ROUND(I251*H251,2)</f>
        <v>0</v>
      </c>
      <c r="BL251" s="21" t="s">
        <v>143</v>
      </c>
      <c r="BM251" s="219" t="s">
        <v>336</v>
      </c>
    </row>
    <row r="252" s="2" customFormat="1">
      <c r="A252" s="42"/>
      <c r="B252" s="43"/>
      <c r="C252" s="44"/>
      <c r="D252" s="221" t="s">
        <v>146</v>
      </c>
      <c r="E252" s="44"/>
      <c r="F252" s="222" t="s">
        <v>337</v>
      </c>
      <c r="G252" s="44"/>
      <c r="H252" s="44"/>
      <c r="I252" s="223"/>
      <c r="J252" s="44"/>
      <c r="K252" s="44"/>
      <c r="L252" s="48"/>
      <c r="M252" s="224"/>
      <c r="N252" s="225"/>
      <c r="O252" s="88"/>
      <c r="P252" s="88"/>
      <c r="Q252" s="88"/>
      <c r="R252" s="88"/>
      <c r="S252" s="88"/>
      <c r="T252" s="89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T252" s="21" t="s">
        <v>146</v>
      </c>
      <c r="AU252" s="21" t="s">
        <v>144</v>
      </c>
    </row>
    <row r="253" s="13" customFormat="1">
      <c r="A253" s="13"/>
      <c r="B253" s="226"/>
      <c r="C253" s="227"/>
      <c r="D253" s="228" t="s">
        <v>148</v>
      </c>
      <c r="E253" s="229" t="s">
        <v>19</v>
      </c>
      <c r="F253" s="230" t="s">
        <v>283</v>
      </c>
      <c r="G253" s="227"/>
      <c r="H253" s="229" t="s">
        <v>19</v>
      </c>
      <c r="I253" s="231"/>
      <c r="J253" s="227"/>
      <c r="K253" s="227"/>
      <c r="L253" s="232"/>
      <c r="M253" s="233"/>
      <c r="N253" s="234"/>
      <c r="O253" s="234"/>
      <c r="P253" s="234"/>
      <c r="Q253" s="234"/>
      <c r="R253" s="234"/>
      <c r="S253" s="234"/>
      <c r="T253" s="23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6" t="s">
        <v>148</v>
      </c>
      <c r="AU253" s="236" t="s">
        <v>144</v>
      </c>
      <c r="AV253" s="13" t="s">
        <v>80</v>
      </c>
      <c r="AW253" s="13" t="s">
        <v>33</v>
      </c>
      <c r="AX253" s="13" t="s">
        <v>72</v>
      </c>
      <c r="AY253" s="236" t="s">
        <v>133</v>
      </c>
    </row>
    <row r="254" s="13" customFormat="1">
      <c r="A254" s="13"/>
      <c r="B254" s="226"/>
      <c r="C254" s="227"/>
      <c r="D254" s="228" t="s">
        <v>148</v>
      </c>
      <c r="E254" s="229" t="s">
        <v>19</v>
      </c>
      <c r="F254" s="230" t="s">
        <v>338</v>
      </c>
      <c r="G254" s="227"/>
      <c r="H254" s="229" t="s">
        <v>19</v>
      </c>
      <c r="I254" s="231"/>
      <c r="J254" s="227"/>
      <c r="K254" s="227"/>
      <c r="L254" s="232"/>
      <c r="M254" s="233"/>
      <c r="N254" s="234"/>
      <c r="O254" s="234"/>
      <c r="P254" s="234"/>
      <c r="Q254" s="234"/>
      <c r="R254" s="234"/>
      <c r="S254" s="234"/>
      <c r="T254" s="23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6" t="s">
        <v>148</v>
      </c>
      <c r="AU254" s="236" t="s">
        <v>144</v>
      </c>
      <c r="AV254" s="13" t="s">
        <v>80</v>
      </c>
      <c r="AW254" s="13" t="s">
        <v>33</v>
      </c>
      <c r="AX254" s="13" t="s">
        <v>72</v>
      </c>
      <c r="AY254" s="236" t="s">
        <v>133</v>
      </c>
    </row>
    <row r="255" s="14" customFormat="1">
      <c r="A255" s="14"/>
      <c r="B255" s="237"/>
      <c r="C255" s="238"/>
      <c r="D255" s="228" t="s">
        <v>148</v>
      </c>
      <c r="E255" s="239" t="s">
        <v>19</v>
      </c>
      <c r="F255" s="240" t="s">
        <v>339</v>
      </c>
      <c r="G255" s="238"/>
      <c r="H255" s="241">
        <v>48.082000000000001</v>
      </c>
      <c r="I255" s="242"/>
      <c r="J255" s="238"/>
      <c r="K255" s="238"/>
      <c r="L255" s="243"/>
      <c r="M255" s="244"/>
      <c r="N255" s="245"/>
      <c r="O255" s="245"/>
      <c r="P255" s="245"/>
      <c r="Q255" s="245"/>
      <c r="R255" s="245"/>
      <c r="S255" s="245"/>
      <c r="T255" s="246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7" t="s">
        <v>148</v>
      </c>
      <c r="AU255" s="247" t="s">
        <v>144</v>
      </c>
      <c r="AV255" s="14" t="s">
        <v>82</v>
      </c>
      <c r="AW255" s="14" t="s">
        <v>33</v>
      </c>
      <c r="AX255" s="14" t="s">
        <v>72</v>
      </c>
      <c r="AY255" s="247" t="s">
        <v>133</v>
      </c>
    </row>
    <row r="256" s="13" customFormat="1">
      <c r="A256" s="13"/>
      <c r="B256" s="226"/>
      <c r="C256" s="227"/>
      <c r="D256" s="228" t="s">
        <v>148</v>
      </c>
      <c r="E256" s="229" t="s">
        <v>19</v>
      </c>
      <c r="F256" s="230" t="s">
        <v>286</v>
      </c>
      <c r="G256" s="227"/>
      <c r="H256" s="229" t="s">
        <v>19</v>
      </c>
      <c r="I256" s="231"/>
      <c r="J256" s="227"/>
      <c r="K256" s="227"/>
      <c r="L256" s="232"/>
      <c r="M256" s="233"/>
      <c r="N256" s="234"/>
      <c r="O256" s="234"/>
      <c r="P256" s="234"/>
      <c r="Q256" s="234"/>
      <c r="R256" s="234"/>
      <c r="S256" s="234"/>
      <c r="T256" s="23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6" t="s">
        <v>148</v>
      </c>
      <c r="AU256" s="236" t="s">
        <v>144</v>
      </c>
      <c r="AV256" s="13" t="s">
        <v>80</v>
      </c>
      <c r="AW256" s="13" t="s">
        <v>33</v>
      </c>
      <c r="AX256" s="13" t="s">
        <v>72</v>
      </c>
      <c r="AY256" s="236" t="s">
        <v>133</v>
      </c>
    </row>
    <row r="257" s="14" customFormat="1">
      <c r="A257" s="14"/>
      <c r="B257" s="237"/>
      <c r="C257" s="238"/>
      <c r="D257" s="228" t="s">
        <v>148</v>
      </c>
      <c r="E257" s="239" t="s">
        <v>19</v>
      </c>
      <c r="F257" s="240" t="s">
        <v>340</v>
      </c>
      <c r="G257" s="238"/>
      <c r="H257" s="241">
        <v>-2.173</v>
      </c>
      <c r="I257" s="242"/>
      <c r="J257" s="238"/>
      <c r="K257" s="238"/>
      <c r="L257" s="243"/>
      <c r="M257" s="244"/>
      <c r="N257" s="245"/>
      <c r="O257" s="245"/>
      <c r="P257" s="245"/>
      <c r="Q257" s="245"/>
      <c r="R257" s="245"/>
      <c r="S257" s="245"/>
      <c r="T257" s="24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7" t="s">
        <v>148</v>
      </c>
      <c r="AU257" s="247" t="s">
        <v>144</v>
      </c>
      <c r="AV257" s="14" t="s">
        <v>82</v>
      </c>
      <c r="AW257" s="14" t="s">
        <v>33</v>
      </c>
      <c r="AX257" s="14" t="s">
        <v>72</v>
      </c>
      <c r="AY257" s="247" t="s">
        <v>133</v>
      </c>
    </row>
    <row r="258" s="13" customFormat="1">
      <c r="A258" s="13"/>
      <c r="B258" s="226"/>
      <c r="C258" s="227"/>
      <c r="D258" s="228" t="s">
        <v>148</v>
      </c>
      <c r="E258" s="229" t="s">
        <v>19</v>
      </c>
      <c r="F258" s="230" t="s">
        <v>301</v>
      </c>
      <c r="G258" s="227"/>
      <c r="H258" s="229" t="s">
        <v>19</v>
      </c>
      <c r="I258" s="231"/>
      <c r="J258" s="227"/>
      <c r="K258" s="227"/>
      <c r="L258" s="232"/>
      <c r="M258" s="233"/>
      <c r="N258" s="234"/>
      <c r="O258" s="234"/>
      <c r="P258" s="234"/>
      <c r="Q258" s="234"/>
      <c r="R258" s="234"/>
      <c r="S258" s="234"/>
      <c r="T258" s="23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6" t="s">
        <v>148</v>
      </c>
      <c r="AU258" s="236" t="s">
        <v>144</v>
      </c>
      <c r="AV258" s="13" t="s">
        <v>80</v>
      </c>
      <c r="AW258" s="13" t="s">
        <v>33</v>
      </c>
      <c r="AX258" s="13" t="s">
        <v>72</v>
      </c>
      <c r="AY258" s="236" t="s">
        <v>133</v>
      </c>
    </row>
    <row r="259" s="14" customFormat="1">
      <c r="A259" s="14"/>
      <c r="B259" s="237"/>
      <c r="C259" s="238"/>
      <c r="D259" s="228" t="s">
        <v>148</v>
      </c>
      <c r="E259" s="239" t="s">
        <v>19</v>
      </c>
      <c r="F259" s="240" t="s">
        <v>341</v>
      </c>
      <c r="G259" s="238"/>
      <c r="H259" s="241">
        <v>-0.995</v>
      </c>
      <c r="I259" s="242"/>
      <c r="J259" s="238"/>
      <c r="K259" s="238"/>
      <c r="L259" s="243"/>
      <c r="M259" s="244"/>
      <c r="N259" s="245"/>
      <c r="O259" s="245"/>
      <c r="P259" s="245"/>
      <c r="Q259" s="245"/>
      <c r="R259" s="245"/>
      <c r="S259" s="245"/>
      <c r="T259" s="24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7" t="s">
        <v>148</v>
      </c>
      <c r="AU259" s="247" t="s">
        <v>144</v>
      </c>
      <c r="AV259" s="14" t="s">
        <v>82</v>
      </c>
      <c r="AW259" s="14" t="s">
        <v>33</v>
      </c>
      <c r="AX259" s="14" t="s">
        <v>72</v>
      </c>
      <c r="AY259" s="247" t="s">
        <v>133</v>
      </c>
    </row>
    <row r="260" s="15" customFormat="1">
      <c r="A260" s="15"/>
      <c r="B260" s="248"/>
      <c r="C260" s="249"/>
      <c r="D260" s="228" t="s">
        <v>148</v>
      </c>
      <c r="E260" s="250" t="s">
        <v>19</v>
      </c>
      <c r="F260" s="251" t="s">
        <v>151</v>
      </c>
      <c r="G260" s="249"/>
      <c r="H260" s="252">
        <v>44.914000000000001</v>
      </c>
      <c r="I260" s="253"/>
      <c r="J260" s="249"/>
      <c r="K260" s="249"/>
      <c r="L260" s="254"/>
      <c r="M260" s="255"/>
      <c r="N260" s="256"/>
      <c r="O260" s="256"/>
      <c r="P260" s="256"/>
      <c r="Q260" s="256"/>
      <c r="R260" s="256"/>
      <c r="S260" s="256"/>
      <c r="T260" s="257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58" t="s">
        <v>148</v>
      </c>
      <c r="AU260" s="258" t="s">
        <v>144</v>
      </c>
      <c r="AV260" s="15" t="s">
        <v>144</v>
      </c>
      <c r="AW260" s="15" t="s">
        <v>33</v>
      </c>
      <c r="AX260" s="15" t="s">
        <v>72</v>
      </c>
      <c r="AY260" s="258" t="s">
        <v>133</v>
      </c>
    </row>
    <row r="261" s="13" customFormat="1">
      <c r="A261" s="13"/>
      <c r="B261" s="226"/>
      <c r="C261" s="227"/>
      <c r="D261" s="228" t="s">
        <v>148</v>
      </c>
      <c r="E261" s="229" t="s">
        <v>19</v>
      </c>
      <c r="F261" s="230" t="s">
        <v>292</v>
      </c>
      <c r="G261" s="227"/>
      <c r="H261" s="229" t="s">
        <v>19</v>
      </c>
      <c r="I261" s="231"/>
      <c r="J261" s="227"/>
      <c r="K261" s="227"/>
      <c r="L261" s="232"/>
      <c r="M261" s="233"/>
      <c r="N261" s="234"/>
      <c r="O261" s="234"/>
      <c r="P261" s="234"/>
      <c r="Q261" s="234"/>
      <c r="R261" s="234"/>
      <c r="S261" s="234"/>
      <c r="T261" s="235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6" t="s">
        <v>148</v>
      </c>
      <c r="AU261" s="236" t="s">
        <v>144</v>
      </c>
      <c r="AV261" s="13" t="s">
        <v>80</v>
      </c>
      <c r="AW261" s="13" t="s">
        <v>33</v>
      </c>
      <c r="AX261" s="13" t="s">
        <v>72</v>
      </c>
      <c r="AY261" s="236" t="s">
        <v>133</v>
      </c>
    </row>
    <row r="262" s="13" customFormat="1">
      <c r="A262" s="13"/>
      <c r="B262" s="226"/>
      <c r="C262" s="227"/>
      <c r="D262" s="228" t="s">
        <v>148</v>
      </c>
      <c r="E262" s="229" t="s">
        <v>19</v>
      </c>
      <c r="F262" s="230" t="s">
        <v>342</v>
      </c>
      <c r="G262" s="227"/>
      <c r="H262" s="229" t="s">
        <v>19</v>
      </c>
      <c r="I262" s="231"/>
      <c r="J262" s="227"/>
      <c r="K262" s="227"/>
      <c r="L262" s="232"/>
      <c r="M262" s="233"/>
      <c r="N262" s="234"/>
      <c r="O262" s="234"/>
      <c r="P262" s="234"/>
      <c r="Q262" s="234"/>
      <c r="R262" s="234"/>
      <c r="S262" s="234"/>
      <c r="T262" s="23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6" t="s">
        <v>148</v>
      </c>
      <c r="AU262" s="236" t="s">
        <v>144</v>
      </c>
      <c r="AV262" s="13" t="s">
        <v>80</v>
      </c>
      <c r="AW262" s="13" t="s">
        <v>33</v>
      </c>
      <c r="AX262" s="13" t="s">
        <v>72</v>
      </c>
      <c r="AY262" s="236" t="s">
        <v>133</v>
      </c>
    </row>
    <row r="263" s="14" customFormat="1">
      <c r="A263" s="14"/>
      <c r="B263" s="237"/>
      <c r="C263" s="238"/>
      <c r="D263" s="228" t="s">
        <v>148</v>
      </c>
      <c r="E263" s="239" t="s">
        <v>19</v>
      </c>
      <c r="F263" s="240" t="s">
        <v>343</v>
      </c>
      <c r="G263" s="238"/>
      <c r="H263" s="241">
        <v>1.55</v>
      </c>
      <c r="I263" s="242"/>
      <c r="J263" s="238"/>
      <c r="K263" s="238"/>
      <c r="L263" s="243"/>
      <c r="M263" s="244"/>
      <c r="N263" s="245"/>
      <c r="O263" s="245"/>
      <c r="P263" s="245"/>
      <c r="Q263" s="245"/>
      <c r="R263" s="245"/>
      <c r="S263" s="245"/>
      <c r="T263" s="246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7" t="s">
        <v>148</v>
      </c>
      <c r="AU263" s="247" t="s">
        <v>144</v>
      </c>
      <c r="AV263" s="14" t="s">
        <v>82</v>
      </c>
      <c r="AW263" s="14" t="s">
        <v>33</v>
      </c>
      <c r="AX263" s="14" t="s">
        <v>72</v>
      </c>
      <c r="AY263" s="247" t="s">
        <v>133</v>
      </c>
    </row>
    <row r="264" s="15" customFormat="1">
      <c r="A264" s="15"/>
      <c r="B264" s="248"/>
      <c r="C264" s="249"/>
      <c r="D264" s="228" t="s">
        <v>148</v>
      </c>
      <c r="E264" s="250" t="s">
        <v>19</v>
      </c>
      <c r="F264" s="251" t="s">
        <v>151</v>
      </c>
      <c r="G264" s="249"/>
      <c r="H264" s="252">
        <v>1.55</v>
      </c>
      <c r="I264" s="253"/>
      <c r="J264" s="249"/>
      <c r="K264" s="249"/>
      <c r="L264" s="254"/>
      <c r="M264" s="255"/>
      <c r="N264" s="256"/>
      <c r="O264" s="256"/>
      <c r="P264" s="256"/>
      <c r="Q264" s="256"/>
      <c r="R264" s="256"/>
      <c r="S264" s="256"/>
      <c r="T264" s="257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58" t="s">
        <v>148</v>
      </c>
      <c r="AU264" s="258" t="s">
        <v>144</v>
      </c>
      <c r="AV264" s="15" t="s">
        <v>144</v>
      </c>
      <c r="AW264" s="15" t="s">
        <v>33</v>
      </c>
      <c r="AX264" s="15" t="s">
        <v>72</v>
      </c>
      <c r="AY264" s="258" t="s">
        <v>133</v>
      </c>
    </row>
    <row r="265" s="16" customFormat="1">
      <c r="A265" s="16"/>
      <c r="B265" s="269"/>
      <c r="C265" s="270"/>
      <c r="D265" s="228" t="s">
        <v>148</v>
      </c>
      <c r="E265" s="271" t="s">
        <v>19</v>
      </c>
      <c r="F265" s="272" t="s">
        <v>294</v>
      </c>
      <c r="G265" s="270"/>
      <c r="H265" s="273">
        <v>46.463999999999999</v>
      </c>
      <c r="I265" s="274"/>
      <c r="J265" s="270"/>
      <c r="K265" s="270"/>
      <c r="L265" s="275"/>
      <c r="M265" s="276"/>
      <c r="N265" s="277"/>
      <c r="O265" s="277"/>
      <c r="P265" s="277"/>
      <c r="Q265" s="277"/>
      <c r="R265" s="277"/>
      <c r="S265" s="277"/>
      <c r="T265" s="278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T265" s="279" t="s">
        <v>148</v>
      </c>
      <c r="AU265" s="279" t="s">
        <v>144</v>
      </c>
      <c r="AV265" s="16" t="s">
        <v>143</v>
      </c>
      <c r="AW265" s="16" t="s">
        <v>33</v>
      </c>
      <c r="AX265" s="16" t="s">
        <v>80</v>
      </c>
      <c r="AY265" s="279" t="s">
        <v>133</v>
      </c>
    </row>
    <row r="266" s="2" customFormat="1" ht="24.15" customHeight="1">
      <c r="A266" s="42"/>
      <c r="B266" s="43"/>
      <c r="C266" s="208" t="s">
        <v>344</v>
      </c>
      <c r="D266" s="208" t="s">
        <v>138</v>
      </c>
      <c r="E266" s="209" t="s">
        <v>345</v>
      </c>
      <c r="F266" s="210" t="s">
        <v>346</v>
      </c>
      <c r="G266" s="211" t="s">
        <v>141</v>
      </c>
      <c r="H266" s="212">
        <v>337.13</v>
      </c>
      <c r="I266" s="213"/>
      <c r="J266" s="214">
        <f>ROUND(I266*H266,2)</f>
        <v>0</v>
      </c>
      <c r="K266" s="210" t="s">
        <v>19</v>
      </c>
      <c r="L266" s="48"/>
      <c r="M266" s="215" t="s">
        <v>19</v>
      </c>
      <c r="N266" s="216" t="s">
        <v>43</v>
      </c>
      <c r="O266" s="88"/>
      <c r="P266" s="217">
        <f>O266*H266</f>
        <v>0</v>
      </c>
      <c r="Q266" s="217">
        <v>0</v>
      </c>
      <c r="R266" s="217">
        <f>Q266*H266</f>
        <v>0</v>
      </c>
      <c r="S266" s="217">
        <v>0</v>
      </c>
      <c r="T266" s="218">
        <f>S266*H266</f>
        <v>0</v>
      </c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R266" s="219" t="s">
        <v>143</v>
      </c>
      <c r="AT266" s="219" t="s">
        <v>138</v>
      </c>
      <c r="AU266" s="219" t="s">
        <v>144</v>
      </c>
      <c r="AY266" s="21" t="s">
        <v>133</v>
      </c>
      <c r="BE266" s="220">
        <f>IF(N266="základní",J266,0)</f>
        <v>0</v>
      </c>
      <c r="BF266" s="220">
        <f>IF(N266="snížená",J266,0)</f>
        <v>0</v>
      </c>
      <c r="BG266" s="220">
        <f>IF(N266="zákl. přenesená",J266,0)</f>
        <v>0</v>
      </c>
      <c r="BH266" s="220">
        <f>IF(N266="sníž. přenesená",J266,0)</f>
        <v>0</v>
      </c>
      <c r="BI266" s="220">
        <f>IF(N266="nulová",J266,0)</f>
        <v>0</v>
      </c>
      <c r="BJ266" s="21" t="s">
        <v>80</v>
      </c>
      <c r="BK266" s="220">
        <f>ROUND(I266*H266,2)</f>
        <v>0</v>
      </c>
      <c r="BL266" s="21" t="s">
        <v>143</v>
      </c>
      <c r="BM266" s="219" t="s">
        <v>347</v>
      </c>
    </row>
    <row r="267" s="13" customFormat="1">
      <c r="A267" s="13"/>
      <c r="B267" s="226"/>
      <c r="C267" s="227"/>
      <c r="D267" s="228" t="s">
        <v>148</v>
      </c>
      <c r="E267" s="229" t="s">
        <v>19</v>
      </c>
      <c r="F267" s="230" t="s">
        <v>283</v>
      </c>
      <c r="G267" s="227"/>
      <c r="H267" s="229" t="s">
        <v>19</v>
      </c>
      <c r="I267" s="231"/>
      <c r="J267" s="227"/>
      <c r="K267" s="227"/>
      <c r="L267" s="232"/>
      <c r="M267" s="233"/>
      <c r="N267" s="234"/>
      <c r="O267" s="234"/>
      <c r="P267" s="234"/>
      <c r="Q267" s="234"/>
      <c r="R267" s="234"/>
      <c r="S267" s="234"/>
      <c r="T267" s="23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6" t="s">
        <v>148</v>
      </c>
      <c r="AU267" s="236" t="s">
        <v>144</v>
      </c>
      <c r="AV267" s="13" t="s">
        <v>80</v>
      </c>
      <c r="AW267" s="13" t="s">
        <v>33</v>
      </c>
      <c r="AX267" s="13" t="s">
        <v>72</v>
      </c>
      <c r="AY267" s="236" t="s">
        <v>133</v>
      </c>
    </row>
    <row r="268" s="14" customFormat="1">
      <c r="A268" s="14"/>
      <c r="B268" s="237"/>
      <c r="C268" s="238"/>
      <c r="D268" s="228" t="s">
        <v>148</v>
      </c>
      <c r="E268" s="239" t="s">
        <v>19</v>
      </c>
      <c r="F268" s="240" t="s">
        <v>285</v>
      </c>
      <c r="G268" s="238"/>
      <c r="H268" s="241">
        <v>343.44</v>
      </c>
      <c r="I268" s="242"/>
      <c r="J268" s="238"/>
      <c r="K268" s="238"/>
      <c r="L268" s="243"/>
      <c r="M268" s="244"/>
      <c r="N268" s="245"/>
      <c r="O268" s="245"/>
      <c r="P268" s="245"/>
      <c r="Q268" s="245"/>
      <c r="R268" s="245"/>
      <c r="S268" s="245"/>
      <c r="T268" s="246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7" t="s">
        <v>148</v>
      </c>
      <c r="AU268" s="247" t="s">
        <v>144</v>
      </c>
      <c r="AV268" s="14" t="s">
        <v>82</v>
      </c>
      <c r="AW268" s="14" t="s">
        <v>33</v>
      </c>
      <c r="AX268" s="14" t="s">
        <v>72</v>
      </c>
      <c r="AY268" s="247" t="s">
        <v>133</v>
      </c>
    </row>
    <row r="269" s="13" customFormat="1">
      <c r="A269" s="13"/>
      <c r="B269" s="226"/>
      <c r="C269" s="227"/>
      <c r="D269" s="228" t="s">
        <v>148</v>
      </c>
      <c r="E269" s="229" t="s">
        <v>19</v>
      </c>
      <c r="F269" s="230" t="s">
        <v>286</v>
      </c>
      <c r="G269" s="227"/>
      <c r="H269" s="229" t="s">
        <v>19</v>
      </c>
      <c r="I269" s="231"/>
      <c r="J269" s="227"/>
      <c r="K269" s="227"/>
      <c r="L269" s="232"/>
      <c r="M269" s="233"/>
      <c r="N269" s="234"/>
      <c r="O269" s="234"/>
      <c r="P269" s="234"/>
      <c r="Q269" s="234"/>
      <c r="R269" s="234"/>
      <c r="S269" s="234"/>
      <c r="T269" s="23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6" t="s">
        <v>148</v>
      </c>
      <c r="AU269" s="236" t="s">
        <v>144</v>
      </c>
      <c r="AV269" s="13" t="s">
        <v>80</v>
      </c>
      <c r="AW269" s="13" t="s">
        <v>33</v>
      </c>
      <c r="AX269" s="13" t="s">
        <v>72</v>
      </c>
      <c r="AY269" s="236" t="s">
        <v>133</v>
      </c>
    </row>
    <row r="270" s="14" customFormat="1">
      <c r="A270" s="14"/>
      <c r="B270" s="237"/>
      <c r="C270" s="238"/>
      <c r="D270" s="228" t="s">
        <v>148</v>
      </c>
      <c r="E270" s="239" t="s">
        <v>19</v>
      </c>
      <c r="F270" s="240" t="s">
        <v>287</v>
      </c>
      <c r="G270" s="238"/>
      <c r="H270" s="241">
        <v>-15.52</v>
      </c>
      <c r="I270" s="242"/>
      <c r="J270" s="238"/>
      <c r="K270" s="238"/>
      <c r="L270" s="243"/>
      <c r="M270" s="244"/>
      <c r="N270" s="245"/>
      <c r="O270" s="245"/>
      <c r="P270" s="245"/>
      <c r="Q270" s="245"/>
      <c r="R270" s="245"/>
      <c r="S270" s="245"/>
      <c r="T270" s="246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7" t="s">
        <v>148</v>
      </c>
      <c r="AU270" s="247" t="s">
        <v>144</v>
      </c>
      <c r="AV270" s="14" t="s">
        <v>82</v>
      </c>
      <c r="AW270" s="14" t="s">
        <v>33</v>
      </c>
      <c r="AX270" s="14" t="s">
        <v>72</v>
      </c>
      <c r="AY270" s="247" t="s">
        <v>133</v>
      </c>
    </row>
    <row r="271" s="13" customFormat="1">
      <c r="A271" s="13"/>
      <c r="B271" s="226"/>
      <c r="C271" s="227"/>
      <c r="D271" s="228" t="s">
        <v>148</v>
      </c>
      <c r="E271" s="229" t="s">
        <v>19</v>
      </c>
      <c r="F271" s="230" t="s">
        <v>301</v>
      </c>
      <c r="G271" s="227"/>
      <c r="H271" s="229" t="s">
        <v>19</v>
      </c>
      <c r="I271" s="231"/>
      <c r="J271" s="227"/>
      <c r="K271" s="227"/>
      <c r="L271" s="232"/>
      <c r="M271" s="233"/>
      <c r="N271" s="234"/>
      <c r="O271" s="234"/>
      <c r="P271" s="234"/>
      <c r="Q271" s="234"/>
      <c r="R271" s="234"/>
      <c r="S271" s="234"/>
      <c r="T271" s="23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6" t="s">
        <v>148</v>
      </c>
      <c r="AU271" s="236" t="s">
        <v>144</v>
      </c>
      <c r="AV271" s="13" t="s">
        <v>80</v>
      </c>
      <c r="AW271" s="13" t="s">
        <v>33</v>
      </c>
      <c r="AX271" s="13" t="s">
        <v>72</v>
      </c>
      <c r="AY271" s="236" t="s">
        <v>133</v>
      </c>
    </row>
    <row r="272" s="14" customFormat="1">
      <c r="A272" s="14"/>
      <c r="B272" s="237"/>
      <c r="C272" s="238"/>
      <c r="D272" s="228" t="s">
        <v>148</v>
      </c>
      <c r="E272" s="239" t="s">
        <v>19</v>
      </c>
      <c r="F272" s="240" t="s">
        <v>302</v>
      </c>
      <c r="G272" s="238"/>
      <c r="H272" s="241">
        <v>-7.1100000000000003</v>
      </c>
      <c r="I272" s="242"/>
      <c r="J272" s="238"/>
      <c r="K272" s="238"/>
      <c r="L272" s="243"/>
      <c r="M272" s="244"/>
      <c r="N272" s="245"/>
      <c r="O272" s="245"/>
      <c r="P272" s="245"/>
      <c r="Q272" s="245"/>
      <c r="R272" s="245"/>
      <c r="S272" s="245"/>
      <c r="T272" s="246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7" t="s">
        <v>148</v>
      </c>
      <c r="AU272" s="247" t="s">
        <v>144</v>
      </c>
      <c r="AV272" s="14" t="s">
        <v>82</v>
      </c>
      <c r="AW272" s="14" t="s">
        <v>33</v>
      </c>
      <c r="AX272" s="14" t="s">
        <v>72</v>
      </c>
      <c r="AY272" s="247" t="s">
        <v>133</v>
      </c>
    </row>
    <row r="273" s="15" customFormat="1">
      <c r="A273" s="15"/>
      <c r="B273" s="248"/>
      <c r="C273" s="249"/>
      <c r="D273" s="228" t="s">
        <v>148</v>
      </c>
      <c r="E273" s="250" t="s">
        <v>19</v>
      </c>
      <c r="F273" s="251" t="s">
        <v>151</v>
      </c>
      <c r="G273" s="249"/>
      <c r="H273" s="252">
        <v>320.81</v>
      </c>
      <c r="I273" s="253"/>
      <c r="J273" s="249"/>
      <c r="K273" s="249"/>
      <c r="L273" s="254"/>
      <c r="M273" s="255"/>
      <c r="N273" s="256"/>
      <c r="O273" s="256"/>
      <c r="P273" s="256"/>
      <c r="Q273" s="256"/>
      <c r="R273" s="256"/>
      <c r="S273" s="256"/>
      <c r="T273" s="257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58" t="s">
        <v>148</v>
      </c>
      <c r="AU273" s="258" t="s">
        <v>144</v>
      </c>
      <c r="AV273" s="15" t="s">
        <v>144</v>
      </c>
      <c r="AW273" s="15" t="s">
        <v>33</v>
      </c>
      <c r="AX273" s="15" t="s">
        <v>72</v>
      </c>
      <c r="AY273" s="258" t="s">
        <v>133</v>
      </c>
    </row>
    <row r="274" s="13" customFormat="1">
      <c r="A274" s="13"/>
      <c r="B274" s="226"/>
      <c r="C274" s="227"/>
      <c r="D274" s="228" t="s">
        <v>148</v>
      </c>
      <c r="E274" s="229" t="s">
        <v>19</v>
      </c>
      <c r="F274" s="230" t="s">
        <v>292</v>
      </c>
      <c r="G274" s="227"/>
      <c r="H274" s="229" t="s">
        <v>19</v>
      </c>
      <c r="I274" s="231"/>
      <c r="J274" s="227"/>
      <c r="K274" s="227"/>
      <c r="L274" s="232"/>
      <c r="M274" s="233"/>
      <c r="N274" s="234"/>
      <c r="O274" s="234"/>
      <c r="P274" s="234"/>
      <c r="Q274" s="234"/>
      <c r="R274" s="234"/>
      <c r="S274" s="234"/>
      <c r="T274" s="235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6" t="s">
        <v>148</v>
      </c>
      <c r="AU274" s="236" t="s">
        <v>144</v>
      </c>
      <c r="AV274" s="13" t="s">
        <v>80</v>
      </c>
      <c r="AW274" s="13" t="s">
        <v>33</v>
      </c>
      <c r="AX274" s="13" t="s">
        <v>72</v>
      </c>
      <c r="AY274" s="236" t="s">
        <v>133</v>
      </c>
    </row>
    <row r="275" s="14" customFormat="1">
      <c r="A275" s="14"/>
      <c r="B275" s="237"/>
      <c r="C275" s="238"/>
      <c r="D275" s="228" t="s">
        <v>148</v>
      </c>
      <c r="E275" s="239" t="s">
        <v>19</v>
      </c>
      <c r="F275" s="240" t="s">
        <v>348</v>
      </c>
      <c r="G275" s="238"/>
      <c r="H275" s="241">
        <v>16.32</v>
      </c>
      <c r="I275" s="242"/>
      <c r="J275" s="238"/>
      <c r="K275" s="238"/>
      <c r="L275" s="243"/>
      <c r="M275" s="244"/>
      <c r="N275" s="245"/>
      <c r="O275" s="245"/>
      <c r="P275" s="245"/>
      <c r="Q275" s="245"/>
      <c r="R275" s="245"/>
      <c r="S275" s="245"/>
      <c r="T275" s="246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7" t="s">
        <v>148</v>
      </c>
      <c r="AU275" s="247" t="s">
        <v>144</v>
      </c>
      <c r="AV275" s="14" t="s">
        <v>82</v>
      </c>
      <c r="AW275" s="14" t="s">
        <v>33</v>
      </c>
      <c r="AX275" s="14" t="s">
        <v>72</v>
      </c>
      <c r="AY275" s="247" t="s">
        <v>133</v>
      </c>
    </row>
    <row r="276" s="15" customFormat="1">
      <c r="A276" s="15"/>
      <c r="B276" s="248"/>
      <c r="C276" s="249"/>
      <c r="D276" s="228" t="s">
        <v>148</v>
      </c>
      <c r="E276" s="250" t="s">
        <v>19</v>
      </c>
      <c r="F276" s="251" t="s">
        <v>151</v>
      </c>
      <c r="G276" s="249"/>
      <c r="H276" s="252">
        <v>16.32</v>
      </c>
      <c r="I276" s="253"/>
      <c r="J276" s="249"/>
      <c r="K276" s="249"/>
      <c r="L276" s="254"/>
      <c r="M276" s="255"/>
      <c r="N276" s="256"/>
      <c r="O276" s="256"/>
      <c r="P276" s="256"/>
      <c r="Q276" s="256"/>
      <c r="R276" s="256"/>
      <c r="S276" s="256"/>
      <c r="T276" s="257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58" t="s">
        <v>148</v>
      </c>
      <c r="AU276" s="258" t="s">
        <v>144</v>
      </c>
      <c r="AV276" s="15" t="s">
        <v>144</v>
      </c>
      <c r="AW276" s="15" t="s">
        <v>33</v>
      </c>
      <c r="AX276" s="15" t="s">
        <v>72</v>
      </c>
      <c r="AY276" s="258" t="s">
        <v>133</v>
      </c>
    </row>
    <row r="277" s="16" customFormat="1">
      <c r="A277" s="16"/>
      <c r="B277" s="269"/>
      <c r="C277" s="270"/>
      <c r="D277" s="228" t="s">
        <v>148</v>
      </c>
      <c r="E277" s="271" t="s">
        <v>19</v>
      </c>
      <c r="F277" s="272" t="s">
        <v>294</v>
      </c>
      <c r="G277" s="270"/>
      <c r="H277" s="273">
        <v>337.13</v>
      </c>
      <c r="I277" s="274"/>
      <c r="J277" s="270"/>
      <c r="K277" s="270"/>
      <c r="L277" s="275"/>
      <c r="M277" s="276"/>
      <c r="N277" s="277"/>
      <c r="O277" s="277"/>
      <c r="P277" s="277"/>
      <c r="Q277" s="277"/>
      <c r="R277" s="277"/>
      <c r="S277" s="277"/>
      <c r="T277" s="278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T277" s="279" t="s">
        <v>148</v>
      </c>
      <c r="AU277" s="279" t="s">
        <v>144</v>
      </c>
      <c r="AV277" s="16" t="s">
        <v>143</v>
      </c>
      <c r="AW277" s="16" t="s">
        <v>33</v>
      </c>
      <c r="AX277" s="16" t="s">
        <v>80</v>
      </c>
      <c r="AY277" s="279" t="s">
        <v>133</v>
      </c>
    </row>
    <row r="278" s="2" customFormat="1" ht="16.5" customHeight="1">
      <c r="A278" s="42"/>
      <c r="B278" s="43"/>
      <c r="C278" s="208" t="s">
        <v>349</v>
      </c>
      <c r="D278" s="208" t="s">
        <v>138</v>
      </c>
      <c r="E278" s="209" t="s">
        <v>350</v>
      </c>
      <c r="F278" s="210" t="s">
        <v>351</v>
      </c>
      <c r="G278" s="211" t="s">
        <v>170</v>
      </c>
      <c r="H278" s="212">
        <v>7.5</v>
      </c>
      <c r="I278" s="213"/>
      <c r="J278" s="214">
        <f>ROUND(I278*H278,2)</f>
        <v>0</v>
      </c>
      <c r="K278" s="210" t="s">
        <v>142</v>
      </c>
      <c r="L278" s="48"/>
      <c r="M278" s="215" t="s">
        <v>19</v>
      </c>
      <c r="N278" s="216" t="s">
        <v>43</v>
      </c>
      <c r="O278" s="88"/>
      <c r="P278" s="217">
        <f>O278*H278</f>
        <v>0</v>
      </c>
      <c r="Q278" s="217">
        <v>0</v>
      </c>
      <c r="R278" s="217">
        <f>Q278*H278</f>
        <v>0</v>
      </c>
      <c r="S278" s="217">
        <v>0.03065</v>
      </c>
      <c r="T278" s="218">
        <f>S278*H278</f>
        <v>0.229875</v>
      </c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R278" s="219" t="s">
        <v>143</v>
      </c>
      <c r="AT278" s="219" t="s">
        <v>138</v>
      </c>
      <c r="AU278" s="219" t="s">
        <v>144</v>
      </c>
      <c r="AY278" s="21" t="s">
        <v>133</v>
      </c>
      <c r="BE278" s="220">
        <f>IF(N278="základní",J278,0)</f>
        <v>0</v>
      </c>
      <c r="BF278" s="220">
        <f>IF(N278="snížená",J278,0)</f>
        <v>0</v>
      </c>
      <c r="BG278" s="220">
        <f>IF(N278="zákl. přenesená",J278,0)</f>
        <v>0</v>
      </c>
      <c r="BH278" s="220">
        <f>IF(N278="sníž. přenesená",J278,0)</f>
        <v>0</v>
      </c>
      <c r="BI278" s="220">
        <f>IF(N278="nulová",J278,0)</f>
        <v>0</v>
      </c>
      <c r="BJ278" s="21" t="s">
        <v>80</v>
      </c>
      <c r="BK278" s="220">
        <f>ROUND(I278*H278,2)</f>
        <v>0</v>
      </c>
      <c r="BL278" s="21" t="s">
        <v>143</v>
      </c>
      <c r="BM278" s="219" t="s">
        <v>352</v>
      </c>
    </row>
    <row r="279" s="2" customFormat="1">
      <c r="A279" s="42"/>
      <c r="B279" s="43"/>
      <c r="C279" s="44"/>
      <c r="D279" s="221" t="s">
        <v>146</v>
      </c>
      <c r="E279" s="44"/>
      <c r="F279" s="222" t="s">
        <v>353</v>
      </c>
      <c r="G279" s="44"/>
      <c r="H279" s="44"/>
      <c r="I279" s="223"/>
      <c r="J279" s="44"/>
      <c r="K279" s="44"/>
      <c r="L279" s="48"/>
      <c r="M279" s="224"/>
      <c r="N279" s="225"/>
      <c r="O279" s="88"/>
      <c r="P279" s="88"/>
      <c r="Q279" s="88"/>
      <c r="R279" s="88"/>
      <c r="S279" s="88"/>
      <c r="T279" s="89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T279" s="21" t="s">
        <v>146</v>
      </c>
      <c r="AU279" s="21" t="s">
        <v>144</v>
      </c>
    </row>
    <row r="280" s="14" customFormat="1">
      <c r="A280" s="14"/>
      <c r="B280" s="237"/>
      <c r="C280" s="238"/>
      <c r="D280" s="228" t="s">
        <v>148</v>
      </c>
      <c r="E280" s="239" t="s">
        <v>19</v>
      </c>
      <c r="F280" s="240" t="s">
        <v>354</v>
      </c>
      <c r="G280" s="238"/>
      <c r="H280" s="241">
        <v>7.5</v>
      </c>
      <c r="I280" s="242"/>
      <c r="J280" s="238"/>
      <c r="K280" s="238"/>
      <c r="L280" s="243"/>
      <c r="M280" s="244"/>
      <c r="N280" s="245"/>
      <c r="O280" s="245"/>
      <c r="P280" s="245"/>
      <c r="Q280" s="245"/>
      <c r="R280" s="245"/>
      <c r="S280" s="245"/>
      <c r="T280" s="246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7" t="s">
        <v>148</v>
      </c>
      <c r="AU280" s="247" t="s">
        <v>144</v>
      </c>
      <c r="AV280" s="14" t="s">
        <v>82</v>
      </c>
      <c r="AW280" s="14" t="s">
        <v>33</v>
      </c>
      <c r="AX280" s="14" t="s">
        <v>72</v>
      </c>
      <c r="AY280" s="247" t="s">
        <v>133</v>
      </c>
    </row>
    <row r="281" s="15" customFormat="1">
      <c r="A281" s="15"/>
      <c r="B281" s="248"/>
      <c r="C281" s="249"/>
      <c r="D281" s="228" t="s">
        <v>148</v>
      </c>
      <c r="E281" s="250" t="s">
        <v>19</v>
      </c>
      <c r="F281" s="251" t="s">
        <v>151</v>
      </c>
      <c r="G281" s="249"/>
      <c r="H281" s="252">
        <v>7.5</v>
      </c>
      <c r="I281" s="253"/>
      <c r="J281" s="249"/>
      <c r="K281" s="249"/>
      <c r="L281" s="254"/>
      <c r="M281" s="255"/>
      <c r="N281" s="256"/>
      <c r="O281" s="256"/>
      <c r="P281" s="256"/>
      <c r="Q281" s="256"/>
      <c r="R281" s="256"/>
      <c r="S281" s="256"/>
      <c r="T281" s="257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58" t="s">
        <v>148</v>
      </c>
      <c r="AU281" s="258" t="s">
        <v>144</v>
      </c>
      <c r="AV281" s="15" t="s">
        <v>144</v>
      </c>
      <c r="AW281" s="15" t="s">
        <v>33</v>
      </c>
      <c r="AX281" s="15" t="s">
        <v>80</v>
      </c>
      <c r="AY281" s="258" t="s">
        <v>133</v>
      </c>
    </row>
    <row r="282" s="2" customFormat="1" ht="24.15" customHeight="1">
      <c r="A282" s="42"/>
      <c r="B282" s="43"/>
      <c r="C282" s="208" t="s">
        <v>355</v>
      </c>
      <c r="D282" s="208" t="s">
        <v>138</v>
      </c>
      <c r="E282" s="209" t="s">
        <v>356</v>
      </c>
      <c r="F282" s="210" t="s">
        <v>357</v>
      </c>
      <c r="G282" s="211" t="s">
        <v>195</v>
      </c>
      <c r="H282" s="212">
        <v>5</v>
      </c>
      <c r="I282" s="213"/>
      <c r="J282" s="214">
        <f>ROUND(I282*H282,2)</f>
        <v>0</v>
      </c>
      <c r="K282" s="210" t="s">
        <v>142</v>
      </c>
      <c r="L282" s="48"/>
      <c r="M282" s="215" t="s">
        <v>19</v>
      </c>
      <c r="N282" s="216" t="s">
        <v>43</v>
      </c>
      <c r="O282" s="88"/>
      <c r="P282" s="217">
        <f>O282*H282</f>
        <v>0</v>
      </c>
      <c r="Q282" s="217">
        <v>0</v>
      </c>
      <c r="R282" s="217">
        <f>Q282*H282</f>
        <v>0</v>
      </c>
      <c r="S282" s="217">
        <v>0.0018799999999999999</v>
      </c>
      <c r="T282" s="218">
        <f>S282*H282</f>
        <v>0.0094000000000000004</v>
      </c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R282" s="219" t="s">
        <v>143</v>
      </c>
      <c r="AT282" s="219" t="s">
        <v>138</v>
      </c>
      <c r="AU282" s="219" t="s">
        <v>144</v>
      </c>
      <c r="AY282" s="21" t="s">
        <v>133</v>
      </c>
      <c r="BE282" s="220">
        <f>IF(N282="základní",J282,0)</f>
        <v>0</v>
      </c>
      <c r="BF282" s="220">
        <f>IF(N282="snížená",J282,0)</f>
        <v>0</v>
      </c>
      <c r="BG282" s="220">
        <f>IF(N282="zákl. přenesená",J282,0)</f>
        <v>0</v>
      </c>
      <c r="BH282" s="220">
        <f>IF(N282="sníž. přenesená",J282,0)</f>
        <v>0</v>
      </c>
      <c r="BI282" s="220">
        <f>IF(N282="nulová",J282,0)</f>
        <v>0</v>
      </c>
      <c r="BJ282" s="21" t="s">
        <v>80</v>
      </c>
      <c r="BK282" s="220">
        <f>ROUND(I282*H282,2)</f>
        <v>0</v>
      </c>
      <c r="BL282" s="21" t="s">
        <v>143</v>
      </c>
      <c r="BM282" s="219" t="s">
        <v>358</v>
      </c>
    </row>
    <row r="283" s="2" customFormat="1">
      <c r="A283" s="42"/>
      <c r="B283" s="43"/>
      <c r="C283" s="44"/>
      <c r="D283" s="221" t="s">
        <v>146</v>
      </c>
      <c r="E283" s="44"/>
      <c r="F283" s="222" t="s">
        <v>359</v>
      </c>
      <c r="G283" s="44"/>
      <c r="H283" s="44"/>
      <c r="I283" s="223"/>
      <c r="J283" s="44"/>
      <c r="K283" s="44"/>
      <c r="L283" s="48"/>
      <c r="M283" s="224"/>
      <c r="N283" s="225"/>
      <c r="O283" s="88"/>
      <c r="P283" s="88"/>
      <c r="Q283" s="88"/>
      <c r="R283" s="88"/>
      <c r="S283" s="88"/>
      <c r="T283" s="89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T283" s="21" t="s">
        <v>146</v>
      </c>
      <c r="AU283" s="21" t="s">
        <v>144</v>
      </c>
    </row>
    <row r="284" s="2" customFormat="1" ht="16.5" customHeight="1">
      <c r="A284" s="42"/>
      <c r="B284" s="43"/>
      <c r="C284" s="208" t="s">
        <v>360</v>
      </c>
      <c r="D284" s="208" t="s">
        <v>138</v>
      </c>
      <c r="E284" s="209" t="s">
        <v>361</v>
      </c>
      <c r="F284" s="210" t="s">
        <v>362</v>
      </c>
      <c r="G284" s="211" t="s">
        <v>170</v>
      </c>
      <c r="H284" s="212">
        <v>3</v>
      </c>
      <c r="I284" s="213"/>
      <c r="J284" s="214">
        <f>ROUND(I284*H284,2)</f>
        <v>0</v>
      </c>
      <c r="K284" s="210" t="s">
        <v>142</v>
      </c>
      <c r="L284" s="48"/>
      <c r="M284" s="215" t="s">
        <v>19</v>
      </c>
      <c r="N284" s="216" t="s">
        <v>43</v>
      </c>
      <c r="O284" s="88"/>
      <c r="P284" s="217">
        <f>O284*H284</f>
        <v>0</v>
      </c>
      <c r="Q284" s="217">
        <v>0</v>
      </c>
      <c r="R284" s="217">
        <f>Q284*H284</f>
        <v>0</v>
      </c>
      <c r="S284" s="217">
        <v>0.0039399999999999999</v>
      </c>
      <c r="T284" s="218">
        <f>S284*H284</f>
        <v>0.011820000000000001</v>
      </c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R284" s="219" t="s">
        <v>143</v>
      </c>
      <c r="AT284" s="219" t="s">
        <v>138</v>
      </c>
      <c r="AU284" s="219" t="s">
        <v>144</v>
      </c>
      <c r="AY284" s="21" t="s">
        <v>133</v>
      </c>
      <c r="BE284" s="220">
        <f>IF(N284="základní",J284,0)</f>
        <v>0</v>
      </c>
      <c r="BF284" s="220">
        <f>IF(N284="snížená",J284,0)</f>
        <v>0</v>
      </c>
      <c r="BG284" s="220">
        <f>IF(N284="zákl. přenesená",J284,0)</f>
        <v>0</v>
      </c>
      <c r="BH284" s="220">
        <f>IF(N284="sníž. přenesená",J284,0)</f>
        <v>0</v>
      </c>
      <c r="BI284" s="220">
        <f>IF(N284="nulová",J284,0)</f>
        <v>0</v>
      </c>
      <c r="BJ284" s="21" t="s">
        <v>80</v>
      </c>
      <c r="BK284" s="220">
        <f>ROUND(I284*H284,2)</f>
        <v>0</v>
      </c>
      <c r="BL284" s="21" t="s">
        <v>143</v>
      </c>
      <c r="BM284" s="219" t="s">
        <v>363</v>
      </c>
    </row>
    <row r="285" s="2" customFormat="1">
      <c r="A285" s="42"/>
      <c r="B285" s="43"/>
      <c r="C285" s="44"/>
      <c r="D285" s="221" t="s">
        <v>146</v>
      </c>
      <c r="E285" s="44"/>
      <c r="F285" s="222" t="s">
        <v>364</v>
      </c>
      <c r="G285" s="44"/>
      <c r="H285" s="44"/>
      <c r="I285" s="223"/>
      <c r="J285" s="44"/>
      <c r="K285" s="44"/>
      <c r="L285" s="48"/>
      <c r="M285" s="224"/>
      <c r="N285" s="225"/>
      <c r="O285" s="88"/>
      <c r="P285" s="88"/>
      <c r="Q285" s="88"/>
      <c r="R285" s="88"/>
      <c r="S285" s="88"/>
      <c r="T285" s="89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T285" s="21" t="s">
        <v>146</v>
      </c>
      <c r="AU285" s="21" t="s">
        <v>144</v>
      </c>
    </row>
    <row r="286" s="2" customFormat="1" ht="16.5" customHeight="1">
      <c r="A286" s="42"/>
      <c r="B286" s="43"/>
      <c r="C286" s="208" t="s">
        <v>365</v>
      </c>
      <c r="D286" s="208" t="s">
        <v>138</v>
      </c>
      <c r="E286" s="209" t="s">
        <v>366</v>
      </c>
      <c r="F286" s="210" t="s">
        <v>367</v>
      </c>
      <c r="G286" s="211" t="s">
        <v>195</v>
      </c>
      <c r="H286" s="212">
        <v>10</v>
      </c>
      <c r="I286" s="213"/>
      <c r="J286" s="214">
        <f>ROUND(I286*H286,2)</f>
        <v>0</v>
      </c>
      <c r="K286" s="210" t="s">
        <v>142</v>
      </c>
      <c r="L286" s="48"/>
      <c r="M286" s="215" t="s">
        <v>19</v>
      </c>
      <c r="N286" s="216" t="s">
        <v>43</v>
      </c>
      <c r="O286" s="88"/>
      <c r="P286" s="217">
        <f>O286*H286</f>
        <v>0</v>
      </c>
      <c r="Q286" s="217">
        <v>0</v>
      </c>
      <c r="R286" s="217">
        <f>Q286*H286</f>
        <v>0</v>
      </c>
      <c r="S286" s="217">
        <v>0.00020000000000000001</v>
      </c>
      <c r="T286" s="218">
        <f>S286*H286</f>
        <v>0.002</v>
      </c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R286" s="219" t="s">
        <v>143</v>
      </c>
      <c r="AT286" s="219" t="s">
        <v>138</v>
      </c>
      <c r="AU286" s="219" t="s">
        <v>144</v>
      </c>
      <c r="AY286" s="21" t="s">
        <v>133</v>
      </c>
      <c r="BE286" s="220">
        <f>IF(N286="základní",J286,0)</f>
        <v>0</v>
      </c>
      <c r="BF286" s="220">
        <f>IF(N286="snížená",J286,0)</f>
        <v>0</v>
      </c>
      <c r="BG286" s="220">
        <f>IF(N286="zákl. přenesená",J286,0)</f>
        <v>0</v>
      </c>
      <c r="BH286" s="220">
        <f>IF(N286="sníž. přenesená",J286,0)</f>
        <v>0</v>
      </c>
      <c r="BI286" s="220">
        <f>IF(N286="nulová",J286,0)</f>
        <v>0</v>
      </c>
      <c r="BJ286" s="21" t="s">
        <v>80</v>
      </c>
      <c r="BK286" s="220">
        <f>ROUND(I286*H286,2)</f>
        <v>0</v>
      </c>
      <c r="BL286" s="21" t="s">
        <v>143</v>
      </c>
      <c r="BM286" s="219" t="s">
        <v>368</v>
      </c>
    </row>
    <row r="287" s="2" customFormat="1">
      <c r="A287" s="42"/>
      <c r="B287" s="43"/>
      <c r="C287" s="44"/>
      <c r="D287" s="221" t="s">
        <v>146</v>
      </c>
      <c r="E287" s="44"/>
      <c r="F287" s="222" t="s">
        <v>369</v>
      </c>
      <c r="G287" s="44"/>
      <c r="H287" s="44"/>
      <c r="I287" s="223"/>
      <c r="J287" s="44"/>
      <c r="K287" s="44"/>
      <c r="L287" s="48"/>
      <c r="M287" s="224"/>
      <c r="N287" s="225"/>
      <c r="O287" s="88"/>
      <c r="P287" s="88"/>
      <c r="Q287" s="88"/>
      <c r="R287" s="88"/>
      <c r="S287" s="88"/>
      <c r="T287" s="89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T287" s="21" t="s">
        <v>146</v>
      </c>
      <c r="AU287" s="21" t="s">
        <v>144</v>
      </c>
    </row>
    <row r="288" s="14" customFormat="1">
      <c r="A288" s="14"/>
      <c r="B288" s="237"/>
      <c r="C288" s="238"/>
      <c r="D288" s="228" t="s">
        <v>148</v>
      </c>
      <c r="E288" s="239" t="s">
        <v>19</v>
      </c>
      <c r="F288" s="240" t="s">
        <v>370</v>
      </c>
      <c r="G288" s="238"/>
      <c r="H288" s="241">
        <v>10</v>
      </c>
      <c r="I288" s="242"/>
      <c r="J288" s="238"/>
      <c r="K288" s="238"/>
      <c r="L288" s="243"/>
      <c r="M288" s="244"/>
      <c r="N288" s="245"/>
      <c r="O288" s="245"/>
      <c r="P288" s="245"/>
      <c r="Q288" s="245"/>
      <c r="R288" s="245"/>
      <c r="S288" s="245"/>
      <c r="T288" s="246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7" t="s">
        <v>148</v>
      </c>
      <c r="AU288" s="247" t="s">
        <v>144</v>
      </c>
      <c r="AV288" s="14" t="s">
        <v>82</v>
      </c>
      <c r="AW288" s="14" t="s">
        <v>33</v>
      </c>
      <c r="AX288" s="14" t="s">
        <v>72</v>
      </c>
      <c r="AY288" s="247" t="s">
        <v>133</v>
      </c>
    </row>
    <row r="289" s="15" customFormat="1">
      <c r="A289" s="15"/>
      <c r="B289" s="248"/>
      <c r="C289" s="249"/>
      <c r="D289" s="228" t="s">
        <v>148</v>
      </c>
      <c r="E289" s="250" t="s">
        <v>19</v>
      </c>
      <c r="F289" s="251" t="s">
        <v>151</v>
      </c>
      <c r="G289" s="249"/>
      <c r="H289" s="252">
        <v>10</v>
      </c>
      <c r="I289" s="253"/>
      <c r="J289" s="249"/>
      <c r="K289" s="249"/>
      <c r="L289" s="254"/>
      <c r="M289" s="255"/>
      <c r="N289" s="256"/>
      <c r="O289" s="256"/>
      <c r="P289" s="256"/>
      <c r="Q289" s="256"/>
      <c r="R289" s="256"/>
      <c r="S289" s="256"/>
      <c r="T289" s="257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58" t="s">
        <v>148</v>
      </c>
      <c r="AU289" s="258" t="s">
        <v>144</v>
      </c>
      <c r="AV289" s="15" t="s">
        <v>144</v>
      </c>
      <c r="AW289" s="15" t="s">
        <v>33</v>
      </c>
      <c r="AX289" s="15" t="s">
        <v>80</v>
      </c>
      <c r="AY289" s="258" t="s">
        <v>133</v>
      </c>
    </row>
    <row r="290" s="2" customFormat="1" ht="16.5" customHeight="1">
      <c r="A290" s="42"/>
      <c r="B290" s="43"/>
      <c r="C290" s="208" t="s">
        <v>371</v>
      </c>
      <c r="D290" s="208" t="s">
        <v>138</v>
      </c>
      <c r="E290" s="209" t="s">
        <v>372</v>
      </c>
      <c r="F290" s="210" t="s">
        <v>373</v>
      </c>
      <c r="G290" s="211" t="s">
        <v>170</v>
      </c>
      <c r="H290" s="212">
        <v>3.6499999999999999</v>
      </c>
      <c r="I290" s="213"/>
      <c r="J290" s="214">
        <f>ROUND(I290*H290,2)</f>
        <v>0</v>
      </c>
      <c r="K290" s="210" t="s">
        <v>142</v>
      </c>
      <c r="L290" s="48"/>
      <c r="M290" s="215" t="s">
        <v>19</v>
      </c>
      <c r="N290" s="216" t="s">
        <v>43</v>
      </c>
      <c r="O290" s="88"/>
      <c r="P290" s="217">
        <f>O290*H290</f>
        <v>0</v>
      </c>
      <c r="Q290" s="217">
        <v>0</v>
      </c>
      <c r="R290" s="217">
        <f>Q290*H290</f>
        <v>0</v>
      </c>
      <c r="S290" s="217">
        <v>0.029999999999999999</v>
      </c>
      <c r="T290" s="218">
        <f>S290*H290</f>
        <v>0.1095</v>
      </c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R290" s="219" t="s">
        <v>143</v>
      </c>
      <c r="AT290" s="219" t="s">
        <v>138</v>
      </c>
      <c r="AU290" s="219" t="s">
        <v>144</v>
      </c>
      <c r="AY290" s="21" t="s">
        <v>133</v>
      </c>
      <c r="BE290" s="220">
        <f>IF(N290="základní",J290,0)</f>
        <v>0</v>
      </c>
      <c r="BF290" s="220">
        <f>IF(N290="snížená",J290,0)</f>
        <v>0</v>
      </c>
      <c r="BG290" s="220">
        <f>IF(N290="zákl. přenesená",J290,0)</f>
        <v>0</v>
      </c>
      <c r="BH290" s="220">
        <f>IF(N290="sníž. přenesená",J290,0)</f>
        <v>0</v>
      </c>
      <c r="BI290" s="220">
        <f>IF(N290="nulová",J290,0)</f>
        <v>0</v>
      </c>
      <c r="BJ290" s="21" t="s">
        <v>80</v>
      </c>
      <c r="BK290" s="220">
        <f>ROUND(I290*H290,2)</f>
        <v>0</v>
      </c>
      <c r="BL290" s="21" t="s">
        <v>143</v>
      </c>
      <c r="BM290" s="219" t="s">
        <v>374</v>
      </c>
    </row>
    <row r="291" s="2" customFormat="1">
      <c r="A291" s="42"/>
      <c r="B291" s="43"/>
      <c r="C291" s="44"/>
      <c r="D291" s="221" t="s">
        <v>146</v>
      </c>
      <c r="E291" s="44"/>
      <c r="F291" s="222" t="s">
        <v>375</v>
      </c>
      <c r="G291" s="44"/>
      <c r="H291" s="44"/>
      <c r="I291" s="223"/>
      <c r="J291" s="44"/>
      <c r="K291" s="44"/>
      <c r="L291" s="48"/>
      <c r="M291" s="224"/>
      <c r="N291" s="225"/>
      <c r="O291" s="88"/>
      <c r="P291" s="88"/>
      <c r="Q291" s="88"/>
      <c r="R291" s="88"/>
      <c r="S291" s="88"/>
      <c r="T291" s="89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T291" s="21" t="s">
        <v>146</v>
      </c>
      <c r="AU291" s="21" t="s">
        <v>144</v>
      </c>
    </row>
    <row r="292" s="14" customFormat="1">
      <c r="A292" s="14"/>
      <c r="B292" s="237"/>
      <c r="C292" s="238"/>
      <c r="D292" s="228" t="s">
        <v>148</v>
      </c>
      <c r="E292" s="239" t="s">
        <v>19</v>
      </c>
      <c r="F292" s="240" t="s">
        <v>376</v>
      </c>
      <c r="G292" s="238"/>
      <c r="H292" s="241">
        <v>3.6499999999999999</v>
      </c>
      <c r="I292" s="242"/>
      <c r="J292" s="238"/>
      <c r="K292" s="238"/>
      <c r="L292" s="243"/>
      <c r="M292" s="244"/>
      <c r="N292" s="245"/>
      <c r="O292" s="245"/>
      <c r="P292" s="245"/>
      <c r="Q292" s="245"/>
      <c r="R292" s="245"/>
      <c r="S292" s="245"/>
      <c r="T292" s="246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7" t="s">
        <v>148</v>
      </c>
      <c r="AU292" s="247" t="s">
        <v>144</v>
      </c>
      <c r="AV292" s="14" t="s">
        <v>82</v>
      </c>
      <c r="AW292" s="14" t="s">
        <v>33</v>
      </c>
      <c r="AX292" s="14" t="s">
        <v>72</v>
      </c>
      <c r="AY292" s="247" t="s">
        <v>133</v>
      </c>
    </row>
    <row r="293" s="15" customFormat="1">
      <c r="A293" s="15"/>
      <c r="B293" s="248"/>
      <c r="C293" s="249"/>
      <c r="D293" s="228" t="s">
        <v>148</v>
      </c>
      <c r="E293" s="250" t="s">
        <v>19</v>
      </c>
      <c r="F293" s="251" t="s">
        <v>151</v>
      </c>
      <c r="G293" s="249"/>
      <c r="H293" s="252">
        <v>3.6499999999999999</v>
      </c>
      <c r="I293" s="253"/>
      <c r="J293" s="249"/>
      <c r="K293" s="249"/>
      <c r="L293" s="254"/>
      <c r="M293" s="255"/>
      <c r="N293" s="256"/>
      <c r="O293" s="256"/>
      <c r="P293" s="256"/>
      <c r="Q293" s="256"/>
      <c r="R293" s="256"/>
      <c r="S293" s="256"/>
      <c r="T293" s="257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58" t="s">
        <v>148</v>
      </c>
      <c r="AU293" s="258" t="s">
        <v>144</v>
      </c>
      <c r="AV293" s="15" t="s">
        <v>144</v>
      </c>
      <c r="AW293" s="15" t="s">
        <v>33</v>
      </c>
      <c r="AX293" s="15" t="s">
        <v>80</v>
      </c>
      <c r="AY293" s="258" t="s">
        <v>133</v>
      </c>
    </row>
    <row r="294" s="2" customFormat="1" ht="16.5" customHeight="1">
      <c r="A294" s="42"/>
      <c r="B294" s="43"/>
      <c r="C294" s="208" t="s">
        <v>377</v>
      </c>
      <c r="D294" s="208" t="s">
        <v>138</v>
      </c>
      <c r="E294" s="209" t="s">
        <v>378</v>
      </c>
      <c r="F294" s="210" t="s">
        <v>379</v>
      </c>
      <c r="G294" s="211" t="s">
        <v>380</v>
      </c>
      <c r="H294" s="212">
        <v>99</v>
      </c>
      <c r="I294" s="213"/>
      <c r="J294" s="214">
        <f>ROUND(I294*H294,2)</f>
        <v>0</v>
      </c>
      <c r="K294" s="210" t="s">
        <v>142</v>
      </c>
      <c r="L294" s="48"/>
      <c r="M294" s="215" t="s">
        <v>19</v>
      </c>
      <c r="N294" s="216" t="s">
        <v>43</v>
      </c>
      <c r="O294" s="88"/>
      <c r="P294" s="217">
        <f>O294*H294</f>
        <v>0</v>
      </c>
      <c r="Q294" s="217">
        <v>0</v>
      </c>
      <c r="R294" s="217">
        <f>Q294*H294</f>
        <v>0</v>
      </c>
      <c r="S294" s="217">
        <v>0.001</v>
      </c>
      <c r="T294" s="218">
        <f>S294*H294</f>
        <v>0.099000000000000005</v>
      </c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R294" s="219" t="s">
        <v>143</v>
      </c>
      <c r="AT294" s="219" t="s">
        <v>138</v>
      </c>
      <c r="AU294" s="219" t="s">
        <v>144</v>
      </c>
      <c r="AY294" s="21" t="s">
        <v>133</v>
      </c>
      <c r="BE294" s="220">
        <f>IF(N294="základní",J294,0)</f>
        <v>0</v>
      </c>
      <c r="BF294" s="220">
        <f>IF(N294="snížená",J294,0)</f>
        <v>0</v>
      </c>
      <c r="BG294" s="220">
        <f>IF(N294="zákl. přenesená",J294,0)</f>
        <v>0</v>
      </c>
      <c r="BH294" s="220">
        <f>IF(N294="sníž. přenesená",J294,0)</f>
        <v>0</v>
      </c>
      <c r="BI294" s="220">
        <f>IF(N294="nulová",J294,0)</f>
        <v>0</v>
      </c>
      <c r="BJ294" s="21" t="s">
        <v>80</v>
      </c>
      <c r="BK294" s="220">
        <f>ROUND(I294*H294,2)</f>
        <v>0</v>
      </c>
      <c r="BL294" s="21" t="s">
        <v>143</v>
      </c>
      <c r="BM294" s="219" t="s">
        <v>381</v>
      </c>
    </row>
    <row r="295" s="2" customFormat="1">
      <c r="A295" s="42"/>
      <c r="B295" s="43"/>
      <c r="C295" s="44"/>
      <c r="D295" s="221" t="s">
        <v>146</v>
      </c>
      <c r="E295" s="44"/>
      <c r="F295" s="222" t="s">
        <v>382</v>
      </c>
      <c r="G295" s="44"/>
      <c r="H295" s="44"/>
      <c r="I295" s="223"/>
      <c r="J295" s="44"/>
      <c r="K295" s="44"/>
      <c r="L295" s="48"/>
      <c r="M295" s="224"/>
      <c r="N295" s="225"/>
      <c r="O295" s="88"/>
      <c r="P295" s="88"/>
      <c r="Q295" s="88"/>
      <c r="R295" s="88"/>
      <c r="S295" s="88"/>
      <c r="T295" s="89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T295" s="21" t="s">
        <v>146</v>
      </c>
      <c r="AU295" s="21" t="s">
        <v>144</v>
      </c>
    </row>
    <row r="296" s="14" customFormat="1">
      <c r="A296" s="14"/>
      <c r="B296" s="237"/>
      <c r="C296" s="238"/>
      <c r="D296" s="228" t="s">
        <v>148</v>
      </c>
      <c r="E296" s="239" t="s">
        <v>19</v>
      </c>
      <c r="F296" s="240" t="s">
        <v>383</v>
      </c>
      <c r="G296" s="238"/>
      <c r="H296" s="241">
        <v>28.5</v>
      </c>
      <c r="I296" s="242"/>
      <c r="J296" s="238"/>
      <c r="K296" s="238"/>
      <c r="L296" s="243"/>
      <c r="M296" s="244"/>
      <c r="N296" s="245"/>
      <c r="O296" s="245"/>
      <c r="P296" s="245"/>
      <c r="Q296" s="245"/>
      <c r="R296" s="245"/>
      <c r="S296" s="245"/>
      <c r="T296" s="246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7" t="s">
        <v>148</v>
      </c>
      <c r="AU296" s="247" t="s">
        <v>144</v>
      </c>
      <c r="AV296" s="14" t="s">
        <v>82</v>
      </c>
      <c r="AW296" s="14" t="s">
        <v>33</v>
      </c>
      <c r="AX296" s="14" t="s">
        <v>72</v>
      </c>
      <c r="AY296" s="247" t="s">
        <v>133</v>
      </c>
    </row>
    <row r="297" s="14" customFormat="1">
      <c r="A297" s="14"/>
      <c r="B297" s="237"/>
      <c r="C297" s="238"/>
      <c r="D297" s="228" t="s">
        <v>148</v>
      </c>
      <c r="E297" s="239" t="s">
        <v>19</v>
      </c>
      <c r="F297" s="240" t="s">
        <v>384</v>
      </c>
      <c r="G297" s="238"/>
      <c r="H297" s="241">
        <v>70.5</v>
      </c>
      <c r="I297" s="242"/>
      <c r="J297" s="238"/>
      <c r="K297" s="238"/>
      <c r="L297" s="243"/>
      <c r="M297" s="244"/>
      <c r="N297" s="245"/>
      <c r="O297" s="245"/>
      <c r="P297" s="245"/>
      <c r="Q297" s="245"/>
      <c r="R297" s="245"/>
      <c r="S297" s="245"/>
      <c r="T297" s="246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7" t="s">
        <v>148</v>
      </c>
      <c r="AU297" s="247" t="s">
        <v>144</v>
      </c>
      <c r="AV297" s="14" t="s">
        <v>82</v>
      </c>
      <c r="AW297" s="14" t="s">
        <v>33</v>
      </c>
      <c r="AX297" s="14" t="s">
        <v>72</v>
      </c>
      <c r="AY297" s="247" t="s">
        <v>133</v>
      </c>
    </row>
    <row r="298" s="15" customFormat="1">
      <c r="A298" s="15"/>
      <c r="B298" s="248"/>
      <c r="C298" s="249"/>
      <c r="D298" s="228" t="s">
        <v>148</v>
      </c>
      <c r="E298" s="250" t="s">
        <v>19</v>
      </c>
      <c r="F298" s="251" t="s">
        <v>151</v>
      </c>
      <c r="G298" s="249"/>
      <c r="H298" s="252">
        <v>99</v>
      </c>
      <c r="I298" s="253"/>
      <c r="J298" s="249"/>
      <c r="K298" s="249"/>
      <c r="L298" s="254"/>
      <c r="M298" s="255"/>
      <c r="N298" s="256"/>
      <c r="O298" s="256"/>
      <c r="P298" s="256"/>
      <c r="Q298" s="256"/>
      <c r="R298" s="256"/>
      <c r="S298" s="256"/>
      <c r="T298" s="257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58" t="s">
        <v>148</v>
      </c>
      <c r="AU298" s="258" t="s">
        <v>144</v>
      </c>
      <c r="AV298" s="15" t="s">
        <v>144</v>
      </c>
      <c r="AW298" s="15" t="s">
        <v>33</v>
      </c>
      <c r="AX298" s="15" t="s">
        <v>80</v>
      </c>
      <c r="AY298" s="258" t="s">
        <v>133</v>
      </c>
    </row>
    <row r="299" s="2" customFormat="1" ht="21.75" customHeight="1">
      <c r="A299" s="42"/>
      <c r="B299" s="43"/>
      <c r="C299" s="208" t="s">
        <v>385</v>
      </c>
      <c r="D299" s="208" t="s">
        <v>138</v>
      </c>
      <c r="E299" s="209" t="s">
        <v>386</v>
      </c>
      <c r="F299" s="210" t="s">
        <v>387</v>
      </c>
      <c r="G299" s="211" t="s">
        <v>380</v>
      </c>
      <c r="H299" s="212">
        <v>206</v>
      </c>
      <c r="I299" s="213"/>
      <c r="J299" s="214">
        <f>ROUND(I299*H299,2)</f>
        <v>0</v>
      </c>
      <c r="K299" s="210" t="s">
        <v>142</v>
      </c>
      <c r="L299" s="48"/>
      <c r="M299" s="215" t="s">
        <v>19</v>
      </c>
      <c r="N299" s="216" t="s">
        <v>43</v>
      </c>
      <c r="O299" s="88"/>
      <c r="P299" s="217">
        <f>O299*H299</f>
        <v>0</v>
      </c>
      <c r="Q299" s="217">
        <v>0</v>
      </c>
      <c r="R299" s="217">
        <f>Q299*H299</f>
        <v>0</v>
      </c>
      <c r="S299" s="217">
        <v>0.001</v>
      </c>
      <c r="T299" s="218">
        <f>S299*H299</f>
        <v>0.20600000000000002</v>
      </c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R299" s="219" t="s">
        <v>143</v>
      </c>
      <c r="AT299" s="219" t="s">
        <v>138</v>
      </c>
      <c r="AU299" s="219" t="s">
        <v>144</v>
      </c>
      <c r="AY299" s="21" t="s">
        <v>133</v>
      </c>
      <c r="BE299" s="220">
        <f>IF(N299="základní",J299,0)</f>
        <v>0</v>
      </c>
      <c r="BF299" s="220">
        <f>IF(N299="snížená",J299,0)</f>
        <v>0</v>
      </c>
      <c r="BG299" s="220">
        <f>IF(N299="zákl. přenesená",J299,0)</f>
        <v>0</v>
      </c>
      <c r="BH299" s="220">
        <f>IF(N299="sníž. přenesená",J299,0)</f>
        <v>0</v>
      </c>
      <c r="BI299" s="220">
        <f>IF(N299="nulová",J299,0)</f>
        <v>0</v>
      </c>
      <c r="BJ299" s="21" t="s">
        <v>80</v>
      </c>
      <c r="BK299" s="220">
        <f>ROUND(I299*H299,2)</f>
        <v>0</v>
      </c>
      <c r="BL299" s="21" t="s">
        <v>143</v>
      </c>
      <c r="BM299" s="219" t="s">
        <v>388</v>
      </c>
    </row>
    <row r="300" s="2" customFormat="1">
      <c r="A300" s="42"/>
      <c r="B300" s="43"/>
      <c r="C300" s="44"/>
      <c r="D300" s="221" t="s">
        <v>146</v>
      </c>
      <c r="E300" s="44"/>
      <c r="F300" s="222" t="s">
        <v>389</v>
      </c>
      <c r="G300" s="44"/>
      <c r="H300" s="44"/>
      <c r="I300" s="223"/>
      <c r="J300" s="44"/>
      <c r="K300" s="44"/>
      <c r="L300" s="48"/>
      <c r="M300" s="224"/>
      <c r="N300" s="225"/>
      <c r="O300" s="88"/>
      <c r="P300" s="88"/>
      <c r="Q300" s="88"/>
      <c r="R300" s="88"/>
      <c r="S300" s="88"/>
      <c r="T300" s="89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T300" s="21" t="s">
        <v>146</v>
      </c>
      <c r="AU300" s="21" t="s">
        <v>144</v>
      </c>
    </row>
    <row r="301" s="14" customFormat="1">
      <c r="A301" s="14"/>
      <c r="B301" s="237"/>
      <c r="C301" s="238"/>
      <c r="D301" s="228" t="s">
        <v>148</v>
      </c>
      <c r="E301" s="239" t="s">
        <v>19</v>
      </c>
      <c r="F301" s="240" t="s">
        <v>390</v>
      </c>
      <c r="G301" s="238"/>
      <c r="H301" s="241">
        <v>206</v>
      </c>
      <c r="I301" s="242"/>
      <c r="J301" s="238"/>
      <c r="K301" s="238"/>
      <c r="L301" s="243"/>
      <c r="M301" s="244"/>
      <c r="N301" s="245"/>
      <c r="O301" s="245"/>
      <c r="P301" s="245"/>
      <c r="Q301" s="245"/>
      <c r="R301" s="245"/>
      <c r="S301" s="245"/>
      <c r="T301" s="246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7" t="s">
        <v>148</v>
      </c>
      <c r="AU301" s="247" t="s">
        <v>144</v>
      </c>
      <c r="AV301" s="14" t="s">
        <v>82</v>
      </c>
      <c r="AW301" s="14" t="s">
        <v>33</v>
      </c>
      <c r="AX301" s="14" t="s">
        <v>72</v>
      </c>
      <c r="AY301" s="247" t="s">
        <v>133</v>
      </c>
    </row>
    <row r="302" s="15" customFormat="1">
      <c r="A302" s="15"/>
      <c r="B302" s="248"/>
      <c r="C302" s="249"/>
      <c r="D302" s="228" t="s">
        <v>148</v>
      </c>
      <c r="E302" s="250" t="s">
        <v>19</v>
      </c>
      <c r="F302" s="251" t="s">
        <v>151</v>
      </c>
      <c r="G302" s="249"/>
      <c r="H302" s="252">
        <v>206</v>
      </c>
      <c r="I302" s="253"/>
      <c r="J302" s="249"/>
      <c r="K302" s="249"/>
      <c r="L302" s="254"/>
      <c r="M302" s="255"/>
      <c r="N302" s="256"/>
      <c r="O302" s="256"/>
      <c r="P302" s="256"/>
      <c r="Q302" s="256"/>
      <c r="R302" s="256"/>
      <c r="S302" s="256"/>
      <c r="T302" s="257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58" t="s">
        <v>148</v>
      </c>
      <c r="AU302" s="258" t="s">
        <v>144</v>
      </c>
      <c r="AV302" s="15" t="s">
        <v>144</v>
      </c>
      <c r="AW302" s="15" t="s">
        <v>33</v>
      </c>
      <c r="AX302" s="15" t="s">
        <v>80</v>
      </c>
      <c r="AY302" s="258" t="s">
        <v>133</v>
      </c>
    </row>
    <row r="303" s="2" customFormat="1" ht="16.5" customHeight="1">
      <c r="A303" s="42"/>
      <c r="B303" s="43"/>
      <c r="C303" s="208" t="s">
        <v>391</v>
      </c>
      <c r="D303" s="208" t="s">
        <v>138</v>
      </c>
      <c r="E303" s="209" t="s">
        <v>392</v>
      </c>
      <c r="F303" s="210" t="s">
        <v>393</v>
      </c>
      <c r="G303" s="211" t="s">
        <v>195</v>
      </c>
      <c r="H303" s="212">
        <v>1</v>
      </c>
      <c r="I303" s="213"/>
      <c r="J303" s="214">
        <f>ROUND(I303*H303,2)</f>
        <v>0</v>
      </c>
      <c r="K303" s="210" t="s">
        <v>142</v>
      </c>
      <c r="L303" s="48"/>
      <c r="M303" s="215" t="s">
        <v>19</v>
      </c>
      <c r="N303" s="216" t="s">
        <v>43</v>
      </c>
      <c r="O303" s="88"/>
      <c r="P303" s="217">
        <f>O303*H303</f>
        <v>0</v>
      </c>
      <c r="Q303" s="217">
        <v>0</v>
      </c>
      <c r="R303" s="217">
        <f>Q303*H303</f>
        <v>0</v>
      </c>
      <c r="S303" s="217">
        <v>0.001</v>
      </c>
      <c r="T303" s="218">
        <f>S303*H303</f>
        <v>0.001</v>
      </c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R303" s="219" t="s">
        <v>143</v>
      </c>
      <c r="AT303" s="219" t="s">
        <v>138</v>
      </c>
      <c r="AU303" s="219" t="s">
        <v>144</v>
      </c>
      <c r="AY303" s="21" t="s">
        <v>133</v>
      </c>
      <c r="BE303" s="220">
        <f>IF(N303="základní",J303,0)</f>
        <v>0</v>
      </c>
      <c r="BF303" s="220">
        <f>IF(N303="snížená",J303,0)</f>
        <v>0</v>
      </c>
      <c r="BG303" s="220">
        <f>IF(N303="zákl. přenesená",J303,0)</f>
        <v>0</v>
      </c>
      <c r="BH303" s="220">
        <f>IF(N303="sníž. přenesená",J303,0)</f>
        <v>0</v>
      </c>
      <c r="BI303" s="220">
        <f>IF(N303="nulová",J303,0)</f>
        <v>0</v>
      </c>
      <c r="BJ303" s="21" t="s">
        <v>80</v>
      </c>
      <c r="BK303" s="220">
        <f>ROUND(I303*H303,2)</f>
        <v>0</v>
      </c>
      <c r="BL303" s="21" t="s">
        <v>143</v>
      </c>
      <c r="BM303" s="219" t="s">
        <v>394</v>
      </c>
    </row>
    <row r="304" s="2" customFormat="1">
      <c r="A304" s="42"/>
      <c r="B304" s="43"/>
      <c r="C304" s="44"/>
      <c r="D304" s="221" t="s">
        <v>146</v>
      </c>
      <c r="E304" s="44"/>
      <c r="F304" s="222" t="s">
        <v>395</v>
      </c>
      <c r="G304" s="44"/>
      <c r="H304" s="44"/>
      <c r="I304" s="223"/>
      <c r="J304" s="44"/>
      <c r="K304" s="44"/>
      <c r="L304" s="48"/>
      <c r="M304" s="224"/>
      <c r="N304" s="225"/>
      <c r="O304" s="88"/>
      <c r="P304" s="88"/>
      <c r="Q304" s="88"/>
      <c r="R304" s="88"/>
      <c r="S304" s="88"/>
      <c r="T304" s="89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T304" s="21" t="s">
        <v>146</v>
      </c>
      <c r="AU304" s="21" t="s">
        <v>144</v>
      </c>
    </row>
    <row r="305" s="2" customFormat="1" ht="16.5" customHeight="1">
      <c r="A305" s="42"/>
      <c r="B305" s="43"/>
      <c r="C305" s="208" t="s">
        <v>396</v>
      </c>
      <c r="D305" s="208" t="s">
        <v>138</v>
      </c>
      <c r="E305" s="209" t="s">
        <v>397</v>
      </c>
      <c r="F305" s="210" t="s">
        <v>398</v>
      </c>
      <c r="G305" s="211" t="s">
        <v>141</v>
      </c>
      <c r="H305" s="212">
        <v>7.1500000000000004</v>
      </c>
      <c r="I305" s="213"/>
      <c r="J305" s="214">
        <f>ROUND(I305*H305,2)</f>
        <v>0</v>
      </c>
      <c r="K305" s="210" t="s">
        <v>142</v>
      </c>
      <c r="L305" s="48"/>
      <c r="M305" s="215" t="s">
        <v>19</v>
      </c>
      <c r="N305" s="216" t="s">
        <v>43</v>
      </c>
      <c r="O305" s="88"/>
      <c r="P305" s="217">
        <f>O305*H305</f>
        <v>0</v>
      </c>
      <c r="Q305" s="217">
        <v>0</v>
      </c>
      <c r="R305" s="217">
        <f>Q305*H305</f>
        <v>0</v>
      </c>
      <c r="S305" s="217">
        <v>0.00594</v>
      </c>
      <c r="T305" s="218">
        <f>S305*H305</f>
        <v>0.042471000000000002</v>
      </c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R305" s="219" t="s">
        <v>143</v>
      </c>
      <c r="AT305" s="219" t="s">
        <v>138</v>
      </c>
      <c r="AU305" s="219" t="s">
        <v>144</v>
      </c>
      <c r="AY305" s="21" t="s">
        <v>133</v>
      </c>
      <c r="BE305" s="220">
        <f>IF(N305="základní",J305,0)</f>
        <v>0</v>
      </c>
      <c r="BF305" s="220">
        <f>IF(N305="snížená",J305,0)</f>
        <v>0</v>
      </c>
      <c r="BG305" s="220">
        <f>IF(N305="zákl. přenesená",J305,0)</f>
        <v>0</v>
      </c>
      <c r="BH305" s="220">
        <f>IF(N305="sníž. přenesená",J305,0)</f>
        <v>0</v>
      </c>
      <c r="BI305" s="220">
        <f>IF(N305="nulová",J305,0)</f>
        <v>0</v>
      </c>
      <c r="BJ305" s="21" t="s">
        <v>80</v>
      </c>
      <c r="BK305" s="220">
        <f>ROUND(I305*H305,2)</f>
        <v>0</v>
      </c>
      <c r="BL305" s="21" t="s">
        <v>143</v>
      </c>
      <c r="BM305" s="219" t="s">
        <v>399</v>
      </c>
    </row>
    <row r="306" s="2" customFormat="1">
      <c r="A306" s="42"/>
      <c r="B306" s="43"/>
      <c r="C306" s="44"/>
      <c r="D306" s="221" t="s">
        <v>146</v>
      </c>
      <c r="E306" s="44"/>
      <c r="F306" s="222" t="s">
        <v>400</v>
      </c>
      <c r="G306" s="44"/>
      <c r="H306" s="44"/>
      <c r="I306" s="223"/>
      <c r="J306" s="44"/>
      <c r="K306" s="44"/>
      <c r="L306" s="48"/>
      <c r="M306" s="224"/>
      <c r="N306" s="225"/>
      <c r="O306" s="88"/>
      <c r="P306" s="88"/>
      <c r="Q306" s="88"/>
      <c r="R306" s="88"/>
      <c r="S306" s="88"/>
      <c r="T306" s="89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T306" s="21" t="s">
        <v>146</v>
      </c>
      <c r="AU306" s="21" t="s">
        <v>144</v>
      </c>
    </row>
    <row r="307" s="13" customFormat="1">
      <c r="A307" s="13"/>
      <c r="B307" s="226"/>
      <c r="C307" s="227"/>
      <c r="D307" s="228" t="s">
        <v>148</v>
      </c>
      <c r="E307" s="229" t="s">
        <v>19</v>
      </c>
      <c r="F307" s="230" t="s">
        <v>401</v>
      </c>
      <c r="G307" s="227"/>
      <c r="H307" s="229" t="s">
        <v>19</v>
      </c>
      <c r="I307" s="231"/>
      <c r="J307" s="227"/>
      <c r="K307" s="227"/>
      <c r="L307" s="232"/>
      <c r="M307" s="233"/>
      <c r="N307" s="234"/>
      <c r="O307" s="234"/>
      <c r="P307" s="234"/>
      <c r="Q307" s="234"/>
      <c r="R307" s="234"/>
      <c r="S307" s="234"/>
      <c r="T307" s="23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6" t="s">
        <v>148</v>
      </c>
      <c r="AU307" s="236" t="s">
        <v>144</v>
      </c>
      <c r="AV307" s="13" t="s">
        <v>80</v>
      </c>
      <c r="AW307" s="13" t="s">
        <v>33</v>
      </c>
      <c r="AX307" s="13" t="s">
        <v>72</v>
      </c>
      <c r="AY307" s="236" t="s">
        <v>133</v>
      </c>
    </row>
    <row r="308" s="14" customFormat="1">
      <c r="A308" s="14"/>
      <c r="B308" s="237"/>
      <c r="C308" s="238"/>
      <c r="D308" s="228" t="s">
        <v>148</v>
      </c>
      <c r="E308" s="239" t="s">
        <v>19</v>
      </c>
      <c r="F308" s="240" t="s">
        <v>402</v>
      </c>
      <c r="G308" s="238"/>
      <c r="H308" s="241">
        <v>7.1500000000000004</v>
      </c>
      <c r="I308" s="242"/>
      <c r="J308" s="238"/>
      <c r="K308" s="238"/>
      <c r="L308" s="243"/>
      <c r="M308" s="244"/>
      <c r="N308" s="245"/>
      <c r="O308" s="245"/>
      <c r="P308" s="245"/>
      <c r="Q308" s="245"/>
      <c r="R308" s="245"/>
      <c r="S308" s="245"/>
      <c r="T308" s="246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7" t="s">
        <v>148</v>
      </c>
      <c r="AU308" s="247" t="s">
        <v>144</v>
      </c>
      <c r="AV308" s="14" t="s">
        <v>82</v>
      </c>
      <c r="AW308" s="14" t="s">
        <v>33</v>
      </c>
      <c r="AX308" s="14" t="s">
        <v>72</v>
      </c>
      <c r="AY308" s="247" t="s">
        <v>133</v>
      </c>
    </row>
    <row r="309" s="15" customFormat="1">
      <c r="A309" s="15"/>
      <c r="B309" s="248"/>
      <c r="C309" s="249"/>
      <c r="D309" s="228" t="s">
        <v>148</v>
      </c>
      <c r="E309" s="250" t="s">
        <v>19</v>
      </c>
      <c r="F309" s="251" t="s">
        <v>151</v>
      </c>
      <c r="G309" s="249"/>
      <c r="H309" s="252">
        <v>7.1500000000000004</v>
      </c>
      <c r="I309" s="253"/>
      <c r="J309" s="249"/>
      <c r="K309" s="249"/>
      <c r="L309" s="254"/>
      <c r="M309" s="255"/>
      <c r="N309" s="256"/>
      <c r="O309" s="256"/>
      <c r="P309" s="256"/>
      <c r="Q309" s="256"/>
      <c r="R309" s="256"/>
      <c r="S309" s="256"/>
      <c r="T309" s="257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58" t="s">
        <v>148</v>
      </c>
      <c r="AU309" s="258" t="s">
        <v>144</v>
      </c>
      <c r="AV309" s="15" t="s">
        <v>144</v>
      </c>
      <c r="AW309" s="15" t="s">
        <v>33</v>
      </c>
      <c r="AX309" s="15" t="s">
        <v>80</v>
      </c>
      <c r="AY309" s="258" t="s">
        <v>133</v>
      </c>
    </row>
    <row r="310" s="2" customFormat="1" ht="16.5" customHeight="1">
      <c r="A310" s="42"/>
      <c r="B310" s="43"/>
      <c r="C310" s="208" t="s">
        <v>403</v>
      </c>
      <c r="D310" s="208" t="s">
        <v>138</v>
      </c>
      <c r="E310" s="209" t="s">
        <v>404</v>
      </c>
      <c r="F310" s="210" t="s">
        <v>405</v>
      </c>
      <c r="G310" s="211" t="s">
        <v>335</v>
      </c>
      <c r="H310" s="212">
        <v>0.216</v>
      </c>
      <c r="I310" s="213"/>
      <c r="J310" s="214">
        <f>ROUND(I310*H310,2)</f>
        <v>0</v>
      </c>
      <c r="K310" s="210" t="s">
        <v>142</v>
      </c>
      <c r="L310" s="48"/>
      <c r="M310" s="215" t="s">
        <v>19</v>
      </c>
      <c r="N310" s="216" t="s">
        <v>43</v>
      </c>
      <c r="O310" s="88"/>
      <c r="P310" s="217">
        <f>O310*H310</f>
        <v>0</v>
      </c>
      <c r="Q310" s="217">
        <v>0.00010000000000000001</v>
      </c>
      <c r="R310" s="217">
        <f>Q310*H310</f>
        <v>2.16E-05</v>
      </c>
      <c r="S310" s="217">
        <v>2.4100000000000001</v>
      </c>
      <c r="T310" s="218">
        <f>S310*H310</f>
        <v>0.52056000000000002</v>
      </c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R310" s="219" t="s">
        <v>143</v>
      </c>
      <c r="AT310" s="219" t="s">
        <v>138</v>
      </c>
      <c r="AU310" s="219" t="s">
        <v>144</v>
      </c>
      <c r="AY310" s="21" t="s">
        <v>133</v>
      </c>
      <c r="BE310" s="220">
        <f>IF(N310="základní",J310,0)</f>
        <v>0</v>
      </c>
      <c r="BF310" s="220">
        <f>IF(N310="snížená",J310,0)</f>
        <v>0</v>
      </c>
      <c r="BG310" s="220">
        <f>IF(N310="zákl. přenesená",J310,0)</f>
        <v>0</v>
      </c>
      <c r="BH310" s="220">
        <f>IF(N310="sníž. přenesená",J310,0)</f>
        <v>0</v>
      </c>
      <c r="BI310" s="220">
        <f>IF(N310="nulová",J310,0)</f>
        <v>0</v>
      </c>
      <c r="BJ310" s="21" t="s">
        <v>80</v>
      </c>
      <c r="BK310" s="220">
        <f>ROUND(I310*H310,2)</f>
        <v>0</v>
      </c>
      <c r="BL310" s="21" t="s">
        <v>143</v>
      </c>
      <c r="BM310" s="219" t="s">
        <v>406</v>
      </c>
    </row>
    <row r="311" s="2" customFormat="1">
      <c r="A311" s="42"/>
      <c r="B311" s="43"/>
      <c r="C311" s="44"/>
      <c r="D311" s="221" t="s">
        <v>146</v>
      </c>
      <c r="E311" s="44"/>
      <c r="F311" s="222" t="s">
        <v>407</v>
      </c>
      <c r="G311" s="44"/>
      <c r="H311" s="44"/>
      <c r="I311" s="223"/>
      <c r="J311" s="44"/>
      <c r="K311" s="44"/>
      <c r="L311" s="48"/>
      <c r="M311" s="224"/>
      <c r="N311" s="225"/>
      <c r="O311" s="88"/>
      <c r="P311" s="88"/>
      <c r="Q311" s="88"/>
      <c r="R311" s="88"/>
      <c r="S311" s="88"/>
      <c r="T311" s="89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T311" s="21" t="s">
        <v>146</v>
      </c>
      <c r="AU311" s="21" t="s">
        <v>144</v>
      </c>
    </row>
    <row r="312" s="13" customFormat="1">
      <c r="A312" s="13"/>
      <c r="B312" s="226"/>
      <c r="C312" s="227"/>
      <c r="D312" s="228" t="s">
        <v>148</v>
      </c>
      <c r="E312" s="229" t="s">
        <v>19</v>
      </c>
      <c r="F312" s="230" t="s">
        <v>408</v>
      </c>
      <c r="G312" s="227"/>
      <c r="H312" s="229" t="s">
        <v>19</v>
      </c>
      <c r="I312" s="231"/>
      <c r="J312" s="227"/>
      <c r="K312" s="227"/>
      <c r="L312" s="232"/>
      <c r="M312" s="233"/>
      <c r="N312" s="234"/>
      <c r="O312" s="234"/>
      <c r="P312" s="234"/>
      <c r="Q312" s="234"/>
      <c r="R312" s="234"/>
      <c r="S312" s="234"/>
      <c r="T312" s="235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6" t="s">
        <v>148</v>
      </c>
      <c r="AU312" s="236" t="s">
        <v>144</v>
      </c>
      <c r="AV312" s="13" t="s">
        <v>80</v>
      </c>
      <c r="AW312" s="13" t="s">
        <v>33</v>
      </c>
      <c r="AX312" s="13" t="s">
        <v>72</v>
      </c>
      <c r="AY312" s="236" t="s">
        <v>133</v>
      </c>
    </row>
    <row r="313" s="14" customFormat="1">
      <c r="A313" s="14"/>
      <c r="B313" s="237"/>
      <c r="C313" s="238"/>
      <c r="D313" s="228" t="s">
        <v>148</v>
      </c>
      <c r="E313" s="239" t="s">
        <v>19</v>
      </c>
      <c r="F313" s="240" t="s">
        <v>409</v>
      </c>
      <c r="G313" s="238"/>
      <c r="H313" s="241">
        <v>0.216</v>
      </c>
      <c r="I313" s="242"/>
      <c r="J313" s="238"/>
      <c r="K313" s="238"/>
      <c r="L313" s="243"/>
      <c r="M313" s="244"/>
      <c r="N313" s="245"/>
      <c r="O313" s="245"/>
      <c r="P313" s="245"/>
      <c r="Q313" s="245"/>
      <c r="R313" s="245"/>
      <c r="S313" s="245"/>
      <c r="T313" s="246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7" t="s">
        <v>148</v>
      </c>
      <c r="AU313" s="247" t="s">
        <v>144</v>
      </c>
      <c r="AV313" s="14" t="s">
        <v>82</v>
      </c>
      <c r="AW313" s="14" t="s">
        <v>33</v>
      </c>
      <c r="AX313" s="14" t="s">
        <v>72</v>
      </c>
      <c r="AY313" s="247" t="s">
        <v>133</v>
      </c>
    </row>
    <row r="314" s="15" customFormat="1">
      <c r="A314" s="15"/>
      <c r="B314" s="248"/>
      <c r="C314" s="249"/>
      <c r="D314" s="228" t="s">
        <v>148</v>
      </c>
      <c r="E314" s="250" t="s">
        <v>19</v>
      </c>
      <c r="F314" s="251" t="s">
        <v>151</v>
      </c>
      <c r="G314" s="249"/>
      <c r="H314" s="252">
        <v>0.216</v>
      </c>
      <c r="I314" s="253"/>
      <c r="J314" s="249"/>
      <c r="K314" s="249"/>
      <c r="L314" s="254"/>
      <c r="M314" s="255"/>
      <c r="N314" s="256"/>
      <c r="O314" s="256"/>
      <c r="P314" s="256"/>
      <c r="Q314" s="256"/>
      <c r="R314" s="256"/>
      <c r="S314" s="256"/>
      <c r="T314" s="257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58" t="s">
        <v>148</v>
      </c>
      <c r="AU314" s="258" t="s">
        <v>144</v>
      </c>
      <c r="AV314" s="15" t="s">
        <v>144</v>
      </c>
      <c r="AW314" s="15" t="s">
        <v>33</v>
      </c>
      <c r="AX314" s="15" t="s">
        <v>80</v>
      </c>
      <c r="AY314" s="258" t="s">
        <v>133</v>
      </c>
    </row>
    <row r="315" s="2" customFormat="1" ht="21.75" customHeight="1">
      <c r="A315" s="42"/>
      <c r="B315" s="43"/>
      <c r="C315" s="208" t="s">
        <v>410</v>
      </c>
      <c r="D315" s="208" t="s">
        <v>138</v>
      </c>
      <c r="E315" s="209" t="s">
        <v>411</v>
      </c>
      <c r="F315" s="210" t="s">
        <v>412</v>
      </c>
      <c r="G315" s="211" t="s">
        <v>335</v>
      </c>
      <c r="H315" s="212">
        <v>2.2050000000000001</v>
      </c>
      <c r="I315" s="213"/>
      <c r="J315" s="214">
        <f>ROUND(I315*H315,2)</f>
        <v>0</v>
      </c>
      <c r="K315" s="210" t="s">
        <v>142</v>
      </c>
      <c r="L315" s="48"/>
      <c r="M315" s="215" t="s">
        <v>19</v>
      </c>
      <c r="N315" s="216" t="s">
        <v>43</v>
      </c>
      <c r="O315" s="88"/>
      <c r="P315" s="217">
        <f>O315*H315</f>
        <v>0</v>
      </c>
      <c r="Q315" s="217">
        <v>0</v>
      </c>
      <c r="R315" s="217">
        <f>Q315*H315</f>
        <v>0</v>
      </c>
      <c r="S315" s="217">
        <v>2.004</v>
      </c>
      <c r="T315" s="218">
        <f>S315*H315</f>
        <v>4.4188200000000002</v>
      </c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R315" s="219" t="s">
        <v>143</v>
      </c>
      <c r="AT315" s="219" t="s">
        <v>138</v>
      </c>
      <c r="AU315" s="219" t="s">
        <v>144</v>
      </c>
      <c r="AY315" s="21" t="s">
        <v>133</v>
      </c>
      <c r="BE315" s="220">
        <f>IF(N315="základní",J315,0)</f>
        <v>0</v>
      </c>
      <c r="BF315" s="220">
        <f>IF(N315="snížená",J315,0)</f>
        <v>0</v>
      </c>
      <c r="BG315" s="220">
        <f>IF(N315="zákl. přenesená",J315,0)</f>
        <v>0</v>
      </c>
      <c r="BH315" s="220">
        <f>IF(N315="sníž. přenesená",J315,0)</f>
        <v>0</v>
      </c>
      <c r="BI315" s="220">
        <f>IF(N315="nulová",J315,0)</f>
        <v>0</v>
      </c>
      <c r="BJ315" s="21" t="s">
        <v>80</v>
      </c>
      <c r="BK315" s="220">
        <f>ROUND(I315*H315,2)</f>
        <v>0</v>
      </c>
      <c r="BL315" s="21" t="s">
        <v>143</v>
      </c>
      <c r="BM315" s="219" t="s">
        <v>413</v>
      </c>
    </row>
    <row r="316" s="2" customFormat="1">
      <c r="A316" s="42"/>
      <c r="B316" s="43"/>
      <c r="C316" s="44"/>
      <c r="D316" s="221" t="s">
        <v>146</v>
      </c>
      <c r="E316" s="44"/>
      <c r="F316" s="222" t="s">
        <v>414</v>
      </c>
      <c r="G316" s="44"/>
      <c r="H316" s="44"/>
      <c r="I316" s="223"/>
      <c r="J316" s="44"/>
      <c r="K316" s="44"/>
      <c r="L316" s="48"/>
      <c r="M316" s="224"/>
      <c r="N316" s="225"/>
      <c r="O316" s="88"/>
      <c r="P316" s="88"/>
      <c r="Q316" s="88"/>
      <c r="R316" s="88"/>
      <c r="S316" s="88"/>
      <c r="T316" s="89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T316" s="21" t="s">
        <v>146</v>
      </c>
      <c r="AU316" s="21" t="s">
        <v>144</v>
      </c>
    </row>
    <row r="317" s="13" customFormat="1">
      <c r="A317" s="13"/>
      <c r="B317" s="226"/>
      <c r="C317" s="227"/>
      <c r="D317" s="228" t="s">
        <v>148</v>
      </c>
      <c r="E317" s="229" t="s">
        <v>19</v>
      </c>
      <c r="F317" s="230" t="s">
        <v>415</v>
      </c>
      <c r="G317" s="227"/>
      <c r="H317" s="229" t="s">
        <v>19</v>
      </c>
      <c r="I317" s="231"/>
      <c r="J317" s="227"/>
      <c r="K317" s="227"/>
      <c r="L317" s="232"/>
      <c r="M317" s="233"/>
      <c r="N317" s="234"/>
      <c r="O317" s="234"/>
      <c r="P317" s="234"/>
      <c r="Q317" s="234"/>
      <c r="R317" s="234"/>
      <c r="S317" s="234"/>
      <c r="T317" s="235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6" t="s">
        <v>148</v>
      </c>
      <c r="AU317" s="236" t="s">
        <v>144</v>
      </c>
      <c r="AV317" s="13" t="s">
        <v>80</v>
      </c>
      <c r="AW317" s="13" t="s">
        <v>33</v>
      </c>
      <c r="AX317" s="13" t="s">
        <v>72</v>
      </c>
      <c r="AY317" s="236" t="s">
        <v>133</v>
      </c>
    </row>
    <row r="318" s="14" customFormat="1">
      <c r="A318" s="14"/>
      <c r="B318" s="237"/>
      <c r="C318" s="238"/>
      <c r="D318" s="228" t="s">
        <v>148</v>
      </c>
      <c r="E318" s="239" t="s">
        <v>19</v>
      </c>
      <c r="F318" s="240" t="s">
        <v>416</v>
      </c>
      <c r="G318" s="238"/>
      <c r="H318" s="241">
        <v>2.2050000000000001</v>
      </c>
      <c r="I318" s="242"/>
      <c r="J318" s="238"/>
      <c r="K318" s="238"/>
      <c r="L318" s="243"/>
      <c r="M318" s="244"/>
      <c r="N318" s="245"/>
      <c r="O318" s="245"/>
      <c r="P318" s="245"/>
      <c r="Q318" s="245"/>
      <c r="R318" s="245"/>
      <c r="S318" s="245"/>
      <c r="T318" s="246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7" t="s">
        <v>148</v>
      </c>
      <c r="AU318" s="247" t="s">
        <v>144</v>
      </c>
      <c r="AV318" s="14" t="s">
        <v>82</v>
      </c>
      <c r="AW318" s="14" t="s">
        <v>33</v>
      </c>
      <c r="AX318" s="14" t="s">
        <v>72</v>
      </c>
      <c r="AY318" s="247" t="s">
        <v>133</v>
      </c>
    </row>
    <row r="319" s="15" customFormat="1">
      <c r="A319" s="15"/>
      <c r="B319" s="248"/>
      <c r="C319" s="249"/>
      <c r="D319" s="228" t="s">
        <v>148</v>
      </c>
      <c r="E319" s="250" t="s">
        <v>19</v>
      </c>
      <c r="F319" s="251" t="s">
        <v>151</v>
      </c>
      <c r="G319" s="249"/>
      <c r="H319" s="252">
        <v>2.2050000000000001</v>
      </c>
      <c r="I319" s="253"/>
      <c r="J319" s="249"/>
      <c r="K319" s="249"/>
      <c r="L319" s="254"/>
      <c r="M319" s="255"/>
      <c r="N319" s="256"/>
      <c r="O319" s="256"/>
      <c r="P319" s="256"/>
      <c r="Q319" s="256"/>
      <c r="R319" s="256"/>
      <c r="S319" s="256"/>
      <c r="T319" s="257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58" t="s">
        <v>148</v>
      </c>
      <c r="AU319" s="258" t="s">
        <v>144</v>
      </c>
      <c r="AV319" s="15" t="s">
        <v>144</v>
      </c>
      <c r="AW319" s="15" t="s">
        <v>33</v>
      </c>
      <c r="AX319" s="15" t="s">
        <v>80</v>
      </c>
      <c r="AY319" s="258" t="s">
        <v>133</v>
      </c>
    </row>
    <row r="320" s="12" customFormat="1" ht="22.8" customHeight="1">
      <c r="A320" s="12"/>
      <c r="B320" s="192"/>
      <c r="C320" s="193"/>
      <c r="D320" s="194" t="s">
        <v>71</v>
      </c>
      <c r="E320" s="206" t="s">
        <v>417</v>
      </c>
      <c r="F320" s="206" t="s">
        <v>418</v>
      </c>
      <c r="G320" s="193"/>
      <c r="H320" s="193"/>
      <c r="I320" s="196"/>
      <c r="J320" s="207">
        <f>BK320</f>
        <v>0</v>
      </c>
      <c r="K320" s="193"/>
      <c r="L320" s="198"/>
      <c r="M320" s="199"/>
      <c r="N320" s="200"/>
      <c r="O320" s="200"/>
      <c r="P320" s="201">
        <f>SUM(P321:P343)</f>
        <v>0</v>
      </c>
      <c r="Q320" s="200"/>
      <c r="R320" s="201">
        <f>SUM(R321:R343)</f>
        <v>0</v>
      </c>
      <c r="S320" s="200"/>
      <c r="T320" s="202">
        <f>SUM(T321:T343)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03" t="s">
        <v>80</v>
      </c>
      <c r="AT320" s="204" t="s">
        <v>71</v>
      </c>
      <c r="AU320" s="204" t="s">
        <v>80</v>
      </c>
      <c r="AY320" s="203" t="s">
        <v>133</v>
      </c>
      <c r="BK320" s="205">
        <f>SUM(BK321:BK343)</f>
        <v>0</v>
      </c>
    </row>
    <row r="321" s="2" customFormat="1" ht="24.15" customHeight="1">
      <c r="A321" s="42"/>
      <c r="B321" s="43"/>
      <c r="C321" s="208" t="s">
        <v>419</v>
      </c>
      <c r="D321" s="208" t="s">
        <v>138</v>
      </c>
      <c r="E321" s="209" t="s">
        <v>420</v>
      </c>
      <c r="F321" s="210" t="s">
        <v>421</v>
      </c>
      <c r="G321" s="211" t="s">
        <v>422</v>
      </c>
      <c r="H321" s="212">
        <v>88.816999999999993</v>
      </c>
      <c r="I321" s="213"/>
      <c r="J321" s="214">
        <f>ROUND(I321*H321,2)</f>
        <v>0</v>
      </c>
      <c r="K321" s="210" t="s">
        <v>142</v>
      </c>
      <c r="L321" s="48"/>
      <c r="M321" s="215" t="s">
        <v>19</v>
      </c>
      <c r="N321" s="216" t="s">
        <v>43</v>
      </c>
      <c r="O321" s="88"/>
      <c r="P321" s="217">
        <f>O321*H321</f>
        <v>0</v>
      </c>
      <c r="Q321" s="217">
        <v>0</v>
      </c>
      <c r="R321" s="217">
        <f>Q321*H321</f>
        <v>0</v>
      </c>
      <c r="S321" s="217">
        <v>0</v>
      </c>
      <c r="T321" s="218">
        <f>S321*H321</f>
        <v>0</v>
      </c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R321" s="219" t="s">
        <v>143</v>
      </c>
      <c r="AT321" s="219" t="s">
        <v>138</v>
      </c>
      <c r="AU321" s="219" t="s">
        <v>82</v>
      </c>
      <c r="AY321" s="21" t="s">
        <v>133</v>
      </c>
      <c r="BE321" s="220">
        <f>IF(N321="základní",J321,0)</f>
        <v>0</v>
      </c>
      <c r="BF321" s="220">
        <f>IF(N321="snížená",J321,0)</f>
        <v>0</v>
      </c>
      <c r="BG321" s="220">
        <f>IF(N321="zákl. přenesená",J321,0)</f>
        <v>0</v>
      </c>
      <c r="BH321" s="220">
        <f>IF(N321="sníž. přenesená",J321,0)</f>
        <v>0</v>
      </c>
      <c r="BI321" s="220">
        <f>IF(N321="nulová",J321,0)</f>
        <v>0</v>
      </c>
      <c r="BJ321" s="21" t="s">
        <v>80</v>
      </c>
      <c r="BK321" s="220">
        <f>ROUND(I321*H321,2)</f>
        <v>0</v>
      </c>
      <c r="BL321" s="21" t="s">
        <v>143</v>
      </c>
      <c r="BM321" s="219" t="s">
        <v>423</v>
      </c>
    </row>
    <row r="322" s="2" customFormat="1">
      <c r="A322" s="42"/>
      <c r="B322" s="43"/>
      <c r="C322" s="44"/>
      <c r="D322" s="221" t="s">
        <v>146</v>
      </c>
      <c r="E322" s="44"/>
      <c r="F322" s="222" t="s">
        <v>424</v>
      </c>
      <c r="G322" s="44"/>
      <c r="H322" s="44"/>
      <c r="I322" s="223"/>
      <c r="J322" s="44"/>
      <c r="K322" s="44"/>
      <c r="L322" s="48"/>
      <c r="M322" s="224"/>
      <c r="N322" s="225"/>
      <c r="O322" s="88"/>
      <c r="P322" s="88"/>
      <c r="Q322" s="88"/>
      <c r="R322" s="88"/>
      <c r="S322" s="88"/>
      <c r="T322" s="89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T322" s="21" t="s">
        <v>146</v>
      </c>
      <c r="AU322" s="21" t="s">
        <v>82</v>
      </c>
    </row>
    <row r="323" s="2" customFormat="1" ht="21.75" customHeight="1">
      <c r="A323" s="42"/>
      <c r="B323" s="43"/>
      <c r="C323" s="208" t="s">
        <v>425</v>
      </c>
      <c r="D323" s="208" t="s">
        <v>138</v>
      </c>
      <c r="E323" s="209" t="s">
        <v>426</v>
      </c>
      <c r="F323" s="210" t="s">
        <v>427</v>
      </c>
      <c r="G323" s="211" t="s">
        <v>422</v>
      </c>
      <c r="H323" s="212">
        <v>88.816999999999993</v>
      </c>
      <c r="I323" s="213"/>
      <c r="J323" s="214">
        <f>ROUND(I323*H323,2)</f>
        <v>0</v>
      </c>
      <c r="K323" s="210" t="s">
        <v>142</v>
      </c>
      <c r="L323" s="48"/>
      <c r="M323" s="215" t="s">
        <v>19</v>
      </c>
      <c r="N323" s="216" t="s">
        <v>43</v>
      </c>
      <c r="O323" s="88"/>
      <c r="P323" s="217">
        <f>O323*H323</f>
        <v>0</v>
      </c>
      <c r="Q323" s="217">
        <v>0</v>
      </c>
      <c r="R323" s="217">
        <f>Q323*H323</f>
        <v>0</v>
      </c>
      <c r="S323" s="217">
        <v>0</v>
      </c>
      <c r="T323" s="218">
        <f>S323*H323</f>
        <v>0</v>
      </c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R323" s="219" t="s">
        <v>143</v>
      </c>
      <c r="AT323" s="219" t="s">
        <v>138</v>
      </c>
      <c r="AU323" s="219" t="s">
        <v>82</v>
      </c>
      <c r="AY323" s="21" t="s">
        <v>133</v>
      </c>
      <c r="BE323" s="220">
        <f>IF(N323="základní",J323,0)</f>
        <v>0</v>
      </c>
      <c r="BF323" s="220">
        <f>IF(N323="snížená",J323,0)</f>
        <v>0</v>
      </c>
      <c r="BG323" s="220">
        <f>IF(N323="zákl. přenesená",J323,0)</f>
        <v>0</v>
      </c>
      <c r="BH323" s="220">
        <f>IF(N323="sníž. přenesená",J323,0)</f>
        <v>0</v>
      </c>
      <c r="BI323" s="220">
        <f>IF(N323="nulová",J323,0)</f>
        <v>0</v>
      </c>
      <c r="BJ323" s="21" t="s">
        <v>80</v>
      </c>
      <c r="BK323" s="220">
        <f>ROUND(I323*H323,2)</f>
        <v>0</v>
      </c>
      <c r="BL323" s="21" t="s">
        <v>143</v>
      </c>
      <c r="BM323" s="219" t="s">
        <v>428</v>
      </c>
    </row>
    <row r="324" s="2" customFormat="1">
      <c r="A324" s="42"/>
      <c r="B324" s="43"/>
      <c r="C324" s="44"/>
      <c r="D324" s="221" t="s">
        <v>146</v>
      </c>
      <c r="E324" s="44"/>
      <c r="F324" s="222" t="s">
        <v>429</v>
      </c>
      <c r="G324" s="44"/>
      <c r="H324" s="44"/>
      <c r="I324" s="223"/>
      <c r="J324" s="44"/>
      <c r="K324" s="44"/>
      <c r="L324" s="48"/>
      <c r="M324" s="224"/>
      <c r="N324" s="225"/>
      <c r="O324" s="88"/>
      <c r="P324" s="88"/>
      <c r="Q324" s="88"/>
      <c r="R324" s="88"/>
      <c r="S324" s="88"/>
      <c r="T324" s="89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T324" s="21" t="s">
        <v>146</v>
      </c>
      <c r="AU324" s="21" t="s">
        <v>82</v>
      </c>
    </row>
    <row r="325" s="2" customFormat="1" ht="24.15" customHeight="1">
      <c r="A325" s="42"/>
      <c r="B325" s="43"/>
      <c r="C325" s="208" t="s">
        <v>430</v>
      </c>
      <c r="D325" s="208" t="s">
        <v>138</v>
      </c>
      <c r="E325" s="209" t="s">
        <v>431</v>
      </c>
      <c r="F325" s="210" t="s">
        <v>432</v>
      </c>
      <c r="G325" s="211" t="s">
        <v>422</v>
      </c>
      <c r="H325" s="212">
        <v>444.08499999999998</v>
      </c>
      <c r="I325" s="213"/>
      <c r="J325" s="214">
        <f>ROUND(I325*H325,2)</f>
        <v>0</v>
      </c>
      <c r="K325" s="210" t="s">
        <v>142</v>
      </c>
      <c r="L325" s="48"/>
      <c r="M325" s="215" t="s">
        <v>19</v>
      </c>
      <c r="N325" s="216" t="s">
        <v>43</v>
      </c>
      <c r="O325" s="88"/>
      <c r="P325" s="217">
        <f>O325*H325</f>
        <v>0</v>
      </c>
      <c r="Q325" s="217">
        <v>0</v>
      </c>
      <c r="R325" s="217">
        <f>Q325*H325</f>
        <v>0</v>
      </c>
      <c r="S325" s="217">
        <v>0</v>
      </c>
      <c r="T325" s="218">
        <f>S325*H325</f>
        <v>0</v>
      </c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R325" s="219" t="s">
        <v>143</v>
      </c>
      <c r="AT325" s="219" t="s">
        <v>138</v>
      </c>
      <c r="AU325" s="219" t="s">
        <v>82</v>
      </c>
      <c r="AY325" s="21" t="s">
        <v>133</v>
      </c>
      <c r="BE325" s="220">
        <f>IF(N325="základní",J325,0)</f>
        <v>0</v>
      </c>
      <c r="BF325" s="220">
        <f>IF(N325="snížená",J325,0)</f>
        <v>0</v>
      </c>
      <c r="BG325" s="220">
        <f>IF(N325="zákl. přenesená",J325,0)</f>
        <v>0</v>
      </c>
      <c r="BH325" s="220">
        <f>IF(N325="sníž. přenesená",J325,0)</f>
        <v>0</v>
      </c>
      <c r="BI325" s="220">
        <f>IF(N325="nulová",J325,0)</f>
        <v>0</v>
      </c>
      <c r="BJ325" s="21" t="s">
        <v>80</v>
      </c>
      <c r="BK325" s="220">
        <f>ROUND(I325*H325,2)</f>
        <v>0</v>
      </c>
      <c r="BL325" s="21" t="s">
        <v>143</v>
      </c>
      <c r="BM325" s="219" t="s">
        <v>433</v>
      </c>
    </row>
    <row r="326" s="2" customFormat="1">
      <c r="A326" s="42"/>
      <c r="B326" s="43"/>
      <c r="C326" s="44"/>
      <c r="D326" s="221" t="s">
        <v>146</v>
      </c>
      <c r="E326" s="44"/>
      <c r="F326" s="222" t="s">
        <v>434</v>
      </c>
      <c r="G326" s="44"/>
      <c r="H326" s="44"/>
      <c r="I326" s="223"/>
      <c r="J326" s="44"/>
      <c r="K326" s="44"/>
      <c r="L326" s="48"/>
      <c r="M326" s="224"/>
      <c r="N326" s="225"/>
      <c r="O326" s="88"/>
      <c r="P326" s="88"/>
      <c r="Q326" s="88"/>
      <c r="R326" s="88"/>
      <c r="S326" s="88"/>
      <c r="T326" s="89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T326" s="21" t="s">
        <v>146</v>
      </c>
      <c r="AU326" s="21" t="s">
        <v>82</v>
      </c>
    </row>
    <row r="327" s="14" customFormat="1">
      <c r="A327" s="14"/>
      <c r="B327" s="237"/>
      <c r="C327" s="238"/>
      <c r="D327" s="228" t="s">
        <v>148</v>
      </c>
      <c r="E327" s="238"/>
      <c r="F327" s="240" t="s">
        <v>435</v>
      </c>
      <c r="G327" s="238"/>
      <c r="H327" s="241">
        <v>444.08499999999998</v>
      </c>
      <c r="I327" s="242"/>
      <c r="J327" s="238"/>
      <c r="K327" s="238"/>
      <c r="L327" s="243"/>
      <c r="M327" s="244"/>
      <c r="N327" s="245"/>
      <c r="O327" s="245"/>
      <c r="P327" s="245"/>
      <c r="Q327" s="245"/>
      <c r="R327" s="245"/>
      <c r="S327" s="245"/>
      <c r="T327" s="246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7" t="s">
        <v>148</v>
      </c>
      <c r="AU327" s="247" t="s">
        <v>82</v>
      </c>
      <c r="AV327" s="14" t="s">
        <v>82</v>
      </c>
      <c r="AW327" s="14" t="s">
        <v>4</v>
      </c>
      <c r="AX327" s="14" t="s">
        <v>80</v>
      </c>
      <c r="AY327" s="247" t="s">
        <v>133</v>
      </c>
    </row>
    <row r="328" s="2" customFormat="1" ht="24.15" customHeight="1">
      <c r="A328" s="42"/>
      <c r="B328" s="43"/>
      <c r="C328" s="208" t="s">
        <v>436</v>
      </c>
      <c r="D328" s="208" t="s">
        <v>138</v>
      </c>
      <c r="E328" s="209" t="s">
        <v>437</v>
      </c>
      <c r="F328" s="210" t="s">
        <v>438</v>
      </c>
      <c r="G328" s="211" t="s">
        <v>422</v>
      </c>
      <c r="H328" s="212">
        <v>70.597999999999999</v>
      </c>
      <c r="I328" s="213"/>
      <c r="J328" s="214">
        <f>ROUND(I328*H328,2)</f>
        <v>0</v>
      </c>
      <c r="K328" s="210" t="s">
        <v>142</v>
      </c>
      <c r="L328" s="48"/>
      <c r="M328" s="215" t="s">
        <v>19</v>
      </c>
      <c r="N328" s="216" t="s">
        <v>43</v>
      </c>
      <c r="O328" s="88"/>
      <c r="P328" s="217">
        <f>O328*H328</f>
        <v>0</v>
      </c>
      <c r="Q328" s="217">
        <v>0</v>
      </c>
      <c r="R328" s="217">
        <f>Q328*H328</f>
        <v>0</v>
      </c>
      <c r="S328" s="217">
        <v>0</v>
      </c>
      <c r="T328" s="218">
        <f>S328*H328</f>
        <v>0</v>
      </c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R328" s="219" t="s">
        <v>143</v>
      </c>
      <c r="AT328" s="219" t="s">
        <v>138</v>
      </c>
      <c r="AU328" s="219" t="s">
        <v>82</v>
      </c>
      <c r="AY328" s="21" t="s">
        <v>133</v>
      </c>
      <c r="BE328" s="220">
        <f>IF(N328="základní",J328,0)</f>
        <v>0</v>
      </c>
      <c r="BF328" s="220">
        <f>IF(N328="snížená",J328,0)</f>
        <v>0</v>
      </c>
      <c r="BG328" s="220">
        <f>IF(N328="zákl. přenesená",J328,0)</f>
        <v>0</v>
      </c>
      <c r="BH328" s="220">
        <f>IF(N328="sníž. přenesená",J328,0)</f>
        <v>0</v>
      </c>
      <c r="BI328" s="220">
        <f>IF(N328="nulová",J328,0)</f>
        <v>0</v>
      </c>
      <c r="BJ328" s="21" t="s">
        <v>80</v>
      </c>
      <c r="BK328" s="220">
        <f>ROUND(I328*H328,2)</f>
        <v>0</v>
      </c>
      <c r="BL328" s="21" t="s">
        <v>143</v>
      </c>
      <c r="BM328" s="219" t="s">
        <v>439</v>
      </c>
    </row>
    <row r="329" s="2" customFormat="1">
      <c r="A329" s="42"/>
      <c r="B329" s="43"/>
      <c r="C329" s="44"/>
      <c r="D329" s="221" t="s">
        <v>146</v>
      </c>
      <c r="E329" s="44"/>
      <c r="F329" s="222" t="s">
        <v>440</v>
      </c>
      <c r="G329" s="44"/>
      <c r="H329" s="44"/>
      <c r="I329" s="223"/>
      <c r="J329" s="44"/>
      <c r="K329" s="44"/>
      <c r="L329" s="48"/>
      <c r="M329" s="224"/>
      <c r="N329" s="225"/>
      <c r="O329" s="88"/>
      <c r="P329" s="88"/>
      <c r="Q329" s="88"/>
      <c r="R329" s="88"/>
      <c r="S329" s="88"/>
      <c r="T329" s="89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T329" s="21" t="s">
        <v>146</v>
      </c>
      <c r="AU329" s="21" t="s">
        <v>82</v>
      </c>
    </row>
    <row r="330" s="14" customFormat="1">
      <c r="A330" s="14"/>
      <c r="B330" s="237"/>
      <c r="C330" s="238"/>
      <c r="D330" s="228" t="s">
        <v>148</v>
      </c>
      <c r="E330" s="239" t="s">
        <v>19</v>
      </c>
      <c r="F330" s="240" t="s">
        <v>441</v>
      </c>
      <c r="G330" s="238"/>
      <c r="H330" s="241">
        <v>88.816999999999993</v>
      </c>
      <c r="I330" s="242"/>
      <c r="J330" s="238"/>
      <c r="K330" s="238"/>
      <c r="L330" s="243"/>
      <c r="M330" s="244"/>
      <c r="N330" s="245"/>
      <c r="O330" s="245"/>
      <c r="P330" s="245"/>
      <c r="Q330" s="245"/>
      <c r="R330" s="245"/>
      <c r="S330" s="245"/>
      <c r="T330" s="246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7" t="s">
        <v>148</v>
      </c>
      <c r="AU330" s="247" t="s">
        <v>82</v>
      </c>
      <c r="AV330" s="14" t="s">
        <v>82</v>
      </c>
      <c r="AW330" s="14" t="s">
        <v>33</v>
      </c>
      <c r="AX330" s="14" t="s">
        <v>72</v>
      </c>
      <c r="AY330" s="247" t="s">
        <v>133</v>
      </c>
    </row>
    <row r="331" s="14" customFormat="1">
      <c r="A331" s="14"/>
      <c r="B331" s="237"/>
      <c r="C331" s="238"/>
      <c r="D331" s="228" t="s">
        <v>148</v>
      </c>
      <c r="E331" s="239" t="s">
        <v>19</v>
      </c>
      <c r="F331" s="240" t="s">
        <v>442</v>
      </c>
      <c r="G331" s="238"/>
      <c r="H331" s="241">
        <v>-14.215</v>
      </c>
      <c r="I331" s="242"/>
      <c r="J331" s="238"/>
      <c r="K331" s="238"/>
      <c r="L331" s="243"/>
      <c r="M331" s="244"/>
      <c r="N331" s="245"/>
      <c r="O331" s="245"/>
      <c r="P331" s="245"/>
      <c r="Q331" s="245"/>
      <c r="R331" s="245"/>
      <c r="S331" s="245"/>
      <c r="T331" s="246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7" t="s">
        <v>148</v>
      </c>
      <c r="AU331" s="247" t="s">
        <v>82</v>
      </c>
      <c r="AV331" s="14" t="s">
        <v>82</v>
      </c>
      <c r="AW331" s="14" t="s">
        <v>33</v>
      </c>
      <c r="AX331" s="14" t="s">
        <v>72</v>
      </c>
      <c r="AY331" s="247" t="s">
        <v>133</v>
      </c>
    </row>
    <row r="332" s="14" customFormat="1">
      <c r="A332" s="14"/>
      <c r="B332" s="237"/>
      <c r="C332" s="238"/>
      <c r="D332" s="228" t="s">
        <v>148</v>
      </c>
      <c r="E332" s="239" t="s">
        <v>19</v>
      </c>
      <c r="F332" s="240" t="s">
        <v>443</v>
      </c>
      <c r="G332" s="238"/>
      <c r="H332" s="241">
        <v>-3.589</v>
      </c>
      <c r="I332" s="242"/>
      <c r="J332" s="238"/>
      <c r="K332" s="238"/>
      <c r="L332" s="243"/>
      <c r="M332" s="244"/>
      <c r="N332" s="245"/>
      <c r="O332" s="245"/>
      <c r="P332" s="245"/>
      <c r="Q332" s="245"/>
      <c r="R332" s="245"/>
      <c r="S332" s="245"/>
      <c r="T332" s="246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7" t="s">
        <v>148</v>
      </c>
      <c r="AU332" s="247" t="s">
        <v>82</v>
      </c>
      <c r="AV332" s="14" t="s">
        <v>82</v>
      </c>
      <c r="AW332" s="14" t="s">
        <v>33</v>
      </c>
      <c r="AX332" s="14" t="s">
        <v>72</v>
      </c>
      <c r="AY332" s="247" t="s">
        <v>133</v>
      </c>
    </row>
    <row r="333" s="14" customFormat="1">
      <c r="A333" s="14"/>
      <c r="B333" s="237"/>
      <c r="C333" s="238"/>
      <c r="D333" s="228" t="s">
        <v>148</v>
      </c>
      <c r="E333" s="239" t="s">
        <v>19</v>
      </c>
      <c r="F333" s="240" t="s">
        <v>444</v>
      </c>
      <c r="G333" s="238"/>
      <c r="H333" s="241">
        <v>-0.11</v>
      </c>
      <c r="I333" s="242"/>
      <c r="J333" s="238"/>
      <c r="K333" s="238"/>
      <c r="L333" s="243"/>
      <c r="M333" s="244"/>
      <c r="N333" s="245"/>
      <c r="O333" s="245"/>
      <c r="P333" s="245"/>
      <c r="Q333" s="245"/>
      <c r="R333" s="245"/>
      <c r="S333" s="245"/>
      <c r="T333" s="246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7" t="s">
        <v>148</v>
      </c>
      <c r="AU333" s="247" t="s">
        <v>82</v>
      </c>
      <c r="AV333" s="14" t="s">
        <v>82</v>
      </c>
      <c r="AW333" s="14" t="s">
        <v>33</v>
      </c>
      <c r="AX333" s="14" t="s">
        <v>72</v>
      </c>
      <c r="AY333" s="247" t="s">
        <v>133</v>
      </c>
    </row>
    <row r="334" s="14" customFormat="1">
      <c r="A334" s="14"/>
      <c r="B334" s="237"/>
      <c r="C334" s="238"/>
      <c r="D334" s="228" t="s">
        <v>148</v>
      </c>
      <c r="E334" s="239" t="s">
        <v>19</v>
      </c>
      <c r="F334" s="240" t="s">
        <v>445</v>
      </c>
      <c r="G334" s="238"/>
      <c r="H334" s="241">
        <v>-0.30499999999999999</v>
      </c>
      <c r="I334" s="242"/>
      <c r="J334" s="238"/>
      <c r="K334" s="238"/>
      <c r="L334" s="243"/>
      <c r="M334" s="244"/>
      <c r="N334" s="245"/>
      <c r="O334" s="245"/>
      <c r="P334" s="245"/>
      <c r="Q334" s="245"/>
      <c r="R334" s="245"/>
      <c r="S334" s="245"/>
      <c r="T334" s="246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7" t="s">
        <v>148</v>
      </c>
      <c r="AU334" s="247" t="s">
        <v>82</v>
      </c>
      <c r="AV334" s="14" t="s">
        <v>82</v>
      </c>
      <c r="AW334" s="14" t="s">
        <v>33</v>
      </c>
      <c r="AX334" s="14" t="s">
        <v>72</v>
      </c>
      <c r="AY334" s="247" t="s">
        <v>133</v>
      </c>
    </row>
    <row r="335" s="15" customFormat="1">
      <c r="A335" s="15"/>
      <c r="B335" s="248"/>
      <c r="C335" s="249"/>
      <c r="D335" s="228" t="s">
        <v>148</v>
      </c>
      <c r="E335" s="250" t="s">
        <v>19</v>
      </c>
      <c r="F335" s="251" t="s">
        <v>151</v>
      </c>
      <c r="G335" s="249"/>
      <c r="H335" s="252">
        <v>70.597999999999985</v>
      </c>
      <c r="I335" s="253"/>
      <c r="J335" s="249"/>
      <c r="K335" s="249"/>
      <c r="L335" s="254"/>
      <c r="M335" s="255"/>
      <c r="N335" s="256"/>
      <c r="O335" s="256"/>
      <c r="P335" s="256"/>
      <c r="Q335" s="256"/>
      <c r="R335" s="256"/>
      <c r="S335" s="256"/>
      <c r="T335" s="257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58" t="s">
        <v>148</v>
      </c>
      <c r="AU335" s="258" t="s">
        <v>82</v>
      </c>
      <c r="AV335" s="15" t="s">
        <v>144</v>
      </c>
      <c r="AW335" s="15" t="s">
        <v>33</v>
      </c>
      <c r="AX335" s="15" t="s">
        <v>80</v>
      </c>
      <c r="AY335" s="258" t="s">
        <v>133</v>
      </c>
    </row>
    <row r="336" s="2" customFormat="1" ht="24.15" customHeight="1">
      <c r="A336" s="42"/>
      <c r="B336" s="43"/>
      <c r="C336" s="208" t="s">
        <v>446</v>
      </c>
      <c r="D336" s="208" t="s">
        <v>138</v>
      </c>
      <c r="E336" s="209" t="s">
        <v>447</v>
      </c>
      <c r="F336" s="210" t="s">
        <v>448</v>
      </c>
      <c r="G336" s="211" t="s">
        <v>422</v>
      </c>
      <c r="H336" s="212">
        <v>14.215</v>
      </c>
      <c r="I336" s="213"/>
      <c r="J336" s="214">
        <f>ROUND(I336*H336,2)</f>
        <v>0</v>
      </c>
      <c r="K336" s="210" t="s">
        <v>142</v>
      </c>
      <c r="L336" s="48"/>
      <c r="M336" s="215" t="s">
        <v>19</v>
      </c>
      <c r="N336" s="216" t="s">
        <v>43</v>
      </c>
      <c r="O336" s="88"/>
      <c r="P336" s="217">
        <f>O336*H336</f>
        <v>0</v>
      </c>
      <c r="Q336" s="217">
        <v>0</v>
      </c>
      <c r="R336" s="217">
        <f>Q336*H336</f>
        <v>0</v>
      </c>
      <c r="S336" s="217">
        <v>0</v>
      </c>
      <c r="T336" s="218">
        <f>S336*H336</f>
        <v>0</v>
      </c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R336" s="219" t="s">
        <v>143</v>
      </c>
      <c r="AT336" s="219" t="s">
        <v>138</v>
      </c>
      <c r="AU336" s="219" t="s">
        <v>82</v>
      </c>
      <c r="AY336" s="21" t="s">
        <v>133</v>
      </c>
      <c r="BE336" s="220">
        <f>IF(N336="základní",J336,0)</f>
        <v>0</v>
      </c>
      <c r="BF336" s="220">
        <f>IF(N336="snížená",J336,0)</f>
        <v>0</v>
      </c>
      <c r="BG336" s="220">
        <f>IF(N336="zákl. přenesená",J336,0)</f>
        <v>0</v>
      </c>
      <c r="BH336" s="220">
        <f>IF(N336="sníž. přenesená",J336,0)</f>
        <v>0</v>
      </c>
      <c r="BI336" s="220">
        <f>IF(N336="nulová",J336,0)</f>
        <v>0</v>
      </c>
      <c r="BJ336" s="21" t="s">
        <v>80</v>
      </c>
      <c r="BK336" s="220">
        <f>ROUND(I336*H336,2)</f>
        <v>0</v>
      </c>
      <c r="BL336" s="21" t="s">
        <v>143</v>
      </c>
      <c r="BM336" s="219" t="s">
        <v>449</v>
      </c>
    </row>
    <row r="337" s="2" customFormat="1">
      <c r="A337" s="42"/>
      <c r="B337" s="43"/>
      <c r="C337" s="44"/>
      <c r="D337" s="221" t="s">
        <v>146</v>
      </c>
      <c r="E337" s="44"/>
      <c r="F337" s="222" t="s">
        <v>450</v>
      </c>
      <c r="G337" s="44"/>
      <c r="H337" s="44"/>
      <c r="I337" s="223"/>
      <c r="J337" s="44"/>
      <c r="K337" s="44"/>
      <c r="L337" s="48"/>
      <c r="M337" s="224"/>
      <c r="N337" s="225"/>
      <c r="O337" s="88"/>
      <c r="P337" s="88"/>
      <c r="Q337" s="88"/>
      <c r="R337" s="88"/>
      <c r="S337" s="88"/>
      <c r="T337" s="89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T337" s="21" t="s">
        <v>146</v>
      </c>
      <c r="AU337" s="21" t="s">
        <v>82</v>
      </c>
    </row>
    <row r="338" s="14" customFormat="1">
      <c r="A338" s="14"/>
      <c r="B338" s="237"/>
      <c r="C338" s="238"/>
      <c r="D338" s="228" t="s">
        <v>148</v>
      </c>
      <c r="E338" s="239" t="s">
        <v>19</v>
      </c>
      <c r="F338" s="240" t="s">
        <v>451</v>
      </c>
      <c r="G338" s="238"/>
      <c r="H338" s="241">
        <v>14.215</v>
      </c>
      <c r="I338" s="242"/>
      <c r="J338" s="238"/>
      <c r="K338" s="238"/>
      <c r="L338" s="243"/>
      <c r="M338" s="244"/>
      <c r="N338" s="245"/>
      <c r="O338" s="245"/>
      <c r="P338" s="245"/>
      <c r="Q338" s="245"/>
      <c r="R338" s="245"/>
      <c r="S338" s="245"/>
      <c r="T338" s="246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7" t="s">
        <v>148</v>
      </c>
      <c r="AU338" s="247" t="s">
        <v>82</v>
      </c>
      <c r="AV338" s="14" t="s">
        <v>82</v>
      </c>
      <c r="AW338" s="14" t="s">
        <v>33</v>
      </c>
      <c r="AX338" s="14" t="s">
        <v>72</v>
      </c>
      <c r="AY338" s="247" t="s">
        <v>133</v>
      </c>
    </row>
    <row r="339" s="15" customFormat="1">
      <c r="A339" s="15"/>
      <c r="B339" s="248"/>
      <c r="C339" s="249"/>
      <c r="D339" s="228" t="s">
        <v>148</v>
      </c>
      <c r="E339" s="250" t="s">
        <v>19</v>
      </c>
      <c r="F339" s="251" t="s">
        <v>151</v>
      </c>
      <c r="G339" s="249"/>
      <c r="H339" s="252">
        <v>14.215</v>
      </c>
      <c r="I339" s="253"/>
      <c r="J339" s="249"/>
      <c r="K339" s="249"/>
      <c r="L339" s="254"/>
      <c r="M339" s="255"/>
      <c r="N339" s="256"/>
      <c r="O339" s="256"/>
      <c r="P339" s="256"/>
      <c r="Q339" s="256"/>
      <c r="R339" s="256"/>
      <c r="S339" s="256"/>
      <c r="T339" s="257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58" t="s">
        <v>148</v>
      </c>
      <c r="AU339" s="258" t="s">
        <v>82</v>
      </c>
      <c r="AV339" s="15" t="s">
        <v>144</v>
      </c>
      <c r="AW339" s="15" t="s">
        <v>33</v>
      </c>
      <c r="AX339" s="15" t="s">
        <v>80</v>
      </c>
      <c r="AY339" s="258" t="s">
        <v>133</v>
      </c>
    </row>
    <row r="340" s="2" customFormat="1" ht="24.15" customHeight="1">
      <c r="A340" s="42"/>
      <c r="B340" s="43"/>
      <c r="C340" s="208" t="s">
        <v>452</v>
      </c>
      <c r="D340" s="208" t="s">
        <v>138</v>
      </c>
      <c r="E340" s="209" t="s">
        <v>453</v>
      </c>
      <c r="F340" s="210" t="s">
        <v>454</v>
      </c>
      <c r="G340" s="211" t="s">
        <v>422</v>
      </c>
      <c r="H340" s="212">
        <v>3.589</v>
      </c>
      <c r="I340" s="213"/>
      <c r="J340" s="214">
        <f>ROUND(I340*H340,2)</f>
        <v>0</v>
      </c>
      <c r="K340" s="210" t="s">
        <v>142</v>
      </c>
      <c r="L340" s="48"/>
      <c r="M340" s="215" t="s">
        <v>19</v>
      </c>
      <c r="N340" s="216" t="s">
        <v>43</v>
      </c>
      <c r="O340" s="88"/>
      <c r="P340" s="217">
        <f>O340*H340</f>
        <v>0</v>
      </c>
      <c r="Q340" s="217">
        <v>0</v>
      </c>
      <c r="R340" s="217">
        <f>Q340*H340</f>
        <v>0</v>
      </c>
      <c r="S340" s="217">
        <v>0</v>
      </c>
      <c r="T340" s="218">
        <f>S340*H340</f>
        <v>0</v>
      </c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R340" s="219" t="s">
        <v>143</v>
      </c>
      <c r="AT340" s="219" t="s">
        <v>138</v>
      </c>
      <c r="AU340" s="219" t="s">
        <v>82</v>
      </c>
      <c r="AY340" s="21" t="s">
        <v>133</v>
      </c>
      <c r="BE340" s="220">
        <f>IF(N340="základní",J340,0)</f>
        <v>0</v>
      </c>
      <c r="BF340" s="220">
        <f>IF(N340="snížená",J340,0)</f>
        <v>0</v>
      </c>
      <c r="BG340" s="220">
        <f>IF(N340="zákl. přenesená",J340,0)</f>
        <v>0</v>
      </c>
      <c r="BH340" s="220">
        <f>IF(N340="sníž. přenesená",J340,0)</f>
        <v>0</v>
      </c>
      <c r="BI340" s="220">
        <f>IF(N340="nulová",J340,0)</f>
        <v>0</v>
      </c>
      <c r="BJ340" s="21" t="s">
        <v>80</v>
      </c>
      <c r="BK340" s="220">
        <f>ROUND(I340*H340,2)</f>
        <v>0</v>
      </c>
      <c r="BL340" s="21" t="s">
        <v>143</v>
      </c>
      <c r="BM340" s="219" t="s">
        <v>455</v>
      </c>
    </row>
    <row r="341" s="2" customFormat="1">
      <c r="A341" s="42"/>
      <c r="B341" s="43"/>
      <c r="C341" s="44"/>
      <c r="D341" s="221" t="s">
        <v>146</v>
      </c>
      <c r="E341" s="44"/>
      <c r="F341" s="222" t="s">
        <v>456</v>
      </c>
      <c r="G341" s="44"/>
      <c r="H341" s="44"/>
      <c r="I341" s="223"/>
      <c r="J341" s="44"/>
      <c r="K341" s="44"/>
      <c r="L341" s="48"/>
      <c r="M341" s="224"/>
      <c r="N341" s="225"/>
      <c r="O341" s="88"/>
      <c r="P341" s="88"/>
      <c r="Q341" s="88"/>
      <c r="R341" s="88"/>
      <c r="S341" s="88"/>
      <c r="T341" s="89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T341" s="21" t="s">
        <v>146</v>
      </c>
      <c r="AU341" s="21" t="s">
        <v>82</v>
      </c>
    </row>
    <row r="342" s="14" customFormat="1">
      <c r="A342" s="14"/>
      <c r="B342" s="237"/>
      <c r="C342" s="238"/>
      <c r="D342" s="228" t="s">
        <v>148</v>
      </c>
      <c r="E342" s="239" t="s">
        <v>19</v>
      </c>
      <c r="F342" s="240" t="s">
        <v>457</v>
      </c>
      <c r="G342" s="238"/>
      <c r="H342" s="241">
        <v>3.589</v>
      </c>
      <c r="I342" s="242"/>
      <c r="J342" s="238"/>
      <c r="K342" s="238"/>
      <c r="L342" s="243"/>
      <c r="M342" s="244"/>
      <c r="N342" s="245"/>
      <c r="O342" s="245"/>
      <c r="P342" s="245"/>
      <c r="Q342" s="245"/>
      <c r="R342" s="245"/>
      <c r="S342" s="245"/>
      <c r="T342" s="246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7" t="s">
        <v>148</v>
      </c>
      <c r="AU342" s="247" t="s">
        <v>82</v>
      </c>
      <c r="AV342" s="14" t="s">
        <v>82</v>
      </c>
      <c r="AW342" s="14" t="s">
        <v>33</v>
      </c>
      <c r="AX342" s="14" t="s">
        <v>72</v>
      </c>
      <c r="AY342" s="247" t="s">
        <v>133</v>
      </c>
    </row>
    <row r="343" s="15" customFormat="1">
      <c r="A343" s="15"/>
      <c r="B343" s="248"/>
      <c r="C343" s="249"/>
      <c r="D343" s="228" t="s">
        <v>148</v>
      </c>
      <c r="E343" s="250" t="s">
        <v>19</v>
      </c>
      <c r="F343" s="251" t="s">
        <v>151</v>
      </c>
      <c r="G343" s="249"/>
      <c r="H343" s="252">
        <v>3.589</v>
      </c>
      <c r="I343" s="253"/>
      <c r="J343" s="249"/>
      <c r="K343" s="249"/>
      <c r="L343" s="254"/>
      <c r="M343" s="255"/>
      <c r="N343" s="256"/>
      <c r="O343" s="256"/>
      <c r="P343" s="256"/>
      <c r="Q343" s="256"/>
      <c r="R343" s="256"/>
      <c r="S343" s="256"/>
      <c r="T343" s="257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58" t="s">
        <v>148</v>
      </c>
      <c r="AU343" s="258" t="s">
        <v>82</v>
      </c>
      <c r="AV343" s="15" t="s">
        <v>144</v>
      </c>
      <c r="AW343" s="15" t="s">
        <v>33</v>
      </c>
      <c r="AX343" s="15" t="s">
        <v>80</v>
      </c>
      <c r="AY343" s="258" t="s">
        <v>133</v>
      </c>
    </row>
    <row r="344" s="12" customFormat="1" ht="22.8" customHeight="1">
      <c r="A344" s="12"/>
      <c r="B344" s="192"/>
      <c r="C344" s="193"/>
      <c r="D344" s="194" t="s">
        <v>71</v>
      </c>
      <c r="E344" s="206" t="s">
        <v>458</v>
      </c>
      <c r="F344" s="206" t="s">
        <v>459</v>
      </c>
      <c r="G344" s="193"/>
      <c r="H344" s="193"/>
      <c r="I344" s="196"/>
      <c r="J344" s="207">
        <f>BK344</f>
        <v>0</v>
      </c>
      <c r="K344" s="193"/>
      <c r="L344" s="198"/>
      <c r="M344" s="199"/>
      <c r="N344" s="200"/>
      <c r="O344" s="200"/>
      <c r="P344" s="201">
        <f>SUM(P345:P346)</f>
        <v>0</v>
      </c>
      <c r="Q344" s="200"/>
      <c r="R344" s="201">
        <f>SUM(R345:R346)</f>
        <v>0</v>
      </c>
      <c r="S344" s="200"/>
      <c r="T344" s="202">
        <f>SUM(T345:T346)</f>
        <v>0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203" t="s">
        <v>80</v>
      </c>
      <c r="AT344" s="204" t="s">
        <v>71</v>
      </c>
      <c r="AU344" s="204" t="s">
        <v>80</v>
      </c>
      <c r="AY344" s="203" t="s">
        <v>133</v>
      </c>
      <c r="BK344" s="205">
        <f>SUM(BK345:BK346)</f>
        <v>0</v>
      </c>
    </row>
    <row r="345" s="2" customFormat="1" ht="37.8" customHeight="1">
      <c r="A345" s="42"/>
      <c r="B345" s="43"/>
      <c r="C345" s="208" t="s">
        <v>460</v>
      </c>
      <c r="D345" s="208" t="s">
        <v>138</v>
      </c>
      <c r="E345" s="209" t="s">
        <v>461</v>
      </c>
      <c r="F345" s="210" t="s">
        <v>462</v>
      </c>
      <c r="G345" s="211" t="s">
        <v>422</v>
      </c>
      <c r="H345" s="212">
        <v>0.14099999999999999</v>
      </c>
      <c r="I345" s="213"/>
      <c r="J345" s="214">
        <f>ROUND(I345*H345,2)</f>
        <v>0</v>
      </c>
      <c r="K345" s="210" t="s">
        <v>142</v>
      </c>
      <c r="L345" s="48"/>
      <c r="M345" s="215" t="s">
        <v>19</v>
      </c>
      <c r="N345" s="216" t="s">
        <v>43</v>
      </c>
      <c r="O345" s="88"/>
      <c r="P345" s="217">
        <f>O345*H345</f>
        <v>0</v>
      </c>
      <c r="Q345" s="217">
        <v>0</v>
      </c>
      <c r="R345" s="217">
        <f>Q345*H345</f>
        <v>0</v>
      </c>
      <c r="S345" s="217">
        <v>0</v>
      </c>
      <c r="T345" s="218">
        <f>S345*H345</f>
        <v>0</v>
      </c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R345" s="219" t="s">
        <v>143</v>
      </c>
      <c r="AT345" s="219" t="s">
        <v>138</v>
      </c>
      <c r="AU345" s="219" t="s">
        <v>82</v>
      </c>
      <c r="AY345" s="21" t="s">
        <v>133</v>
      </c>
      <c r="BE345" s="220">
        <f>IF(N345="základní",J345,0)</f>
        <v>0</v>
      </c>
      <c r="BF345" s="220">
        <f>IF(N345="snížená",J345,0)</f>
        <v>0</v>
      </c>
      <c r="BG345" s="220">
        <f>IF(N345="zákl. přenesená",J345,0)</f>
        <v>0</v>
      </c>
      <c r="BH345" s="220">
        <f>IF(N345="sníž. přenesená",J345,0)</f>
        <v>0</v>
      </c>
      <c r="BI345" s="220">
        <f>IF(N345="nulová",J345,0)</f>
        <v>0</v>
      </c>
      <c r="BJ345" s="21" t="s">
        <v>80</v>
      </c>
      <c r="BK345" s="220">
        <f>ROUND(I345*H345,2)</f>
        <v>0</v>
      </c>
      <c r="BL345" s="21" t="s">
        <v>143</v>
      </c>
      <c r="BM345" s="219" t="s">
        <v>463</v>
      </c>
    </row>
    <row r="346" s="2" customFormat="1">
      <c r="A346" s="42"/>
      <c r="B346" s="43"/>
      <c r="C346" s="44"/>
      <c r="D346" s="221" t="s">
        <v>146</v>
      </c>
      <c r="E346" s="44"/>
      <c r="F346" s="222" t="s">
        <v>464</v>
      </c>
      <c r="G346" s="44"/>
      <c r="H346" s="44"/>
      <c r="I346" s="223"/>
      <c r="J346" s="44"/>
      <c r="K346" s="44"/>
      <c r="L346" s="48"/>
      <c r="M346" s="224"/>
      <c r="N346" s="225"/>
      <c r="O346" s="88"/>
      <c r="P346" s="88"/>
      <c r="Q346" s="88"/>
      <c r="R346" s="88"/>
      <c r="S346" s="88"/>
      <c r="T346" s="89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T346" s="21" t="s">
        <v>146</v>
      </c>
      <c r="AU346" s="21" t="s">
        <v>82</v>
      </c>
    </row>
    <row r="347" s="12" customFormat="1" ht="25.92" customHeight="1">
      <c r="A347" s="12"/>
      <c r="B347" s="192"/>
      <c r="C347" s="193"/>
      <c r="D347" s="194" t="s">
        <v>71</v>
      </c>
      <c r="E347" s="195" t="s">
        <v>465</v>
      </c>
      <c r="F347" s="195" t="s">
        <v>466</v>
      </c>
      <c r="G347" s="193"/>
      <c r="H347" s="193"/>
      <c r="I347" s="196"/>
      <c r="J347" s="197">
        <f>BK347</f>
        <v>0</v>
      </c>
      <c r="K347" s="193"/>
      <c r="L347" s="198"/>
      <c r="M347" s="199"/>
      <c r="N347" s="200"/>
      <c r="O347" s="200"/>
      <c r="P347" s="201">
        <f>P348+P608+P618+P627+P633+P640+P648</f>
        <v>0</v>
      </c>
      <c r="Q347" s="200"/>
      <c r="R347" s="201">
        <f>R348+R608+R618+R627+R633+R640+R648</f>
        <v>10.123270440000002</v>
      </c>
      <c r="S347" s="200"/>
      <c r="T347" s="202">
        <f>T348+T608+T618+T627+T633+T640+T648</f>
        <v>0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203" t="s">
        <v>82</v>
      </c>
      <c r="AT347" s="204" t="s">
        <v>71</v>
      </c>
      <c r="AU347" s="204" t="s">
        <v>72</v>
      </c>
      <c r="AY347" s="203" t="s">
        <v>133</v>
      </c>
      <c r="BK347" s="205">
        <f>BK348+BK608+BK618+BK627+BK633+BK640+BK648</f>
        <v>0</v>
      </c>
    </row>
    <row r="348" s="12" customFormat="1" ht="22.8" customHeight="1">
      <c r="A348" s="12"/>
      <c r="B348" s="192"/>
      <c r="C348" s="193"/>
      <c r="D348" s="194" t="s">
        <v>71</v>
      </c>
      <c r="E348" s="206" t="s">
        <v>467</v>
      </c>
      <c r="F348" s="206" t="s">
        <v>468</v>
      </c>
      <c r="G348" s="193"/>
      <c r="H348" s="193"/>
      <c r="I348" s="196"/>
      <c r="J348" s="207">
        <f>BK348</f>
        <v>0</v>
      </c>
      <c r="K348" s="193"/>
      <c r="L348" s="198"/>
      <c r="M348" s="199"/>
      <c r="N348" s="200"/>
      <c r="O348" s="200"/>
      <c r="P348" s="201">
        <f>P349+P500</f>
        <v>0</v>
      </c>
      <c r="Q348" s="200"/>
      <c r="R348" s="201">
        <f>R349+R500</f>
        <v>9.9251201400000006</v>
      </c>
      <c r="S348" s="200"/>
      <c r="T348" s="202">
        <f>T349+T500</f>
        <v>0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203" t="s">
        <v>82</v>
      </c>
      <c r="AT348" s="204" t="s">
        <v>71</v>
      </c>
      <c r="AU348" s="204" t="s">
        <v>80</v>
      </c>
      <c r="AY348" s="203" t="s">
        <v>133</v>
      </c>
      <c r="BK348" s="205">
        <f>BK349+BK500</f>
        <v>0</v>
      </c>
    </row>
    <row r="349" s="12" customFormat="1" ht="20.88" customHeight="1">
      <c r="A349" s="12"/>
      <c r="B349" s="192"/>
      <c r="C349" s="193"/>
      <c r="D349" s="194" t="s">
        <v>71</v>
      </c>
      <c r="E349" s="206" t="s">
        <v>469</v>
      </c>
      <c r="F349" s="206" t="s">
        <v>470</v>
      </c>
      <c r="G349" s="193"/>
      <c r="H349" s="193"/>
      <c r="I349" s="196"/>
      <c r="J349" s="207">
        <f>BK349</f>
        <v>0</v>
      </c>
      <c r="K349" s="193"/>
      <c r="L349" s="198"/>
      <c r="M349" s="199"/>
      <c r="N349" s="200"/>
      <c r="O349" s="200"/>
      <c r="P349" s="201">
        <f>SUM(P350:P499)</f>
        <v>0</v>
      </c>
      <c r="Q349" s="200"/>
      <c r="R349" s="201">
        <f>SUM(R350:R499)</f>
        <v>9.1270410599999998</v>
      </c>
      <c r="S349" s="200"/>
      <c r="T349" s="202">
        <f>SUM(T350:T499)</f>
        <v>0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203" t="s">
        <v>82</v>
      </c>
      <c r="AT349" s="204" t="s">
        <v>71</v>
      </c>
      <c r="AU349" s="204" t="s">
        <v>82</v>
      </c>
      <c r="AY349" s="203" t="s">
        <v>133</v>
      </c>
      <c r="BK349" s="205">
        <f>SUM(BK350:BK499)</f>
        <v>0</v>
      </c>
    </row>
    <row r="350" s="2" customFormat="1" ht="16.5" customHeight="1">
      <c r="A350" s="42"/>
      <c r="B350" s="43"/>
      <c r="C350" s="208" t="s">
        <v>471</v>
      </c>
      <c r="D350" s="208" t="s">
        <v>138</v>
      </c>
      <c r="E350" s="209" t="s">
        <v>472</v>
      </c>
      <c r="F350" s="210" t="s">
        <v>473</v>
      </c>
      <c r="G350" s="211" t="s">
        <v>141</v>
      </c>
      <c r="H350" s="212">
        <v>401.49000000000001</v>
      </c>
      <c r="I350" s="213"/>
      <c r="J350" s="214">
        <f>ROUND(I350*H350,2)</f>
        <v>0</v>
      </c>
      <c r="K350" s="210" t="s">
        <v>19</v>
      </c>
      <c r="L350" s="48"/>
      <c r="M350" s="215" t="s">
        <v>19</v>
      </c>
      <c r="N350" s="216" t="s">
        <v>43</v>
      </c>
      <c r="O350" s="88"/>
      <c r="P350" s="217">
        <f>O350*H350</f>
        <v>0</v>
      </c>
      <c r="Q350" s="217">
        <v>0</v>
      </c>
      <c r="R350" s="217">
        <f>Q350*H350</f>
        <v>0</v>
      </c>
      <c r="S350" s="217">
        <v>0</v>
      </c>
      <c r="T350" s="218">
        <f>S350*H350</f>
        <v>0</v>
      </c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R350" s="219" t="s">
        <v>240</v>
      </c>
      <c r="AT350" s="219" t="s">
        <v>138</v>
      </c>
      <c r="AU350" s="219" t="s">
        <v>144</v>
      </c>
      <c r="AY350" s="21" t="s">
        <v>133</v>
      </c>
      <c r="BE350" s="220">
        <f>IF(N350="základní",J350,0)</f>
        <v>0</v>
      </c>
      <c r="BF350" s="220">
        <f>IF(N350="snížená",J350,0)</f>
        <v>0</v>
      </c>
      <c r="BG350" s="220">
        <f>IF(N350="zákl. přenesená",J350,0)</f>
        <v>0</v>
      </c>
      <c r="BH350" s="220">
        <f>IF(N350="sníž. přenesená",J350,0)</f>
        <v>0</v>
      </c>
      <c r="BI350" s="220">
        <f>IF(N350="nulová",J350,0)</f>
        <v>0</v>
      </c>
      <c r="BJ350" s="21" t="s">
        <v>80</v>
      </c>
      <c r="BK350" s="220">
        <f>ROUND(I350*H350,2)</f>
        <v>0</v>
      </c>
      <c r="BL350" s="21" t="s">
        <v>240</v>
      </c>
      <c r="BM350" s="219" t="s">
        <v>474</v>
      </c>
    </row>
    <row r="351" s="14" customFormat="1">
      <c r="A351" s="14"/>
      <c r="B351" s="237"/>
      <c r="C351" s="238"/>
      <c r="D351" s="228" t="s">
        <v>148</v>
      </c>
      <c r="E351" s="239" t="s">
        <v>19</v>
      </c>
      <c r="F351" s="240" t="s">
        <v>275</v>
      </c>
      <c r="G351" s="238"/>
      <c r="H351" s="241">
        <v>319.05000000000001</v>
      </c>
      <c r="I351" s="242"/>
      <c r="J351" s="238"/>
      <c r="K351" s="238"/>
      <c r="L351" s="243"/>
      <c r="M351" s="244"/>
      <c r="N351" s="245"/>
      <c r="O351" s="245"/>
      <c r="P351" s="245"/>
      <c r="Q351" s="245"/>
      <c r="R351" s="245"/>
      <c r="S351" s="245"/>
      <c r="T351" s="246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7" t="s">
        <v>148</v>
      </c>
      <c r="AU351" s="247" t="s">
        <v>144</v>
      </c>
      <c r="AV351" s="14" t="s">
        <v>82</v>
      </c>
      <c r="AW351" s="14" t="s">
        <v>33</v>
      </c>
      <c r="AX351" s="14" t="s">
        <v>72</v>
      </c>
      <c r="AY351" s="247" t="s">
        <v>133</v>
      </c>
    </row>
    <row r="352" s="14" customFormat="1">
      <c r="A352" s="14"/>
      <c r="B352" s="237"/>
      <c r="C352" s="238"/>
      <c r="D352" s="228" t="s">
        <v>148</v>
      </c>
      <c r="E352" s="239" t="s">
        <v>19</v>
      </c>
      <c r="F352" s="240" t="s">
        <v>475</v>
      </c>
      <c r="G352" s="238"/>
      <c r="H352" s="241">
        <v>74.099999999999994</v>
      </c>
      <c r="I352" s="242"/>
      <c r="J352" s="238"/>
      <c r="K352" s="238"/>
      <c r="L352" s="243"/>
      <c r="M352" s="244"/>
      <c r="N352" s="245"/>
      <c r="O352" s="245"/>
      <c r="P352" s="245"/>
      <c r="Q352" s="245"/>
      <c r="R352" s="245"/>
      <c r="S352" s="245"/>
      <c r="T352" s="246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47" t="s">
        <v>148</v>
      </c>
      <c r="AU352" s="247" t="s">
        <v>144</v>
      </c>
      <c r="AV352" s="14" t="s">
        <v>82</v>
      </c>
      <c r="AW352" s="14" t="s">
        <v>33</v>
      </c>
      <c r="AX352" s="14" t="s">
        <v>72</v>
      </c>
      <c r="AY352" s="247" t="s">
        <v>133</v>
      </c>
    </row>
    <row r="353" s="14" customFormat="1">
      <c r="A353" s="14"/>
      <c r="B353" s="237"/>
      <c r="C353" s="238"/>
      <c r="D353" s="228" t="s">
        <v>148</v>
      </c>
      <c r="E353" s="239" t="s">
        <v>19</v>
      </c>
      <c r="F353" s="240" t="s">
        <v>476</v>
      </c>
      <c r="G353" s="238"/>
      <c r="H353" s="241">
        <v>8.3399999999999999</v>
      </c>
      <c r="I353" s="242"/>
      <c r="J353" s="238"/>
      <c r="K353" s="238"/>
      <c r="L353" s="243"/>
      <c r="M353" s="244"/>
      <c r="N353" s="245"/>
      <c r="O353" s="245"/>
      <c r="P353" s="245"/>
      <c r="Q353" s="245"/>
      <c r="R353" s="245"/>
      <c r="S353" s="245"/>
      <c r="T353" s="246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7" t="s">
        <v>148</v>
      </c>
      <c r="AU353" s="247" t="s">
        <v>144</v>
      </c>
      <c r="AV353" s="14" t="s">
        <v>82</v>
      </c>
      <c r="AW353" s="14" t="s">
        <v>33</v>
      </c>
      <c r="AX353" s="14" t="s">
        <v>72</v>
      </c>
      <c r="AY353" s="247" t="s">
        <v>133</v>
      </c>
    </row>
    <row r="354" s="15" customFormat="1">
      <c r="A354" s="15"/>
      <c r="B354" s="248"/>
      <c r="C354" s="249"/>
      <c r="D354" s="228" t="s">
        <v>148</v>
      </c>
      <c r="E354" s="250" t="s">
        <v>19</v>
      </c>
      <c r="F354" s="251" t="s">
        <v>151</v>
      </c>
      <c r="G354" s="249"/>
      <c r="H354" s="252">
        <v>401.49000000000001</v>
      </c>
      <c r="I354" s="253"/>
      <c r="J354" s="249"/>
      <c r="K354" s="249"/>
      <c r="L354" s="254"/>
      <c r="M354" s="255"/>
      <c r="N354" s="256"/>
      <c r="O354" s="256"/>
      <c r="P354" s="256"/>
      <c r="Q354" s="256"/>
      <c r="R354" s="256"/>
      <c r="S354" s="256"/>
      <c r="T354" s="257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58" t="s">
        <v>148</v>
      </c>
      <c r="AU354" s="258" t="s">
        <v>144</v>
      </c>
      <c r="AV354" s="15" t="s">
        <v>144</v>
      </c>
      <c r="AW354" s="15" t="s">
        <v>33</v>
      </c>
      <c r="AX354" s="15" t="s">
        <v>80</v>
      </c>
      <c r="AY354" s="258" t="s">
        <v>133</v>
      </c>
    </row>
    <row r="355" s="2" customFormat="1" ht="24.15" customHeight="1">
      <c r="A355" s="42"/>
      <c r="B355" s="43"/>
      <c r="C355" s="208" t="s">
        <v>477</v>
      </c>
      <c r="D355" s="208" t="s">
        <v>138</v>
      </c>
      <c r="E355" s="209" t="s">
        <v>478</v>
      </c>
      <c r="F355" s="210" t="s">
        <v>479</v>
      </c>
      <c r="G355" s="211" t="s">
        <v>141</v>
      </c>
      <c r="H355" s="212">
        <v>401.49000000000001</v>
      </c>
      <c r="I355" s="213"/>
      <c r="J355" s="214">
        <f>ROUND(I355*H355,2)</f>
        <v>0</v>
      </c>
      <c r="K355" s="210" t="s">
        <v>142</v>
      </c>
      <c r="L355" s="48"/>
      <c r="M355" s="215" t="s">
        <v>19</v>
      </c>
      <c r="N355" s="216" t="s">
        <v>43</v>
      </c>
      <c r="O355" s="88"/>
      <c r="P355" s="217">
        <f>O355*H355</f>
        <v>0</v>
      </c>
      <c r="Q355" s="217">
        <v>0</v>
      </c>
      <c r="R355" s="217">
        <f>Q355*H355</f>
        <v>0</v>
      </c>
      <c r="S355" s="217">
        <v>0</v>
      </c>
      <c r="T355" s="218">
        <f>S355*H355</f>
        <v>0</v>
      </c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R355" s="219" t="s">
        <v>240</v>
      </c>
      <c r="AT355" s="219" t="s">
        <v>138</v>
      </c>
      <c r="AU355" s="219" t="s">
        <v>144</v>
      </c>
      <c r="AY355" s="21" t="s">
        <v>133</v>
      </c>
      <c r="BE355" s="220">
        <f>IF(N355="základní",J355,0)</f>
        <v>0</v>
      </c>
      <c r="BF355" s="220">
        <f>IF(N355="snížená",J355,0)</f>
        <v>0</v>
      </c>
      <c r="BG355" s="220">
        <f>IF(N355="zákl. přenesená",J355,0)</f>
        <v>0</v>
      </c>
      <c r="BH355" s="220">
        <f>IF(N355="sníž. přenesená",J355,0)</f>
        <v>0</v>
      </c>
      <c r="BI355" s="220">
        <f>IF(N355="nulová",J355,0)</f>
        <v>0</v>
      </c>
      <c r="BJ355" s="21" t="s">
        <v>80</v>
      </c>
      <c r="BK355" s="220">
        <f>ROUND(I355*H355,2)</f>
        <v>0</v>
      </c>
      <c r="BL355" s="21" t="s">
        <v>240</v>
      </c>
      <c r="BM355" s="219" t="s">
        <v>480</v>
      </c>
    </row>
    <row r="356" s="2" customFormat="1">
      <c r="A356" s="42"/>
      <c r="B356" s="43"/>
      <c r="C356" s="44"/>
      <c r="D356" s="221" t="s">
        <v>146</v>
      </c>
      <c r="E356" s="44"/>
      <c r="F356" s="222" t="s">
        <v>481</v>
      </c>
      <c r="G356" s="44"/>
      <c r="H356" s="44"/>
      <c r="I356" s="223"/>
      <c r="J356" s="44"/>
      <c r="K356" s="44"/>
      <c r="L356" s="48"/>
      <c r="M356" s="224"/>
      <c r="N356" s="225"/>
      <c r="O356" s="88"/>
      <c r="P356" s="88"/>
      <c r="Q356" s="88"/>
      <c r="R356" s="88"/>
      <c r="S356" s="88"/>
      <c r="T356" s="89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T356" s="21" t="s">
        <v>146</v>
      </c>
      <c r="AU356" s="21" t="s">
        <v>144</v>
      </c>
    </row>
    <row r="357" s="14" customFormat="1">
      <c r="A357" s="14"/>
      <c r="B357" s="237"/>
      <c r="C357" s="238"/>
      <c r="D357" s="228" t="s">
        <v>148</v>
      </c>
      <c r="E357" s="239" t="s">
        <v>19</v>
      </c>
      <c r="F357" s="240" t="s">
        <v>275</v>
      </c>
      <c r="G357" s="238"/>
      <c r="H357" s="241">
        <v>319.05000000000001</v>
      </c>
      <c r="I357" s="242"/>
      <c r="J357" s="238"/>
      <c r="K357" s="238"/>
      <c r="L357" s="243"/>
      <c r="M357" s="244"/>
      <c r="N357" s="245"/>
      <c r="O357" s="245"/>
      <c r="P357" s="245"/>
      <c r="Q357" s="245"/>
      <c r="R357" s="245"/>
      <c r="S357" s="245"/>
      <c r="T357" s="246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7" t="s">
        <v>148</v>
      </c>
      <c r="AU357" s="247" t="s">
        <v>144</v>
      </c>
      <c r="AV357" s="14" t="s">
        <v>82</v>
      </c>
      <c r="AW357" s="14" t="s">
        <v>33</v>
      </c>
      <c r="AX357" s="14" t="s">
        <v>72</v>
      </c>
      <c r="AY357" s="247" t="s">
        <v>133</v>
      </c>
    </row>
    <row r="358" s="14" customFormat="1">
      <c r="A358" s="14"/>
      <c r="B358" s="237"/>
      <c r="C358" s="238"/>
      <c r="D358" s="228" t="s">
        <v>148</v>
      </c>
      <c r="E358" s="239" t="s">
        <v>19</v>
      </c>
      <c r="F358" s="240" t="s">
        <v>475</v>
      </c>
      <c r="G358" s="238"/>
      <c r="H358" s="241">
        <v>74.099999999999994</v>
      </c>
      <c r="I358" s="242"/>
      <c r="J358" s="238"/>
      <c r="K358" s="238"/>
      <c r="L358" s="243"/>
      <c r="M358" s="244"/>
      <c r="N358" s="245"/>
      <c r="O358" s="245"/>
      <c r="P358" s="245"/>
      <c r="Q358" s="245"/>
      <c r="R358" s="245"/>
      <c r="S358" s="245"/>
      <c r="T358" s="246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7" t="s">
        <v>148</v>
      </c>
      <c r="AU358" s="247" t="s">
        <v>144</v>
      </c>
      <c r="AV358" s="14" t="s">
        <v>82</v>
      </c>
      <c r="AW358" s="14" t="s">
        <v>33</v>
      </c>
      <c r="AX358" s="14" t="s">
        <v>72</v>
      </c>
      <c r="AY358" s="247" t="s">
        <v>133</v>
      </c>
    </row>
    <row r="359" s="14" customFormat="1">
      <c r="A359" s="14"/>
      <c r="B359" s="237"/>
      <c r="C359" s="238"/>
      <c r="D359" s="228" t="s">
        <v>148</v>
      </c>
      <c r="E359" s="239" t="s">
        <v>19</v>
      </c>
      <c r="F359" s="240" t="s">
        <v>476</v>
      </c>
      <c r="G359" s="238"/>
      <c r="H359" s="241">
        <v>8.3399999999999999</v>
      </c>
      <c r="I359" s="242"/>
      <c r="J359" s="238"/>
      <c r="K359" s="238"/>
      <c r="L359" s="243"/>
      <c r="M359" s="244"/>
      <c r="N359" s="245"/>
      <c r="O359" s="245"/>
      <c r="P359" s="245"/>
      <c r="Q359" s="245"/>
      <c r="R359" s="245"/>
      <c r="S359" s="245"/>
      <c r="T359" s="246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7" t="s">
        <v>148</v>
      </c>
      <c r="AU359" s="247" t="s">
        <v>144</v>
      </c>
      <c r="AV359" s="14" t="s">
        <v>82</v>
      </c>
      <c r="AW359" s="14" t="s">
        <v>33</v>
      </c>
      <c r="AX359" s="14" t="s">
        <v>72</v>
      </c>
      <c r="AY359" s="247" t="s">
        <v>133</v>
      </c>
    </row>
    <row r="360" s="15" customFormat="1">
      <c r="A360" s="15"/>
      <c r="B360" s="248"/>
      <c r="C360" s="249"/>
      <c r="D360" s="228" t="s">
        <v>148</v>
      </c>
      <c r="E360" s="250" t="s">
        <v>19</v>
      </c>
      <c r="F360" s="251" t="s">
        <v>151</v>
      </c>
      <c r="G360" s="249"/>
      <c r="H360" s="252">
        <v>401.49000000000001</v>
      </c>
      <c r="I360" s="253"/>
      <c r="J360" s="249"/>
      <c r="K360" s="249"/>
      <c r="L360" s="254"/>
      <c r="M360" s="255"/>
      <c r="N360" s="256"/>
      <c r="O360" s="256"/>
      <c r="P360" s="256"/>
      <c r="Q360" s="256"/>
      <c r="R360" s="256"/>
      <c r="S360" s="256"/>
      <c r="T360" s="257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58" t="s">
        <v>148</v>
      </c>
      <c r="AU360" s="258" t="s">
        <v>144</v>
      </c>
      <c r="AV360" s="15" t="s">
        <v>144</v>
      </c>
      <c r="AW360" s="15" t="s">
        <v>33</v>
      </c>
      <c r="AX360" s="15" t="s">
        <v>80</v>
      </c>
      <c r="AY360" s="258" t="s">
        <v>133</v>
      </c>
    </row>
    <row r="361" s="2" customFormat="1" ht="16.5" customHeight="1">
      <c r="A361" s="42"/>
      <c r="B361" s="43"/>
      <c r="C361" s="259" t="s">
        <v>482</v>
      </c>
      <c r="D361" s="259" t="s">
        <v>152</v>
      </c>
      <c r="E361" s="260" t="s">
        <v>483</v>
      </c>
      <c r="F361" s="261" t="s">
        <v>484</v>
      </c>
      <c r="G361" s="262" t="s">
        <v>422</v>
      </c>
      <c r="H361" s="263">
        <v>0.128</v>
      </c>
      <c r="I361" s="264"/>
      <c r="J361" s="265">
        <f>ROUND(I361*H361,2)</f>
        <v>0</v>
      </c>
      <c r="K361" s="261" t="s">
        <v>142</v>
      </c>
      <c r="L361" s="266"/>
      <c r="M361" s="267" t="s">
        <v>19</v>
      </c>
      <c r="N361" s="268" t="s">
        <v>43</v>
      </c>
      <c r="O361" s="88"/>
      <c r="P361" s="217">
        <f>O361*H361</f>
        <v>0</v>
      </c>
      <c r="Q361" s="217">
        <v>1</v>
      </c>
      <c r="R361" s="217">
        <f>Q361*H361</f>
        <v>0.128</v>
      </c>
      <c r="S361" s="217">
        <v>0</v>
      </c>
      <c r="T361" s="218">
        <f>S361*H361</f>
        <v>0</v>
      </c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R361" s="219" t="s">
        <v>360</v>
      </c>
      <c r="AT361" s="219" t="s">
        <v>152</v>
      </c>
      <c r="AU361" s="219" t="s">
        <v>144</v>
      </c>
      <c r="AY361" s="21" t="s">
        <v>133</v>
      </c>
      <c r="BE361" s="220">
        <f>IF(N361="základní",J361,0)</f>
        <v>0</v>
      </c>
      <c r="BF361" s="220">
        <f>IF(N361="snížená",J361,0)</f>
        <v>0</v>
      </c>
      <c r="BG361" s="220">
        <f>IF(N361="zákl. přenesená",J361,0)</f>
        <v>0</v>
      </c>
      <c r="BH361" s="220">
        <f>IF(N361="sníž. přenesená",J361,0)</f>
        <v>0</v>
      </c>
      <c r="BI361" s="220">
        <f>IF(N361="nulová",J361,0)</f>
        <v>0</v>
      </c>
      <c r="BJ361" s="21" t="s">
        <v>80</v>
      </c>
      <c r="BK361" s="220">
        <f>ROUND(I361*H361,2)</f>
        <v>0</v>
      </c>
      <c r="BL361" s="21" t="s">
        <v>240</v>
      </c>
      <c r="BM361" s="219" t="s">
        <v>485</v>
      </c>
    </row>
    <row r="362" s="14" customFormat="1">
      <c r="A362" s="14"/>
      <c r="B362" s="237"/>
      <c r="C362" s="238"/>
      <c r="D362" s="228" t="s">
        <v>148</v>
      </c>
      <c r="E362" s="238"/>
      <c r="F362" s="240" t="s">
        <v>486</v>
      </c>
      <c r="G362" s="238"/>
      <c r="H362" s="241">
        <v>0.128</v>
      </c>
      <c r="I362" s="242"/>
      <c r="J362" s="238"/>
      <c r="K362" s="238"/>
      <c r="L362" s="243"/>
      <c r="M362" s="244"/>
      <c r="N362" s="245"/>
      <c r="O362" s="245"/>
      <c r="P362" s="245"/>
      <c r="Q362" s="245"/>
      <c r="R362" s="245"/>
      <c r="S362" s="245"/>
      <c r="T362" s="246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7" t="s">
        <v>148</v>
      </c>
      <c r="AU362" s="247" t="s">
        <v>144</v>
      </c>
      <c r="AV362" s="14" t="s">
        <v>82</v>
      </c>
      <c r="AW362" s="14" t="s">
        <v>4</v>
      </c>
      <c r="AX362" s="14" t="s">
        <v>80</v>
      </c>
      <c r="AY362" s="247" t="s">
        <v>133</v>
      </c>
    </row>
    <row r="363" s="2" customFormat="1" ht="16.5" customHeight="1">
      <c r="A363" s="42"/>
      <c r="B363" s="43"/>
      <c r="C363" s="208" t="s">
        <v>487</v>
      </c>
      <c r="D363" s="208" t="s">
        <v>138</v>
      </c>
      <c r="E363" s="209" t="s">
        <v>488</v>
      </c>
      <c r="F363" s="210" t="s">
        <v>489</v>
      </c>
      <c r="G363" s="211" t="s">
        <v>141</v>
      </c>
      <c r="H363" s="212">
        <v>440.97000000000003</v>
      </c>
      <c r="I363" s="213"/>
      <c r="J363" s="214">
        <f>ROUND(I363*H363,2)</f>
        <v>0</v>
      </c>
      <c r="K363" s="210" t="s">
        <v>142</v>
      </c>
      <c r="L363" s="48"/>
      <c r="M363" s="215" t="s">
        <v>19</v>
      </c>
      <c r="N363" s="216" t="s">
        <v>43</v>
      </c>
      <c r="O363" s="88"/>
      <c r="P363" s="217">
        <f>O363*H363</f>
        <v>0</v>
      </c>
      <c r="Q363" s="217">
        <v>0.00088000000000000003</v>
      </c>
      <c r="R363" s="217">
        <f>Q363*H363</f>
        <v>0.38805360000000005</v>
      </c>
      <c r="S363" s="217">
        <v>0</v>
      </c>
      <c r="T363" s="218">
        <f>S363*H363</f>
        <v>0</v>
      </c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R363" s="219" t="s">
        <v>240</v>
      </c>
      <c r="AT363" s="219" t="s">
        <v>138</v>
      </c>
      <c r="AU363" s="219" t="s">
        <v>144</v>
      </c>
      <c r="AY363" s="21" t="s">
        <v>133</v>
      </c>
      <c r="BE363" s="220">
        <f>IF(N363="základní",J363,0)</f>
        <v>0</v>
      </c>
      <c r="BF363" s="220">
        <f>IF(N363="snížená",J363,0)</f>
        <v>0</v>
      </c>
      <c r="BG363" s="220">
        <f>IF(N363="zákl. přenesená",J363,0)</f>
        <v>0</v>
      </c>
      <c r="BH363" s="220">
        <f>IF(N363="sníž. přenesená",J363,0)</f>
        <v>0</v>
      </c>
      <c r="BI363" s="220">
        <f>IF(N363="nulová",J363,0)</f>
        <v>0</v>
      </c>
      <c r="BJ363" s="21" t="s">
        <v>80</v>
      </c>
      <c r="BK363" s="220">
        <f>ROUND(I363*H363,2)</f>
        <v>0</v>
      </c>
      <c r="BL363" s="21" t="s">
        <v>240</v>
      </c>
      <c r="BM363" s="219" t="s">
        <v>490</v>
      </c>
    </row>
    <row r="364" s="2" customFormat="1">
      <c r="A364" s="42"/>
      <c r="B364" s="43"/>
      <c r="C364" s="44"/>
      <c r="D364" s="221" t="s">
        <v>146</v>
      </c>
      <c r="E364" s="44"/>
      <c r="F364" s="222" t="s">
        <v>491</v>
      </c>
      <c r="G364" s="44"/>
      <c r="H364" s="44"/>
      <c r="I364" s="223"/>
      <c r="J364" s="44"/>
      <c r="K364" s="44"/>
      <c r="L364" s="48"/>
      <c r="M364" s="224"/>
      <c r="N364" s="225"/>
      <c r="O364" s="88"/>
      <c r="P364" s="88"/>
      <c r="Q364" s="88"/>
      <c r="R364" s="88"/>
      <c r="S364" s="88"/>
      <c r="T364" s="89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T364" s="21" t="s">
        <v>146</v>
      </c>
      <c r="AU364" s="21" t="s">
        <v>144</v>
      </c>
    </row>
    <row r="365" s="14" customFormat="1">
      <c r="A365" s="14"/>
      <c r="B365" s="237"/>
      <c r="C365" s="238"/>
      <c r="D365" s="228" t="s">
        <v>148</v>
      </c>
      <c r="E365" s="239" t="s">
        <v>19</v>
      </c>
      <c r="F365" s="240" t="s">
        <v>275</v>
      </c>
      <c r="G365" s="238"/>
      <c r="H365" s="241">
        <v>319.05000000000001</v>
      </c>
      <c r="I365" s="242"/>
      <c r="J365" s="238"/>
      <c r="K365" s="238"/>
      <c r="L365" s="243"/>
      <c r="M365" s="244"/>
      <c r="N365" s="245"/>
      <c r="O365" s="245"/>
      <c r="P365" s="245"/>
      <c r="Q365" s="245"/>
      <c r="R365" s="245"/>
      <c r="S365" s="245"/>
      <c r="T365" s="246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47" t="s">
        <v>148</v>
      </c>
      <c r="AU365" s="247" t="s">
        <v>144</v>
      </c>
      <c r="AV365" s="14" t="s">
        <v>82</v>
      </c>
      <c r="AW365" s="14" t="s">
        <v>33</v>
      </c>
      <c r="AX365" s="14" t="s">
        <v>72</v>
      </c>
      <c r="AY365" s="247" t="s">
        <v>133</v>
      </c>
    </row>
    <row r="366" s="14" customFormat="1">
      <c r="A366" s="14"/>
      <c r="B366" s="237"/>
      <c r="C366" s="238"/>
      <c r="D366" s="228" t="s">
        <v>148</v>
      </c>
      <c r="E366" s="239" t="s">
        <v>19</v>
      </c>
      <c r="F366" s="240" t="s">
        <v>492</v>
      </c>
      <c r="G366" s="238"/>
      <c r="H366" s="241">
        <v>108.02</v>
      </c>
      <c r="I366" s="242"/>
      <c r="J366" s="238"/>
      <c r="K366" s="238"/>
      <c r="L366" s="243"/>
      <c r="M366" s="244"/>
      <c r="N366" s="245"/>
      <c r="O366" s="245"/>
      <c r="P366" s="245"/>
      <c r="Q366" s="245"/>
      <c r="R366" s="245"/>
      <c r="S366" s="245"/>
      <c r="T366" s="246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7" t="s">
        <v>148</v>
      </c>
      <c r="AU366" s="247" t="s">
        <v>144</v>
      </c>
      <c r="AV366" s="14" t="s">
        <v>82</v>
      </c>
      <c r="AW366" s="14" t="s">
        <v>33</v>
      </c>
      <c r="AX366" s="14" t="s">
        <v>72</v>
      </c>
      <c r="AY366" s="247" t="s">
        <v>133</v>
      </c>
    </row>
    <row r="367" s="14" customFormat="1">
      <c r="A367" s="14"/>
      <c r="B367" s="237"/>
      <c r="C367" s="238"/>
      <c r="D367" s="228" t="s">
        <v>148</v>
      </c>
      <c r="E367" s="239" t="s">
        <v>19</v>
      </c>
      <c r="F367" s="240" t="s">
        <v>493</v>
      </c>
      <c r="G367" s="238"/>
      <c r="H367" s="241">
        <v>13.9</v>
      </c>
      <c r="I367" s="242"/>
      <c r="J367" s="238"/>
      <c r="K367" s="238"/>
      <c r="L367" s="243"/>
      <c r="M367" s="244"/>
      <c r="N367" s="245"/>
      <c r="O367" s="245"/>
      <c r="P367" s="245"/>
      <c r="Q367" s="245"/>
      <c r="R367" s="245"/>
      <c r="S367" s="245"/>
      <c r="T367" s="246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7" t="s">
        <v>148</v>
      </c>
      <c r="AU367" s="247" t="s">
        <v>144</v>
      </c>
      <c r="AV367" s="14" t="s">
        <v>82</v>
      </c>
      <c r="AW367" s="14" t="s">
        <v>33</v>
      </c>
      <c r="AX367" s="14" t="s">
        <v>72</v>
      </c>
      <c r="AY367" s="247" t="s">
        <v>133</v>
      </c>
    </row>
    <row r="368" s="15" customFormat="1">
      <c r="A368" s="15"/>
      <c r="B368" s="248"/>
      <c r="C368" s="249"/>
      <c r="D368" s="228" t="s">
        <v>148</v>
      </c>
      <c r="E368" s="250" t="s">
        <v>19</v>
      </c>
      <c r="F368" s="251" t="s">
        <v>151</v>
      </c>
      <c r="G368" s="249"/>
      <c r="H368" s="252">
        <v>440.97000000000003</v>
      </c>
      <c r="I368" s="253"/>
      <c r="J368" s="249"/>
      <c r="K368" s="249"/>
      <c r="L368" s="254"/>
      <c r="M368" s="255"/>
      <c r="N368" s="256"/>
      <c r="O368" s="256"/>
      <c r="P368" s="256"/>
      <c r="Q368" s="256"/>
      <c r="R368" s="256"/>
      <c r="S368" s="256"/>
      <c r="T368" s="257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58" t="s">
        <v>148</v>
      </c>
      <c r="AU368" s="258" t="s">
        <v>144</v>
      </c>
      <c r="AV368" s="15" t="s">
        <v>144</v>
      </c>
      <c r="AW368" s="15" t="s">
        <v>33</v>
      </c>
      <c r="AX368" s="15" t="s">
        <v>80</v>
      </c>
      <c r="AY368" s="258" t="s">
        <v>133</v>
      </c>
    </row>
    <row r="369" s="2" customFormat="1" ht="37.8" customHeight="1">
      <c r="A369" s="42"/>
      <c r="B369" s="43"/>
      <c r="C369" s="259" t="s">
        <v>494</v>
      </c>
      <c r="D369" s="259" t="s">
        <v>152</v>
      </c>
      <c r="E369" s="260" t="s">
        <v>495</v>
      </c>
      <c r="F369" s="261" t="s">
        <v>496</v>
      </c>
      <c r="G369" s="262" t="s">
        <v>141</v>
      </c>
      <c r="H369" s="263">
        <v>513.95100000000002</v>
      </c>
      <c r="I369" s="264"/>
      <c r="J369" s="265">
        <f>ROUND(I369*H369,2)</f>
        <v>0</v>
      </c>
      <c r="K369" s="261" t="s">
        <v>142</v>
      </c>
      <c r="L369" s="266"/>
      <c r="M369" s="267" t="s">
        <v>19</v>
      </c>
      <c r="N369" s="268" t="s">
        <v>43</v>
      </c>
      <c r="O369" s="88"/>
      <c r="P369" s="217">
        <f>O369*H369</f>
        <v>0</v>
      </c>
      <c r="Q369" s="217">
        <v>0.0047000000000000002</v>
      </c>
      <c r="R369" s="217">
        <f>Q369*H369</f>
        <v>2.4155697000000003</v>
      </c>
      <c r="S369" s="217">
        <v>0</v>
      </c>
      <c r="T369" s="218">
        <f>S369*H369</f>
        <v>0</v>
      </c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R369" s="219" t="s">
        <v>360</v>
      </c>
      <c r="AT369" s="219" t="s">
        <v>152</v>
      </c>
      <c r="AU369" s="219" t="s">
        <v>144</v>
      </c>
      <c r="AY369" s="21" t="s">
        <v>133</v>
      </c>
      <c r="BE369" s="220">
        <f>IF(N369="základní",J369,0)</f>
        <v>0</v>
      </c>
      <c r="BF369" s="220">
        <f>IF(N369="snížená",J369,0)</f>
        <v>0</v>
      </c>
      <c r="BG369" s="220">
        <f>IF(N369="zákl. přenesená",J369,0)</f>
        <v>0</v>
      </c>
      <c r="BH369" s="220">
        <f>IF(N369="sníž. přenesená",J369,0)</f>
        <v>0</v>
      </c>
      <c r="BI369" s="220">
        <f>IF(N369="nulová",J369,0)</f>
        <v>0</v>
      </c>
      <c r="BJ369" s="21" t="s">
        <v>80</v>
      </c>
      <c r="BK369" s="220">
        <f>ROUND(I369*H369,2)</f>
        <v>0</v>
      </c>
      <c r="BL369" s="21" t="s">
        <v>240</v>
      </c>
      <c r="BM369" s="219" t="s">
        <v>497</v>
      </c>
    </row>
    <row r="370" s="14" customFormat="1">
      <c r="A370" s="14"/>
      <c r="B370" s="237"/>
      <c r="C370" s="238"/>
      <c r="D370" s="228" t="s">
        <v>148</v>
      </c>
      <c r="E370" s="238"/>
      <c r="F370" s="240" t="s">
        <v>498</v>
      </c>
      <c r="G370" s="238"/>
      <c r="H370" s="241">
        <v>513.95100000000002</v>
      </c>
      <c r="I370" s="242"/>
      <c r="J370" s="238"/>
      <c r="K370" s="238"/>
      <c r="L370" s="243"/>
      <c r="M370" s="244"/>
      <c r="N370" s="245"/>
      <c r="O370" s="245"/>
      <c r="P370" s="245"/>
      <c r="Q370" s="245"/>
      <c r="R370" s="245"/>
      <c r="S370" s="245"/>
      <c r="T370" s="246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47" t="s">
        <v>148</v>
      </c>
      <c r="AU370" s="247" t="s">
        <v>144</v>
      </c>
      <c r="AV370" s="14" t="s">
        <v>82</v>
      </c>
      <c r="AW370" s="14" t="s">
        <v>4</v>
      </c>
      <c r="AX370" s="14" t="s">
        <v>80</v>
      </c>
      <c r="AY370" s="247" t="s">
        <v>133</v>
      </c>
    </row>
    <row r="371" s="2" customFormat="1" ht="33" customHeight="1">
      <c r="A371" s="42"/>
      <c r="B371" s="43"/>
      <c r="C371" s="208" t="s">
        <v>499</v>
      </c>
      <c r="D371" s="208" t="s">
        <v>138</v>
      </c>
      <c r="E371" s="209" t="s">
        <v>500</v>
      </c>
      <c r="F371" s="210" t="s">
        <v>501</v>
      </c>
      <c r="G371" s="211" t="s">
        <v>141</v>
      </c>
      <c r="H371" s="212">
        <v>404.17000000000002</v>
      </c>
      <c r="I371" s="213"/>
      <c r="J371" s="214">
        <f>ROUND(I371*H371,2)</f>
        <v>0</v>
      </c>
      <c r="K371" s="210" t="s">
        <v>142</v>
      </c>
      <c r="L371" s="48"/>
      <c r="M371" s="215" t="s">
        <v>19</v>
      </c>
      <c r="N371" s="216" t="s">
        <v>43</v>
      </c>
      <c r="O371" s="88"/>
      <c r="P371" s="217">
        <f>O371*H371</f>
        <v>0</v>
      </c>
      <c r="Q371" s="217">
        <v>0.00013999999999999999</v>
      </c>
      <c r="R371" s="217">
        <f>Q371*H371</f>
        <v>0.056583799999999997</v>
      </c>
      <c r="S371" s="217">
        <v>0</v>
      </c>
      <c r="T371" s="218">
        <f>S371*H371</f>
        <v>0</v>
      </c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R371" s="219" t="s">
        <v>240</v>
      </c>
      <c r="AT371" s="219" t="s">
        <v>138</v>
      </c>
      <c r="AU371" s="219" t="s">
        <v>144</v>
      </c>
      <c r="AY371" s="21" t="s">
        <v>133</v>
      </c>
      <c r="BE371" s="220">
        <f>IF(N371="základní",J371,0)</f>
        <v>0</v>
      </c>
      <c r="BF371" s="220">
        <f>IF(N371="snížená",J371,0)</f>
        <v>0</v>
      </c>
      <c r="BG371" s="220">
        <f>IF(N371="zákl. přenesená",J371,0)</f>
        <v>0</v>
      </c>
      <c r="BH371" s="220">
        <f>IF(N371="sníž. přenesená",J371,0)</f>
        <v>0</v>
      </c>
      <c r="BI371" s="220">
        <f>IF(N371="nulová",J371,0)</f>
        <v>0</v>
      </c>
      <c r="BJ371" s="21" t="s">
        <v>80</v>
      </c>
      <c r="BK371" s="220">
        <f>ROUND(I371*H371,2)</f>
        <v>0</v>
      </c>
      <c r="BL371" s="21" t="s">
        <v>240</v>
      </c>
      <c r="BM371" s="219" t="s">
        <v>502</v>
      </c>
    </row>
    <row r="372" s="2" customFormat="1">
      <c r="A372" s="42"/>
      <c r="B372" s="43"/>
      <c r="C372" s="44"/>
      <c r="D372" s="221" t="s">
        <v>146</v>
      </c>
      <c r="E372" s="44"/>
      <c r="F372" s="222" t="s">
        <v>503</v>
      </c>
      <c r="G372" s="44"/>
      <c r="H372" s="44"/>
      <c r="I372" s="223"/>
      <c r="J372" s="44"/>
      <c r="K372" s="44"/>
      <c r="L372" s="48"/>
      <c r="M372" s="224"/>
      <c r="N372" s="225"/>
      <c r="O372" s="88"/>
      <c r="P372" s="88"/>
      <c r="Q372" s="88"/>
      <c r="R372" s="88"/>
      <c r="S372" s="88"/>
      <c r="T372" s="89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T372" s="21" t="s">
        <v>146</v>
      </c>
      <c r="AU372" s="21" t="s">
        <v>144</v>
      </c>
    </row>
    <row r="373" s="14" customFormat="1">
      <c r="A373" s="14"/>
      <c r="B373" s="237"/>
      <c r="C373" s="238"/>
      <c r="D373" s="228" t="s">
        <v>148</v>
      </c>
      <c r="E373" s="239" t="s">
        <v>19</v>
      </c>
      <c r="F373" s="240" t="s">
        <v>504</v>
      </c>
      <c r="G373" s="238"/>
      <c r="H373" s="241">
        <v>429.94</v>
      </c>
      <c r="I373" s="242"/>
      <c r="J373" s="238"/>
      <c r="K373" s="238"/>
      <c r="L373" s="243"/>
      <c r="M373" s="244"/>
      <c r="N373" s="245"/>
      <c r="O373" s="245"/>
      <c r="P373" s="245"/>
      <c r="Q373" s="245"/>
      <c r="R373" s="245"/>
      <c r="S373" s="245"/>
      <c r="T373" s="246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47" t="s">
        <v>148</v>
      </c>
      <c r="AU373" s="247" t="s">
        <v>144</v>
      </c>
      <c r="AV373" s="14" t="s">
        <v>82</v>
      </c>
      <c r="AW373" s="14" t="s">
        <v>33</v>
      </c>
      <c r="AX373" s="14" t="s">
        <v>72</v>
      </c>
      <c r="AY373" s="247" t="s">
        <v>133</v>
      </c>
    </row>
    <row r="374" s="14" customFormat="1">
      <c r="A374" s="14"/>
      <c r="B374" s="237"/>
      <c r="C374" s="238"/>
      <c r="D374" s="228" t="s">
        <v>148</v>
      </c>
      <c r="E374" s="239" t="s">
        <v>19</v>
      </c>
      <c r="F374" s="240" t="s">
        <v>505</v>
      </c>
      <c r="G374" s="238"/>
      <c r="H374" s="241">
        <v>-27.449999999999999</v>
      </c>
      <c r="I374" s="242"/>
      <c r="J374" s="238"/>
      <c r="K374" s="238"/>
      <c r="L374" s="243"/>
      <c r="M374" s="244"/>
      <c r="N374" s="245"/>
      <c r="O374" s="245"/>
      <c r="P374" s="245"/>
      <c r="Q374" s="245"/>
      <c r="R374" s="245"/>
      <c r="S374" s="245"/>
      <c r="T374" s="246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7" t="s">
        <v>148</v>
      </c>
      <c r="AU374" s="247" t="s">
        <v>144</v>
      </c>
      <c r="AV374" s="14" t="s">
        <v>82</v>
      </c>
      <c r="AW374" s="14" t="s">
        <v>33</v>
      </c>
      <c r="AX374" s="14" t="s">
        <v>72</v>
      </c>
      <c r="AY374" s="247" t="s">
        <v>133</v>
      </c>
    </row>
    <row r="375" s="14" customFormat="1">
      <c r="A375" s="14"/>
      <c r="B375" s="237"/>
      <c r="C375" s="238"/>
      <c r="D375" s="228" t="s">
        <v>148</v>
      </c>
      <c r="E375" s="239" t="s">
        <v>19</v>
      </c>
      <c r="F375" s="240" t="s">
        <v>506</v>
      </c>
      <c r="G375" s="238"/>
      <c r="H375" s="241">
        <v>11.76</v>
      </c>
      <c r="I375" s="242"/>
      <c r="J375" s="238"/>
      <c r="K375" s="238"/>
      <c r="L375" s="243"/>
      <c r="M375" s="244"/>
      <c r="N375" s="245"/>
      <c r="O375" s="245"/>
      <c r="P375" s="245"/>
      <c r="Q375" s="245"/>
      <c r="R375" s="245"/>
      <c r="S375" s="245"/>
      <c r="T375" s="246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7" t="s">
        <v>148</v>
      </c>
      <c r="AU375" s="247" t="s">
        <v>144</v>
      </c>
      <c r="AV375" s="14" t="s">
        <v>82</v>
      </c>
      <c r="AW375" s="14" t="s">
        <v>33</v>
      </c>
      <c r="AX375" s="14" t="s">
        <v>72</v>
      </c>
      <c r="AY375" s="247" t="s">
        <v>133</v>
      </c>
    </row>
    <row r="376" s="14" customFormat="1">
      <c r="A376" s="14"/>
      <c r="B376" s="237"/>
      <c r="C376" s="238"/>
      <c r="D376" s="228" t="s">
        <v>148</v>
      </c>
      <c r="E376" s="239" t="s">
        <v>19</v>
      </c>
      <c r="F376" s="240" t="s">
        <v>507</v>
      </c>
      <c r="G376" s="238"/>
      <c r="H376" s="241">
        <v>29.399999999999999</v>
      </c>
      <c r="I376" s="242"/>
      <c r="J376" s="238"/>
      <c r="K376" s="238"/>
      <c r="L376" s="243"/>
      <c r="M376" s="244"/>
      <c r="N376" s="245"/>
      <c r="O376" s="245"/>
      <c r="P376" s="245"/>
      <c r="Q376" s="245"/>
      <c r="R376" s="245"/>
      <c r="S376" s="245"/>
      <c r="T376" s="246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7" t="s">
        <v>148</v>
      </c>
      <c r="AU376" s="247" t="s">
        <v>144</v>
      </c>
      <c r="AV376" s="14" t="s">
        <v>82</v>
      </c>
      <c r="AW376" s="14" t="s">
        <v>33</v>
      </c>
      <c r="AX376" s="14" t="s">
        <v>72</v>
      </c>
      <c r="AY376" s="247" t="s">
        <v>133</v>
      </c>
    </row>
    <row r="377" s="14" customFormat="1">
      <c r="A377" s="14"/>
      <c r="B377" s="237"/>
      <c r="C377" s="238"/>
      <c r="D377" s="228" t="s">
        <v>148</v>
      </c>
      <c r="E377" s="239" t="s">
        <v>19</v>
      </c>
      <c r="F377" s="240" t="s">
        <v>508</v>
      </c>
      <c r="G377" s="238"/>
      <c r="H377" s="241">
        <v>30.719999999999999</v>
      </c>
      <c r="I377" s="242"/>
      <c r="J377" s="238"/>
      <c r="K377" s="238"/>
      <c r="L377" s="243"/>
      <c r="M377" s="244"/>
      <c r="N377" s="245"/>
      <c r="O377" s="245"/>
      <c r="P377" s="245"/>
      <c r="Q377" s="245"/>
      <c r="R377" s="245"/>
      <c r="S377" s="245"/>
      <c r="T377" s="246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47" t="s">
        <v>148</v>
      </c>
      <c r="AU377" s="247" t="s">
        <v>144</v>
      </c>
      <c r="AV377" s="14" t="s">
        <v>82</v>
      </c>
      <c r="AW377" s="14" t="s">
        <v>33</v>
      </c>
      <c r="AX377" s="14" t="s">
        <v>72</v>
      </c>
      <c r="AY377" s="247" t="s">
        <v>133</v>
      </c>
    </row>
    <row r="378" s="15" customFormat="1">
      <c r="A378" s="15"/>
      <c r="B378" s="248"/>
      <c r="C378" s="249"/>
      <c r="D378" s="228" t="s">
        <v>148</v>
      </c>
      <c r="E378" s="250" t="s">
        <v>19</v>
      </c>
      <c r="F378" s="251" t="s">
        <v>151</v>
      </c>
      <c r="G378" s="249"/>
      <c r="H378" s="252">
        <v>474.37</v>
      </c>
      <c r="I378" s="253"/>
      <c r="J378" s="249"/>
      <c r="K378" s="249"/>
      <c r="L378" s="254"/>
      <c r="M378" s="255"/>
      <c r="N378" s="256"/>
      <c r="O378" s="256"/>
      <c r="P378" s="256"/>
      <c r="Q378" s="256"/>
      <c r="R378" s="256"/>
      <c r="S378" s="256"/>
      <c r="T378" s="257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58" t="s">
        <v>148</v>
      </c>
      <c r="AU378" s="258" t="s">
        <v>144</v>
      </c>
      <c r="AV378" s="15" t="s">
        <v>144</v>
      </c>
      <c r="AW378" s="15" t="s">
        <v>33</v>
      </c>
      <c r="AX378" s="15" t="s">
        <v>72</v>
      </c>
      <c r="AY378" s="258" t="s">
        <v>133</v>
      </c>
    </row>
    <row r="379" s="13" customFormat="1">
      <c r="A379" s="13"/>
      <c r="B379" s="226"/>
      <c r="C379" s="227"/>
      <c r="D379" s="228" t="s">
        <v>148</v>
      </c>
      <c r="E379" s="229" t="s">
        <v>19</v>
      </c>
      <c r="F379" s="230" t="s">
        <v>509</v>
      </c>
      <c r="G379" s="227"/>
      <c r="H379" s="229" t="s">
        <v>19</v>
      </c>
      <c r="I379" s="231"/>
      <c r="J379" s="227"/>
      <c r="K379" s="227"/>
      <c r="L379" s="232"/>
      <c r="M379" s="233"/>
      <c r="N379" s="234"/>
      <c r="O379" s="234"/>
      <c r="P379" s="234"/>
      <c r="Q379" s="234"/>
      <c r="R379" s="234"/>
      <c r="S379" s="234"/>
      <c r="T379" s="235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6" t="s">
        <v>148</v>
      </c>
      <c r="AU379" s="236" t="s">
        <v>144</v>
      </c>
      <c r="AV379" s="13" t="s">
        <v>80</v>
      </c>
      <c r="AW379" s="13" t="s">
        <v>33</v>
      </c>
      <c r="AX379" s="13" t="s">
        <v>72</v>
      </c>
      <c r="AY379" s="236" t="s">
        <v>133</v>
      </c>
    </row>
    <row r="380" s="14" customFormat="1">
      <c r="A380" s="14"/>
      <c r="B380" s="237"/>
      <c r="C380" s="238"/>
      <c r="D380" s="228" t="s">
        <v>148</v>
      </c>
      <c r="E380" s="239" t="s">
        <v>19</v>
      </c>
      <c r="F380" s="240" t="s">
        <v>510</v>
      </c>
      <c r="G380" s="238"/>
      <c r="H380" s="241">
        <v>-70.200000000000003</v>
      </c>
      <c r="I380" s="242"/>
      <c r="J380" s="238"/>
      <c r="K380" s="238"/>
      <c r="L380" s="243"/>
      <c r="M380" s="244"/>
      <c r="N380" s="245"/>
      <c r="O380" s="245"/>
      <c r="P380" s="245"/>
      <c r="Q380" s="245"/>
      <c r="R380" s="245"/>
      <c r="S380" s="245"/>
      <c r="T380" s="246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7" t="s">
        <v>148</v>
      </c>
      <c r="AU380" s="247" t="s">
        <v>144</v>
      </c>
      <c r="AV380" s="14" t="s">
        <v>82</v>
      </c>
      <c r="AW380" s="14" t="s">
        <v>33</v>
      </c>
      <c r="AX380" s="14" t="s">
        <v>72</v>
      </c>
      <c r="AY380" s="247" t="s">
        <v>133</v>
      </c>
    </row>
    <row r="381" s="16" customFormat="1">
      <c r="A381" s="16"/>
      <c r="B381" s="269"/>
      <c r="C381" s="270"/>
      <c r="D381" s="228" t="s">
        <v>148</v>
      </c>
      <c r="E381" s="271" t="s">
        <v>19</v>
      </c>
      <c r="F381" s="272" t="s">
        <v>294</v>
      </c>
      <c r="G381" s="270"/>
      <c r="H381" s="273">
        <v>404.17000000000002</v>
      </c>
      <c r="I381" s="274"/>
      <c r="J381" s="270"/>
      <c r="K381" s="270"/>
      <c r="L381" s="275"/>
      <c r="M381" s="276"/>
      <c r="N381" s="277"/>
      <c r="O381" s="277"/>
      <c r="P381" s="277"/>
      <c r="Q381" s="277"/>
      <c r="R381" s="277"/>
      <c r="S381" s="277"/>
      <c r="T381" s="278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T381" s="279" t="s">
        <v>148</v>
      </c>
      <c r="AU381" s="279" t="s">
        <v>144</v>
      </c>
      <c r="AV381" s="16" t="s">
        <v>143</v>
      </c>
      <c r="AW381" s="16" t="s">
        <v>33</v>
      </c>
      <c r="AX381" s="16" t="s">
        <v>80</v>
      </c>
      <c r="AY381" s="279" t="s">
        <v>133</v>
      </c>
    </row>
    <row r="382" s="2" customFormat="1" ht="16.5" customHeight="1">
      <c r="A382" s="42"/>
      <c r="B382" s="43"/>
      <c r="C382" s="259" t="s">
        <v>511</v>
      </c>
      <c r="D382" s="259" t="s">
        <v>152</v>
      </c>
      <c r="E382" s="260" t="s">
        <v>512</v>
      </c>
      <c r="F382" s="261" t="s">
        <v>513</v>
      </c>
      <c r="G382" s="262" t="s">
        <v>141</v>
      </c>
      <c r="H382" s="263">
        <v>464.79599999999999</v>
      </c>
      <c r="I382" s="264"/>
      <c r="J382" s="265">
        <f>ROUND(I382*H382,2)</f>
        <v>0</v>
      </c>
      <c r="K382" s="261" t="s">
        <v>142</v>
      </c>
      <c r="L382" s="266"/>
      <c r="M382" s="267" t="s">
        <v>19</v>
      </c>
      <c r="N382" s="268" t="s">
        <v>43</v>
      </c>
      <c r="O382" s="88"/>
      <c r="P382" s="217">
        <f>O382*H382</f>
        <v>0</v>
      </c>
      <c r="Q382" s="217">
        <v>0.0019</v>
      </c>
      <c r="R382" s="217">
        <f>Q382*H382</f>
        <v>0.88311240000000002</v>
      </c>
      <c r="S382" s="217">
        <v>0</v>
      </c>
      <c r="T382" s="218">
        <f>S382*H382</f>
        <v>0</v>
      </c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R382" s="219" t="s">
        <v>360</v>
      </c>
      <c r="AT382" s="219" t="s">
        <v>152</v>
      </c>
      <c r="AU382" s="219" t="s">
        <v>144</v>
      </c>
      <c r="AY382" s="21" t="s">
        <v>133</v>
      </c>
      <c r="BE382" s="220">
        <f>IF(N382="základní",J382,0)</f>
        <v>0</v>
      </c>
      <c r="BF382" s="220">
        <f>IF(N382="snížená",J382,0)</f>
        <v>0</v>
      </c>
      <c r="BG382" s="220">
        <f>IF(N382="zákl. přenesená",J382,0)</f>
        <v>0</v>
      </c>
      <c r="BH382" s="220">
        <f>IF(N382="sníž. přenesená",J382,0)</f>
        <v>0</v>
      </c>
      <c r="BI382" s="220">
        <f>IF(N382="nulová",J382,0)</f>
        <v>0</v>
      </c>
      <c r="BJ382" s="21" t="s">
        <v>80</v>
      </c>
      <c r="BK382" s="220">
        <f>ROUND(I382*H382,2)</f>
        <v>0</v>
      </c>
      <c r="BL382" s="21" t="s">
        <v>240</v>
      </c>
      <c r="BM382" s="219" t="s">
        <v>514</v>
      </c>
    </row>
    <row r="383" s="14" customFormat="1">
      <c r="A383" s="14"/>
      <c r="B383" s="237"/>
      <c r="C383" s="238"/>
      <c r="D383" s="228" t="s">
        <v>148</v>
      </c>
      <c r="E383" s="238"/>
      <c r="F383" s="240" t="s">
        <v>515</v>
      </c>
      <c r="G383" s="238"/>
      <c r="H383" s="241">
        <v>464.79599999999999</v>
      </c>
      <c r="I383" s="242"/>
      <c r="J383" s="238"/>
      <c r="K383" s="238"/>
      <c r="L383" s="243"/>
      <c r="M383" s="244"/>
      <c r="N383" s="245"/>
      <c r="O383" s="245"/>
      <c r="P383" s="245"/>
      <c r="Q383" s="245"/>
      <c r="R383" s="245"/>
      <c r="S383" s="245"/>
      <c r="T383" s="246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7" t="s">
        <v>148</v>
      </c>
      <c r="AU383" s="247" t="s">
        <v>144</v>
      </c>
      <c r="AV383" s="14" t="s">
        <v>82</v>
      </c>
      <c r="AW383" s="14" t="s">
        <v>4</v>
      </c>
      <c r="AX383" s="14" t="s">
        <v>80</v>
      </c>
      <c r="AY383" s="247" t="s">
        <v>133</v>
      </c>
    </row>
    <row r="384" s="2" customFormat="1" ht="33" customHeight="1">
      <c r="A384" s="42"/>
      <c r="B384" s="43"/>
      <c r="C384" s="208" t="s">
        <v>516</v>
      </c>
      <c r="D384" s="208" t="s">
        <v>138</v>
      </c>
      <c r="E384" s="209" t="s">
        <v>517</v>
      </c>
      <c r="F384" s="210" t="s">
        <v>518</v>
      </c>
      <c r="G384" s="211" t="s">
        <v>141</v>
      </c>
      <c r="H384" s="212">
        <v>66.200000000000003</v>
      </c>
      <c r="I384" s="213"/>
      <c r="J384" s="214">
        <f>ROUND(I384*H384,2)</f>
        <v>0</v>
      </c>
      <c r="K384" s="210" t="s">
        <v>142</v>
      </c>
      <c r="L384" s="48"/>
      <c r="M384" s="215" t="s">
        <v>19</v>
      </c>
      <c r="N384" s="216" t="s">
        <v>43</v>
      </c>
      <c r="O384" s="88"/>
      <c r="P384" s="217">
        <f>O384*H384</f>
        <v>0</v>
      </c>
      <c r="Q384" s="217">
        <v>0.00027999999999999998</v>
      </c>
      <c r="R384" s="217">
        <f>Q384*H384</f>
        <v>0.018536</v>
      </c>
      <c r="S384" s="217">
        <v>0</v>
      </c>
      <c r="T384" s="218">
        <f>S384*H384</f>
        <v>0</v>
      </c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R384" s="219" t="s">
        <v>240</v>
      </c>
      <c r="AT384" s="219" t="s">
        <v>138</v>
      </c>
      <c r="AU384" s="219" t="s">
        <v>144</v>
      </c>
      <c r="AY384" s="21" t="s">
        <v>133</v>
      </c>
      <c r="BE384" s="220">
        <f>IF(N384="základní",J384,0)</f>
        <v>0</v>
      </c>
      <c r="BF384" s="220">
        <f>IF(N384="snížená",J384,0)</f>
        <v>0</v>
      </c>
      <c r="BG384" s="220">
        <f>IF(N384="zákl. přenesená",J384,0)</f>
        <v>0</v>
      </c>
      <c r="BH384" s="220">
        <f>IF(N384="sníž. přenesená",J384,0)</f>
        <v>0</v>
      </c>
      <c r="BI384" s="220">
        <f>IF(N384="nulová",J384,0)</f>
        <v>0</v>
      </c>
      <c r="BJ384" s="21" t="s">
        <v>80</v>
      </c>
      <c r="BK384" s="220">
        <f>ROUND(I384*H384,2)</f>
        <v>0</v>
      </c>
      <c r="BL384" s="21" t="s">
        <v>240</v>
      </c>
      <c r="BM384" s="219" t="s">
        <v>519</v>
      </c>
    </row>
    <row r="385" s="2" customFormat="1">
      <c r="A385" s="42"/>
      <c r="B385" s="43"/>
      <c r="C385" s="44"/>
      <c r="D385" s="221" t="s">
        <v>146</v>
      </c>
      <c r="E385" s="44"/>
      <c r="F385" s="222" t="s">
        <v>520</v>
      </c>
      <c r="G385" s="44"/>
      <c r="H385" s="44"/>
      <c r="I385" s="223"/>
      <c r="J385" s="44"/>
      <c r="K385" s="44"/>
      <c r="L385" s="48"/>
      <c r="M385" s="224"/>
      <c r="N385" s="225"/>
      <c r="O385" s="88"/>
      <c r="P385" s="88"/>
      <c r="Q385" s="88"/>
      <c r="R385" s="88"/>
      <c r="S385" s="88"/>
      <c r="T385" s="89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T385" s="21" t="s">
        <v>146</v>
      </c>
      <c r="AU385" s="21" t="s">
        <v>144</v>
      </c>
    </row>
    <row r="386" s="13" customFormat="1">
      <c r="A386" s="13"/>
      <c r="B386" s="226"/>
      <c r="C386" s="227"/>
      <c r="D386" s="228" t="s">
        <v>148</v>
      </c>
      <c r="E386" s="229" t="s">
        <v>19</v>
      </c>
      <c r="F386" s="230" t="s">
        <v>521</v>
      </c>
      <c r="G386" s="227"/>
      <c r="H386" s="229" t="s">
        <v>19</v>
      </c>
      <c r="I386" s="231"/>
      <c r="J386" s="227"/>
      <c r="K386" s="227"/>
      <c r="L386" s="232"/>
      <c r="M386" s="233"/>
      <c r="N386" s="234"/>
      <c r="O386" s="234"/>
      <c r="P386" s="234"/>
      <c r="Q386" s="234"/>
      <c r="R386" s="234"/>
      <c r="S386" s="234"/>
      <c r="T386" s="235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6" t="s">
        <v>148</v>
      </c>
      <c r="AU386" s="236" t="s">
        <v>144</v>
      </c>
      <c r="AV386" s="13" t="s">
        <v>80</v>
      </c>
      <c r="AW386" s="13" t="s">
        <v>33</v>
      </c>
      <c r="AX386" s="13" t="s">
        <v>72</v>
      </c>
      <c r="AY386" s="236" t="s">
        <v>133</v>
      </c>
    </row>
    <row r="387" s="14" customFormat="1">
      <c r="A387" s="14"/>
      <c r="B387" s="237"/>
      <c r="C387" s="238"/>
      <c r="D387" s="228" t="s">
        <v>148</v>
      </c>
      <c r="E387" s="239" t="s">
        <v>19</v>
      </c>
      <c r="F387" s="240" t="s">
        <v>522</v>
      </c>
      <c r="G387" s="238"/>
      <c r="H387" s="241">
        <v>66.200000000000003</v>
      </c>
      <c r="I387" s="242"/>
      <c r="J387" s="238"/>
      <c r="K387" s="238"/>
      <c r="L387" s="243"/>
      <c r="M387" s="244"/>
      <c r="N387" s="245"/>
      <c r="O387" s="245"/>
      <c r="P387" s="245"/>
      <c r="Q387" s="245"/>
      <c r="R387" s="245"/>
      <c r="S387" s="245"/>
      <c r="T387" s="246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7" t="s">
        <v>148</v>
      </c>
      <c r="AU387" s="247" t="s">
        <v>144</v>
      </c>
      <c r="AV387" s="14" t="s">
        <v>82</v>
      </c>
      <c r="AW387" s="14" t="s">
        <v>33</v>
      </c>
      <c r="AX387" s="14" t="s">
        <v>72</v>
      </c>
      <c r="AY387" s="247" t="s">
        <v>133</v>
      </c>
    </row>
    <row r="388" s="15" customFormat="1">
      <c r="A388" s="15"/>
      <c r="B388" s="248"/>
      <c r="C388" s="249"/>
      <c r="D388" s="228" t="s">
        <v>148</v>
      </c>
      <c r="E388" s="250" t="s">
        <v>19</v>
      </c>
      <c r="F388" s="251" t="s">
        <v>151</v>
      </c>
      <c r="G388" s="249"/>
      <c r="H388" s="252">
        <v>66.200000000000003</v>
      </c>
      <c r="I388" s="253"/>
      <c r="J388" s="249"/>
      <c r="K388" s="249"/>
      <c r="L388" s="254"/>
      <c r="M388" s="255"/>
      <c r="N388" s="256"/>
      <c r="O388" s="256"/>
      <c r="P388" s="256"/>
      <c r="Q388" s="256"/>
      <c r="R388" s="256"/>
      <c r="S388" s="256"/>
      <c r="T388" s="257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58" t="s">
        <v>148</v>
      </c>
      <c r="AU388" s="258" t="s">
        <v>144</v>
      </c>
      <c r="AV388" s="15" t="s">
        <v>144</v>
      </c>
      <c r="AW388" s="15" t="s">
        <v>33</v>
      </c>
      <c r="AX388" s="15" t="s">
        <v>80</v>
      </c>
      <c r="AY388" s="258" t="s">
        <v>133</v>
      </c>
    </row>
    <row r="389" s="2" customFormat="1" ht="16.5" customHeight="1">
      <c r="A389" s="42"/>
      <c r="B389" s="43"/>
      <c r="C389" s="259" t="s">
        <v>523</v>
      </c>
      <c r="D389" s="259" t="s">
        <v>152</v>
      </c>
      <c r="E389" s="260" t="s">
        <v>512</v>
      </c>
      <c r="F389" s="261" t="s">
        <v>513</v>
      </c>
      <c r="G389" s="262" t="s">
        <v>141</v>
      </c>
      <c r="H389" s="263">
        <v>77.156000000000006</v>
      </c>
      <c r="I389" s="264"/>
      <c r="J389" s="265">
        <f>ROUND(I389*H389,2)</f>
        <v>0</v>
      </c>
      <c r="K389" s="261" t="s">
        <v>142</v>
      </c>
      <c r="L389" s="266"/>
      <c r="M389" s="267" t="s">
        <v>19</v>
      </c>
      <c r="N389" s="268" t="s">
        <v>43</v>
      </c>
      <c r="O389" s="88"/>
      <c r="P389" s="217">
        <f>O389*H389</f>
        <v>0</v>
      </c>
      <c r="Q389" s="217">
        <v>0.0019</v>
      </c>
      <c r="R389" s="217">
        <f>Q389*H389</f>
        <v>0.14659640000000002</v>
      </c>
      <c r="S389" s="217">
        <v>0</v>
      </c>
      <c r="T389" s="218">
        <f>S389*H389</f>
        <v>0</v>
      </c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R389" s="219" t="s">
        <v>360</v>
      </c>
      <c r="AT389" s="219" t="s">
        <v>152</v>
      </c>
      <c r="AU389" s="219" t="s">
        <v>144</v>
      </c>
      <c r="AY389" s="21" t="s">
        <v>133</v>
      </c>
      <c r="BE389" s="220">
        <f>IF(N389="základní",J389,0)</f>
        <v>0</v>
      </c>
      <c r="BF389" s="220">
        <f>IF(N389="snížená",J389,0)</f>
        <v>0</v>
      </c>
      <c r="BG389" s="220">
        <f>IF(N389="zákl. přenesená",J389,0)</f>
        <v>0</v>
      </c>
      <c r="BH389" s="220">
        <f>IF(N389="sníž. přenesená",J389,0)</f>
        <v>0</v>
      </c>
      <c r="BI389" s="220">
        <f>IF(N389="nulová",J389,0)</f>
        <v>0</v>
      </c>
      <c r="BJ389" s="21" t="s">
        <v>80</v>
      </c>
      <c r="BK389" s="220">
        <f>ROUND(I389*H389,2)</f>
        <v>0</v>
      </c>
      <c r="BL389" s="21" t="s">
        <v>240</v>
      </c>
      <c r="BM389" s="219" t="s">
        <v>524</v>
      </c>
    </row>
    <row r="390" s="14" customFormat="1">
      <c r="A390" s="14"/>
      <c r="B390" s="237"/>
      <c r="C390" s="238"/>
      <c r="D390" s="228" t="s">
        <v>148</v>
      </c>
      <c r="E390" s="238"/>
      <c r="F390" s="240" t="s">
        <v>525</v>
      </c>
      <c r="G390" s="238"/>
      <c r="H390" s="241">
        <v>77.156000000000006</v>
      </c>
      <c r="I390" s="242"/>
      <c r="J390" s="238"/>
      <c r="K390" s="238"/>
      <c r="L390" s="243"/>
      <c r="M390" s="244"/>
      <c r="N390" s="245"/>
      <c r="O390" s="245"/>
      <c r="P390" s="245"/>
      <c r="Q390" s="245"/>
      <c r="R390" s="245"/>
      <c r="S390" s="245"/>
      <c r="T390" s="246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47" t="s">
        <v>148</v>
      </c>
      <c r="AU390" s="247" t="s">
        <v>144</v>
      </c>
      <c r="AV390" s="14" t="s">
        <v>82</v>
      </c>
      <c r="AW390" s="14" t="s">
        <v>4</v>
      </c>
      <c r="AX390" s="14" t="s">
        <v>80</v>
      </c>
      <c r="AY390" s="247" t="s">
        <v>133</v>
      </c>
    </row>
    <row r="391" s="2" customFormat="1" ht="33" customHeight="1">
      <c r="A391" s="42"/>
      <c r="B391" s="43"/>
      <c r="C391" s="208" t="s">
        <v>526</v>
      </c>
      <c r="D391" s="208" t="s">
        <v>138</v>
      </c>
      <c r="E391" s="209" t="s">
        <v>527</v>
      </c>
      <c r="F391" s="210" t="s">
        <v>528</v>
      </c>
      <c r="G391" s="211" t="s">
        <v>141</v>
      </c>
      <c r="H391" s="212">
        <v>4</v>
      </c>
      <c r="I391" s="213"/>
      <c r="J391" s="214">
        <f>ROUND(I391*H391,2)</f>
        <v>0</v>
      </c>
      <c r="K391" s="210" t="s">
        <v>142</v>
      </c>
      <c r="L391" s="48"/>
      <c r="M391" s="215" t="s">
        <v>19</v>
      </c>
      <c r="N391" s="216" t="s">
        <v>43</v>
      </c>
      <c r="O391" s="88"/>
      <c r="P391" s="217">
        <f>O391*H391</f>
        <v>0</v>
      </c>
      <c r="Q391" s="217">
        <v>0.00042999999999999999</v>
      </c>
      <c r="R391" s="217">
        <f>Q391*H391</f>
        <v>0.00172</v>
      </c>
      <c r="S391" s="217">
        <v>0</v>
      </c>
      <c r="T391" s="218">
        <f>S391*H391</f>
        <v>0</v>
      </c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R391" s="219" t="s">
        <v>240</v>
      </c>
      <c r="AT391" s="219" t="s">
        <v>138</v>
      </c>
      <c r="AU391" s="219" t="s">
        <v>144</v>
      </c>
      <c r="AY391" s="21" t="s">
        <v>133</v>
      </c>
      <c r="BE391" s="220">
        <f>IF(N391="základní",J391,0)</f>
        <v>0</v>
      </c>
      <c r="BF391" s="220">
        <f>IF(N391="snížená",J391,0)</f>
        <v>0</v>
      </c>
      <c r="BG391" s="220">
        <f>IF(N391="zákl. přenesená",J391,0)</f>
        <v>0</v>
      </c>
      <c r="BH391" s="220">
        <f>IF(N391="sníž. přenesená",J391,0)</f>
        <v>0</v>
      </c>
      <c r="BI391" s="220">
        <f>IF(N391="nulová",J391,0)</f>
        <v>0</v>
      </c>
      <c r="BJ391" s="21" t="s">
        <v>80</v>
      </c>
      <c r="BK391" s="220">
        <f>ROUND(I391*H391,2)</f>
        <v>0</v>
      </c>
      <c r="BL391" s="21" t="s">
        <v>240</v>
      </c>
      <c r="BM391" s="219" t="s">
        <v>529</v>
      </c>
    </row>
    <row r="392" s="2" customFormat="1">
      <c r="A392" s="42"/>
      <c r="B392" s="43"/>
      <c r="C392" s="44"/>
      <c r="D392" s="221" t="s">
        <v>146</v>
      </c>
      <c r="E392" s="44"/>
      <c r="F392" s="222" t="s">
        <v>530</v>
      </c>
      <c r="G392" s="44"/>
      <c r="H392" s="44"/>
      <c r="I392" s="223"/>
      <c r="J392" s="44"/>
      <c r="K392" s="44"/>
      <c r="L392" s="48"/>
      <c r="M392" s="224"/>
      <c r="N392" s="225"/>
      <c r="O392" s="88"/>
      <c r="P392" s="88"/>
      <c r="Q392" s="88"/>
      <c r="R392" s="88"/>
      <c r="S392" s="88"/>
      <c r="T392" s="89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T392" s="21" t="s">
        <v>146</v>
      </c>
      <c r="AU392" s="21" t="s">
        <v>144</v>
      </c>
    </row>
    <row r="393" s="14" customFormat="1">
      <c r="A393" s="14"/>
      <c r="B393" s="237"/>
      <c r="C393" s="238"/>
      <c r="D393" s="228" t="s">
        <v>148</v>
      </c>
      <c r="E393" s="239" t="s">
        <v>19</v>
      </c>
      <c r="F393" s="240" t="s">
        <v>531</v>
      </c>
      <c r="G393" s="238"/>
      <c r="H393" s="241">
        <v>4</v>
      </c>
      <c r="I393" s="242"/>
      <c r="J393" s="238"/>
      <c r="K393" s="238"/>
      <c r="L393" s="243"/>
      <c r="M393" s="244"/>
      <c r="N393" s="245"/>
      <c r="O393" s="245"/>
      <c r="P393" s="245"/>
      <c r="Q393" s="245"/>
      <c r="R393" s="245"/>
      <c r="S393" s="245"/>
      <c r="T393" s="246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47" t="s">
        <v>148</v>
      </c>
      <c r="AU393" s="247" t="s">
        <v>144</v>
      </c>
      <c r="AV393" s="14" t="s">
        <v>82</v>
      </c>
      <c r="AW393" s="14" t="s">
        <v>33</v>
      </c>
      <c r="AX393" s="14" t="s">
        <v>72</v>
      </c>
      <c r="AY393" s="247" t="s">
        <v>133</v>
      </c>
    </row>
    <row r="394" s="15" customFormat="1">
      <c r="A394" s="15"/>
      <c r="B394" s="248"/>
      <c r="C394" s="249"/>
      <c r="D394" s="228" t="s">
        <v>148</v>
      </c>
      <c r="E394" s="250" t="s">
        <v>19</v>
      </c>
      <c r="F394" s="251" t="s">
        <v>151</v>
      </c>
      <c r="G394" s="249"/>
      <c r="H394" s="252">
        <v>4</v>
      </c>
      <c r="I394" s="253"/>
      <c r="J394" s="249"/>
      <c r="K394" s="249"/>
      <c r="L394" s="254"/>
      <c r="M394" s="255"/>
      <c r="N394" s="256"/>
      <c r="O394" s="256"/>
      <c r="P394" s="256"/>
      <c r="Q394" s="256"/>
      <c r="R394" s="256"/>
      <c r="S394" s="256"/>
      <c r="T394" s="257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58" t="s">
        <v>148</v>
      </c>
      <c r="AU394" s="258" t="s">
        <v>144</v>
      </c>
      <c r="AV394" s="15" t="s">
        <v>144</v>
      </c>
      <c r="AW394" s="15" t="s">
        <v>33</v>
      </c>
      <c r="AX394" s="15" t="s">
        <v>80</v>
      </c>
      <c r="AY394" s="258" t="s">
        <v>133</v>
      </c>
    </row>
    <row r="395" s="2" customFormat="1" ht="16.5" customHeight="1">
      <c r="A395" s="42"/>
      <c r="B395" s="43"/>
      <c r="C395" s="259" t="s">
        <v>532</v>
      </c>
      <c r="D395" s="259" t="s">
        <v>152</v>
      </c>
      <c r="E395" s="260" t="s">
        <v>512</v>
      </c>
      <c r="F395" s="261" t="s">
        <v>513</v>
      </c>
      <c r="G395" s="262" t="s">
        <v>141</v>
      </c>
      <c r="H395" s="263">
        <v>4.6619999999999999</v>
      </c>
      <c r="I395" s="264"/>
      <c r="J395" s="265">
        <f>ROUND(I395*H395,2)</f>
        <v>0</v>
      </c>
      <c r="K395" s="261" t="s">
        <v>142</v>
      </c>
      <c r="L395" s="266"/>
      <c r="M395" s="267" t="s">
        <v>19</v>
      </c>
      <c r="N395" s="268" t="s">
        <v>43</v>
      </c>
      <c r="O395" s="88"/>
      <c r="P395" s="217">
        <f>O395*H395</f>
        <v>0</v>
      </c>
      <c r="Q395" s="217">
        <v>0.0019</v>
      </c>
      <c r="R395" s="217">
        <f>Q395*H395</f>
        <v>0.008857799999999999</v>
      </c>
      <c r="S395" s="217">
        <v>0</v>
      </c>
      <c r="T395" s="218">
        <f>S395*H395</f>
        <v>0</v>
      </c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R395" s="219" t="s">
        <v>360</v>
      </c>
      <c r="AT395" s="219" t="s">
        <v>152</v>
      </c>
      <c r="AU395" s="219" t="s">
        <v>144</v>
      </c>
      <c r="AY395" s="21" t="s">
        <v>133</v>
      </c>
      <c r="BE395" s="220">
        <f>IF(N395="základní",J395,0)</f>
        <v>0</v>
      </c>
      <c r="BF395" s="220">
        <f>IF(N395="snížená",J395,0)</f>
        <v>0</v>
      </c>
      <c r="BG395" s="220">
        <f>IF(N395="zákl. přenesená",J395,0)</f>
        <v>0</v>
      </c>
      <c r="BH395" s="220">
        <f>IF(N395="sníž. přenesená",J395,0)</f>
        <v>0</v>
      </c>
      <c r="BI395" s="220">
        <f>IF(N395="nulová",J395,0)</f>
        <v>0</v>
      </c>
      <c r="BJ395" s="21" t="s">
        <v>80</v>
      </c>
      <c r="BK395" s="220">
        <f>ROUND(I395*H395,2)</f>
        <v>0</v>
      </c>
      <c r="BL395" s="21" t="s">
        <v>240</v>
      </c>
      <c r="BM395" s="219" t="s">
        <v>533</v>
      </c>
    </row>
    <row r="396" s="14" customFormat="1">
      <c r="A396" s="14"/>
      <c r="B396" s="237"/>
      <c r="C396" s="238"/>
      <c r="D396" s="228" t="s">
        <v>148</v>
      </c>
      <c r="E396" s="238"/>
      <c r="F396" s="240" t="s">
        <v>534</v>
      </c>
      <c r="G396" s="238"/>
      <c r="H396" s="241">
        <v>4.6619999999999999</v>
      </c>
      <c r="I396" s="242"/>
      <c r="J396" s="238"/>
      <c r="K396" s="238"/>
      <c r="L396" s="243"/>
      <c r="M396" s="244"/>
      <c r="N396" s="245"/>
      <c r="O396" s="245"/>
      <c r="P396" s="245"/>
      <c r="Q396" s="245"/>
      <c r="R396" s="245"/>
      <c r="S396" s="245"/>
      <c r="T396" s="246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47" t="s">
        <v>148</v>
      </c>
      <c r="AU396" s="247" t="s">
        <v>144</v>
      </c>
      <c r="AV396" s="14" t="s">
        <v>82</v>
      </c>
      <c r="AW396" s="14" t="s">
        <v>4</v>
      </c>
      <c r="AX396" s="14" t="s">
        <v>80</v>
      </c>
      <c r="AY396" s="247" t="s">
        <v>133</v>
      </c>
    </row>
    <row r="397" s="2" customFormat="1" ht="24.15" customHeight="1">
      <c r="A397" s="42"/>
      <c r="B397" s="43"/>
      <c r="C397" s="208" t="s">
        <v>535</v>
      </c>
      <c r="D397" s="208" t="s">
        <v>138</v>
      </c>
      <c r="E397" s="209" t="s">
        <v>536</v>
      </c>
      <c r="F397" s="210" t="s">
        <v>537</v>
      </c>
      <c r="G397" s="211" t="s">
        <v>141</v>
      </c>
      <c r="H397" s="212">
        <v>44.340000000000003</v>
      </c>
      <c r="I397" s="213"/>
      <c r="J397" s="214">
        <f>ROUND(I397*H397,2)</f>
        <v>0</v>
      </c>
      <c r="K397" s="210" t="s">
        <v>142</v>
      </c>
      <c r="L397" s="48"/>
      <c r="M397" s="215" t="s">
        <v>19</v>
      </c>
      <c r="N397" s="216" t="s">
        <v>43</v>
      </c>
      <c r="O397" s="88"/>
      <c r="P397" s="217">
        <f>O397*H397</f>
        <v>0</v>
      </c>
      <c r="Q397" s="217">
        <v>0</v>
      </c>
      <c r="R397" s="217">
        <f>Q397*H397</f>
        <v>0</v>
      </c>
      <c r="S397" s="217">
        <v>0</v>
      </c>
      <c r="T397" s="218">
        <f>S397*H397</f>
        <v>0</v>
      </c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R397" s="219" t="s">
        <v>240</v>
      </c>
      <c r="AT397" s="219" t="s">
        <v>138</v>
      </c>
      <c r="AU397" s="219" t="s">
        <v>144</v>
      </c>
      <c r="AY397" s="21" t="s">
        <v>133</v>
      </c>
      <c r="BE397" s="220">
        <f>IF(N397="základní",J397,0)</f>
        <v>0</v>
      </c>
      <c r="BF397" s="220">
        <f>IF(N397="snížená",J397,0)</f>
        <v>0</v>
      </c>
      <c r="BG397" s="220">
        <f>IF(N397="zákl. přenesená",J397,0)</f>
        <v>0</v>
      </c>
      <c r="BH397" s="220">
        <f>IF(N397="sníž. přenesená",J397,0)</f>
        <v>0</v>
      </c>
      <c r="BI397" s="220">
        <f>IF(N397="nulová",J397,0)</f>
        <v>0</v>
      </c>
      <c r="BJ397" s="21" t="s">
        <v>80</v>
      </c>
      <c r="BK397" s="220">
        <f>ROUND(I397*H397,2)</f>
        <v>0</v>
      </c>
      <c r="BL397" s="21" t="s">
        <v>240</v>
      </c>
      <c r="BM397" s="219" t="s">
        <v>538</v>
      </c>
    </row>
    <row r="398" s="2" customFormat="1">
      <c r="A398" s="42"/>
      <c r="B398" s="43"/>
      <c r="C398" s="44"/>
      <c r="D398" s="221" t="s">
        <v>146</v>
      </c>
      <c r="E398" s="44"/>
      <c r="F398" s="222" t="s">
        <v>539</v>
      </c>
      <c r="G398" s="44"/>
      <c r="H398" s="44"/>
      <c r="I398" s="223"/>
      <c r="J398" s="44"/>
      <c r="K398" s="44"/>
      <c r="L398" s="48"/>
      <c r="M398" s="224"/>
      <c r="N398" s="225"/>
      <c r="O398" s="88"/>
      <c r="P398" s="88"/>
      <c r="Q398" s="88"/>
      <c r="R398" s="88"/>
      <c r="S398" s="88"/>
      <c r="T398" s="89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T398" s="21" t="s">
        <v>146</v>
      </c>
      <c r="AU398" s="21" t="s">
        <v>144</v>
      </c>
    </row>
    <row r="399" s="14" customFormat="1">
      <c r="A399" s="14"/>
      <c r="B399" s="237"/>
      <c r="C399" s="238"/>
      <c r="D399" s="228" t="s">
        <v>148</v>
      </c>
      <c r="E399" s="239" t="s">
        <v>19</v>
      </c>
      <c r="F399" s="240" t="s">
        <v>540</v>
      </c>
      <c r="G399" s="238"/>
      <c r="H399" s="241">
        <v>12.720000000000001</v>
      </c>
      <c r="I399" s="242"/>
      <c r="J399" s="238"/>
      <c r="K399" s="238"/>
      <c r="L399" s="243"/>
      <c r="M399" s="244"/>
      <c r="N399" s="245"/>
      <c r="O399" s="245"/>
      <c r="P399" s="245"/>
      <c r="Q399" s="245"/>
      <c r="R399" s="245"/>
      <c r="S399" s="245"/>
      <c r="T399" s="246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7" t="s">
        <v>148</v>
      </c>
      <c r="AU399" s="247" t="s">
        <v>144</v>
      </c>
      <c r="AV399" s="14" t="s">
        <v>82</v>
      </c>
      <c r="AW399" s="14" t="s">
        <v>33</v>
      </c>
      <c r="AX399" s="14" t="s">
        <v>72</v>
      </c>
      <c r="AY399" s="247" t="s">
        <v>133</v>
      </c>
    </row>
    <row r="400" s="14" customFormat="1">
      <c r="A400" s="14"/>
      <c r="B400" s="237"/>
      <c r="C400" s="238"/>
      <c r="D400" s="228" t="s">
        <v>148</v>
      </c>
      <c r="E400" s="239" t="s">
        <v>19</v>
      </c>
      <c r="F400" s="240" t="s">
        <v>541</v>
      </c>
      <c r="G400" s="238"/>
      <c r="H400" s="241">
        <v>13.94</v>
      </c>
      <c r="I400" s="242"/>
      <c r="J400" s="238"/>
      <c r="K400" s="238"/>
      <c r="L400" s="243"/>
      <c r="M400" s="244"/>
      <c r="N400" s="245"/>
      <c r="O400" s="245"/>
      <c r="P400" s="245"/>
      <c r="Q400" s="245"/>
      <c r="R400" s="245"/>
      <c r="S400" s="245"/>
      <c r="T400" s="246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47" t="s">
        <v>148</v>
      </c>
      <c r="AU400" s="247" t="s">
        <v>144</v>
      </c>
      <c r="AV400" s="14" t="s">
        <v>82</v>
      </c>
      <c r="AW400" s="14" t="s">
        <v>33</v>
      </c>
      <c r="AX400" s="14" t="s">
        <v>72</v>
      </c>
      <c r="AY400" s="247" t="s">
        <v>133</v>
      </c>
    </row>
    <row r="401" s="14" customFormat="1">
      <c r="A401" s="14"/>
      <c r="B401" s="237"/>
      <c r="C401" s="238"/>
      <c r="D401" s="228" t="s">
        <v>148</v>
      </c>
      <c r="E401" s="239" t="s">
        <v>19</v>
      </c>
      <c r="F401" s="240" t="s">
        <v>542</v>
      </c>
      <c r="G401" s="238"/>
      <c r="H401" s="241">
        <v>15.720000000000001</v>
      </c>
      <c r="I401" s="242"/>
      <c r="J401" s="238"/>
      <c r="K401" s="238"/>
      <c r="L401" s="243"/>
      <c r="M401" s="244"/>
      <c r="N401" s="245"/>
      <c r="O401" s="245"/>
      <c r="P401" s="245"/>
      <c r="Q401" s="245"/>
      <c r="R401" s="245"/>
      <c r="S401" s="245"/>
      <c r="T401" s="246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47" t="s">
        <v>148</v>
      </c>
      <c r="AU401" s="247" t="s">
        <v>144</v>
      </c>
      <c r="AV401" s="14" t="s">
        <v>82</v>
      </c>
      <c r="AW401" s="14" t="s">
        <v>33</v>
      </c>
      <c r="AX401" s="14" t="s">
        <v>72</v>
      </c>
      <c r="AY401" s="247" t="s">
        <v>133</v>
      </c>
    </row>
    <row r="402" s="14" customFormat="1">
      <c r="A402" s="14"/>
      <c r="B402" s="237"/>
      <c r="C402" s="238"/>
      <c r="D402" s="228" t="s">
        <v>148</v>
      </c>
      <c r="E402" s="239" t="s">
        <v>19</v>
      </c>
      <c r="F402" s="240" t="s">
        <v>543</v>
      </c>
      <c r="G402" s="238"/>
      <c r="H402" s="241">
        <v>1.96</v>
      </c>
      <c r="I402" s="242"/>
      <c r="J402" s="238"/>
      <c r="K402" s="238"/>
      <c r="L402" s="243"/>
      <c r="M402" s="244"/>
      <c r="N402" s="245"/>
      <c r="O402" s="245"/>
      <c r="P402" s="245"/>
      <c r="Q402" s="245"/>
      <c r="R402" s="245"/>
      <c r="S402" s="245"/>
      <c r="T402" s="246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7" t="s">
        <v>148</v>
      </c>
      <c r="AU402" s="247" t="s">
        <v>144</v>
      </c>
      <c r="AV402" s="14" t="s">
        <v>82</v>
      </c>
      <c r="AW402" s="14" t="s">
        <v>33</v>
      </c>
      <c r="AX402" s="14" t="s">
        <v>72</v>
      </c>
      <c r="AY402" s="247" t="s">
        <v>133</v>
      </c>
    </row>
    <row r="403" s="15" customFormat="1">
      <c r="A403" s="15"/>
      <c r="B403" s="248"/>
      <c r="C403" s="249"/>
      <c r="D403" s="228" t="s">
        <v>148</v>
      </c>
      <c r="E403" s="250" t="s">
        <v>19</v>
      </c>
      <c r="F403" s="251" t="s">
        <v>151</v>
      </c>
      <c r="G403" s="249"/>
      <c r="H403" s="252">
        <v>44.340000000000003</v>
      </c>
      <c r="I403" s="253"/>
      <c r="J403" s="249"/>
      <c r="K403" s="249"/>
      <c r="L403" s="254"/>
      <c r="M403" s="255"/>
      <c r="N403" s="256"/>
      <c r="O403" s="256"/>
      <c r="P403" s="256"/>
      <c r="Q403" s="256"/>
      <c r="R403" s="256"/>
      <c r="S403" s="256"/>
      <c r="T403" s="257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258" t="s">
        <v>148</v>
      </c>
      <c r="AU403" s="258" t="s">
        <v>144</v>
      </c>
      <c r="AV403" s="15" t="s">
        <v>144</v>
      </c>
      <c r="AW403" s="15" t="s">
        <v>33</v>
      </c>
      <c r="AX403" s="15" t="s">
        <v>80</v>
      </c>
      <c r="AY403" s="258" t="s">
        <v>133</v>
      </c>
    </row>
    <row r="404" s="2" customFormat="1" ht="24.15" customHeight="1">
      <c r="A404" s="42"/>
      <c r="B404" s="43"/>
      <c r="C404" s="208" t="s">
        <v>544</v>
      </c>
      <c r="D404" s="208" t="s">
        <v>138</v>
      </c>
      <c r="E404" s="209" t="s">
        <v>545</v>
      </c>
      <c r="F404" s="210" t="s">
        <v>546</v>
      </c>
      <c r="G404" s="211" t="s">
        <v>170</v>
      </c>
      <c r="H404" s="212">
        <v>127.2</v>
      </c>
      <c r="I404" s="213"/>
      <c r="J404" s="214">
        <f>ROUND(I404*H404,2)</f>
        <v>0</v>
      </c>
      <c r="K404" s="210" t="s">
        <v>142</v>
      </c>
      <c r="L404" s="48"/>
      <c r="M404" s="215" t="s">
        <v>19</v>
      </c>
      <c r="N404" s="216" t="s">
        <v>43</v>
      </c>
      <c r="O404" s="88"/>
      <c r="P404" s="217">
        <f>O404*H404</f>
        <v>0</v>
      </c>
      <c r="Q404" s="217">
        <v>0.00115</v>
      </c>
      <c r="R404" s="217">
        <f>Q404*H404</f>
        <v>0.14627999999999999</v>
      </c>
      <c r="S404" s="217">
        <v>0</v>
      </c>
      <c r="T404" s="218">
        <f>S404*H404</f>
        <v>0</v>
      </c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R404" s="219" t="s">
        <v>240</v>
      </c>
      <c r="AT404" s="219" t="s">
        <v>138</v>
      </c>
      <c r="AU404" s="219" t="s">
        <v>144</v>
      </c>
      <c r="AY404" s="21" t="s">
        <v>133</v>
      </c>
      <c r="BE404" s="220">
        <f>IF(N404="základní",J404,0)</f>
        <v>0</v>
      </c>
      <c r="BF404" s="220">
        <f>IF(N404="snížená",J404,0)</f>
        <v>0</v>
      </c>
      <c r="BG404" s="220">
        <f>IF(N404="zákl. přenesená",J404,0)</f>
        <v>0</v>
      </c>
      <c r="BH404" s="220">
        <f>IF(N404="sníž. přenesená",J404,0)</f>
        <v>0</v>
      </c>
      <c r="BI404" s="220">
        <f>IF(N404="nulová",J404,0)</f>
        <v>0</v>
      </c>
      <c r="BJ404" s="21" t="s">
        <v>80</v>
      </c>
      <c r="BK404" s="220">
        <f>ROUND(I404*H404,2)</f>
        <v>0</v>
      </c>
      <c r="BL404" s="21" t="s">
        <v>240</v>
      </c>
      <c r="BM404" s="219" t="s">
        <v>547</v>
      </c>
    </row>
    <row r="405" s="2" customFormat="1">
      <c r="A405" s="42"/>
      <c r="B405" s="43"/>
      <c r="C405" s="44"/>
      <c r="D405" s="221" t="s">
        <v>146</v>
      </c>
      <c r="E405" s="44"/>
      <c r="F405" s="222" t="s">
        <v>548</v>
      </c>
      <c r="G405" s="44"/>
      <c r="H405" s="44"/>
      <c r="I405" s="223"/>
      <c r="J405" s="44"/>
      <c r="K405" s="44"/>
      <c r="L405" s="48"/>
      <c r="M405" s="224"/>
      <c r="N405" s="225"/>
      <c r="O405" s="88"/>
      <c r="P405" s="88"/>
      <c r="Q405" s="88"/>
      <c r="R405" s="88"/>
      <c r="S405" s="88"/>
      <c r="T405" s="89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T405" s="21" t="s">
        <v>146</v>
      </c>
      <c r="AU405" s="21" t="s">
        <v>144</v>
      </c>
    </row>
    <row r="406" s="13" customFormat="1">
      <c r="A406" s="13"/>
      <c r="B406" s="226"/>
      <c r="C406" s="227"/>
      <c r="D406" s="228" t="s">
        <v>148</v>
      </c>
      <c r="E406" s="229" t="s">
        <v>19</v>
      </c>
      <c r="F406" s="230" t="s">
        <v>549</v>
      </c>
      <c r="G406" s="227"/>
      <c r="H406" s="229" t="s">
        <v>19</v>
      </c>
      <c r="I406" s="231"/>
      <c r="J406" s="227"/>
      <c r="K406" s="227"/>
      <c r="L406" s="232"/>
      <c r="M406" s="233"/>
      <c r="N406" s="234"/>
      <c r="O406" s="234"/>
      <c r="P406" s="234"/>
      <c r="Q406" s="234"/>
      <c r="R406" s="234"/>
      <c r="S406" s="234"/>
      <c r="T406" s="235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6" t="s">
        <v>148</v>
      </c>
      <c r="AU406" s="236" t="s">
        <v>144</v>
      </c>
      <c r="AV406" s="13" t="s">
        <v>80</v>
      </c>
      <c r="AW406" s="13" t="s">
        <v>33</v>
      </c>
      <c r="AX406" s="13" t="s">
        <v>72</v>
      </c>
      <c r="AY406" s="236" t="s">
        <v>133</v>
      </c>
    </row>
    <row r="407" s="14" customFormat="1">
      <c r="A407" s="14"/>
      <c r="B407" s="237"/>
      <c r="C407" s="238"/>
      <c r="D407" s="228" t="s">
        <v>148</v>
      </c>
      <c r="E407" s="239" t="s">
        <v>19</v>
      </c>
      <c r="F407" s="240" t="s">
        <v>550</v>
      </c>
      <c r="G407" s="238"/>
      <c r="H407" s="241">
        <v>74.200000000000003</v>
      </c>
      <c r="I407" s="242"/>
      <c r="J407" s="238"/>
      <c r="K407" s="238"/>
      <c r="L407" s="243"/>
      <c r="M407" s="244"/>
      <c r="N407" s="245"/>
      <c r="O407" s="245"/>
      <c r="P407" s="245"/>
      <c r="Q407" s="245"/>
      <c r="R407" s="245"/>
      <c r="S407" s="245"/>
      <c r="T407" s="246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47" t="s">
        <v>148</v>
      </c>
      <c r="AU407" s="247" t="s">
        <v>144</v>
      </c>
      <c r="AV407" s="14" t="s">
        <v>82</v>
      </c>
      <c r="AW407" s="14" t="s">
        <v>33</v>
      </c>
      <c r="AX407" s="14" t="s">
        <v>72</v>
      </c>
      <c r="AY407" s="247" t="s">
        <v>133</v>
      </c>
    </row>
    <row r="408" s="14" customFormat="1">
      <c r="A408" s="14"/>
      <c r="B408" s="237"/>
      <c r="C408" s="238"/>
      <c r="D408" s="228" t="s">
        <v>148</v>
      </c>
      <c r="E408" s="239" t="s">
        <v>19</v>
      </c>
      <c r="F408" s="240" t="s">
        <v>316</v>
      </c>
      <c r="G408" s="238"/>
      <c r="H408" s="241">
        <v>19.600000000000001</v>
      </c>
      <c r="I408" s="242"/>
      <c r="J408" s="238"/>
      <c r="K408" s="238"/>
      <c r="L408" s="243"/>
      <c r="M408" s="244"/>
      <c r="N408" s="245"/>
      <c r="O408" s="245"/>
      <c r="P408" s="245"/>
      <c r="Q408" s="245"/>
      <c r="R408" s="245"/>
      <c r="S408" s="245"/>
      <c r="T408" s="246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47" t="s">
        <v>148</v>
      </c>
      <c r="AU408" s="247" t="s">
        <v>144</v>
      </c>
      <c r="AV408" s="14" t="s">
        <v>82</v>
      </c>
      <c r="AW408" s="14" t="s">
        <v>33</v>
      </c>
      <c r="AX408" s="14" t="s">
        <v>72</v>
      </c>
      <c r="AY408" s="247" t="s">
        <v>133</v>
      </c>
    </row>
    <row r="409" s="14" customFormat="1">
      <c r="A409" s="14"/>
      <c r="B409" s="237"/>
      <c r="C409" s="238"/>
      <c r="D409" s="228" t="s">
        <v>148</v>
      </c>
      <c r="E409" s="239" t="s">
        <v>19</v>
      </c>
      <c r="F409" s="240" t="s">
        <v>551</v>
      </c>
      <c r="G409" s="238"/>
      <c r="H409" s="241">
        <v>24</v>
      </c>
      <c r="I409" s="242"/>
      <c r="J409" s="238"/>
      <c r="K409" s="238"/>
      <c r="L409" s="243"/>
      <c r="M409" s="244"/>
      <c r="N409" s="245"/>
      <c r="O409" s="245"/>
      <c r="P409" s="245"/>
      <c r="Q409" s="245"/>
      <c r="R409" s="245"/>
      <c r="S409" s="245"/>
      <c r="T409" s="246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47" t="s">
        <v>148</v>
      </c>
      <c r="AU409" s="247" t="s">
        <v>144</v>
      </c>
      <c r="AV409" s="14" t="s">
        <v>82</v>
      </c>
      <c r="AW409" s="14" t="s">
        <v>33</v>
      </c>
      <c r="AX409" s="14" t="s">
        <v>72</v>
      </c>
      <c r="AY409" s="247" t="s">
        <v>133</v>
      </c>
    </row>
    <row r="410" s="14" customFormat="1">
      <c r="A410" s="14"/>
      <c r="B410" s="237"/>
      <c r="C410" s="238"/>
      <c r="D410" s="228" t="s">
        <v>148</v>
      </c>
      <c r="E410" s="239" t="s">
        <v>19</v>
      </c>
      <c r="F410" s="240" t="s">
        <v>552</v>
      </c>
      <c r="G410" s="238"/>
      <c r="H410" s="241">
        <v>6.2000000000000002</v>
      </c>
      <c r="I410" s="242"/>
      <c r="J410" s="238"/>
      <c r="K410" s="238"/>
      <c r="L410" s="243"/>
      <c r="M410" s="244"/>
      <c r="N410" s="245"/>
      <c r="O410" s="245"/>
      <c r="P410" s="245"/>
      <c r="Q410" s="245"/>
      <c r="R410" s="245"/>
      <c r="S410" s="245"/>
      <c r="T410" s="246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7" t="s">
        <v>148</v>
      </c>
      <c r="AU410" s="247" t="s">
        <v>144</v>
      </c>
      <c r="AV410" s="14" t="s">
        <v>82</v>
      </c>
      <c r="AW410" s="14" t="s">
        <v>33</v>
      </c>
      <c r="AX410" s="14" t="s">
        <v>72</v>
      </c>
      <c r="AY410" s="247" t="s">
        <v>133</v>
      </c>
    </row>
    <row r="411" s="14" customFormat="1">
      <c r="A411" s="14"/>
      <c r="B411" s="237"/>
      <c r="C411" s="238"/>
      <c r="D411" s="228" t="s">
        <v>148</v>
      </c>
      <c r="E411" s="239" t="s">
        <v>19</v>
      </c>
      <c r="F411" s="240" t="s">
        <v>553</v>
      </c>
      <c r="G411" s="238"/>
      <c r="H411" s="241">
        <v>3.2000000000000002</v>
      </c>
      <c r="I411" s="242"/>
      <c r="J411" s="238"/>
      <c r="K411" s="238"/>
      <c r="L411" s="243"/>
      <c r="M411" s="244"/>
      <c r="N411" s="245"/>
      <c r="O411" s="245"/>
      <c r="P411" s="245"/>
      <c r="Q411" s="245"/>
      <c r="R411" s="245"/>
      <c r="S411" s="245"/>
      <c r="T411" s="246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47" t="s">
        <v>148</v>
      </c>
      <c r="AU411" s="247" t="s">
        <v>144</v>
      </c>
      <c r="AV411" s="14" t="s">
        <v>82</v>
      </c>
      <c r="AW411" s="14" t="s">
        <v>33</v>
      </c>
      <c r="AX411" s="14" t="s">
        <v>72</v>
      </c>
      <c r="AY411" s="247" t="s">
        <v>133</v>
      </c>
    </row>
    <row r="412" s="15" customFormat="1">
      <c r="A412" s="15"/>
      <c r="B412" s="248"/>
      <c r="C412" s="249"/>
      <c r="D412" s="228" t="s">
        <v>148</v>
      </c>
      <c r="E412" s="250" t="s">
        <v>19</v>
      </c>
      <c r="F412" s="251" t="s">
        <v>151</v>
      </c>
      <c r="G412" s="249"/>
      <c r="H412" s="252">
        <v>127.2</v>
      </c>
      <c r="I412" s="253"/>
      <c r="J412" s="249"/>
      <c r="K412" s="249"/>
      <c r="L412" s="254"/>
      <c r="M412" s="255"/>
      <c r="N412" s="256"/>
      <c r="O412" s="256"/>
      <c r="P412" s="256"/>
      <c r="Q412" s="256"/>
      <c r="R412" s="256"/>
      <c r="S412" s="256"/>
      <c r="T412" s="257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58" t="s">
        <v>148</v>
      </c>
      <c r="AU412" s="258" t="s">
        <v>144</v>
      </c>
      <c r="AV412" s="15" t="s">
        <v>144</v>
      </c>
      <c r="AW412" s="15" t="s">
        <v>33</v>
      </c>
      <c r="AX412" s="15" t="s">
        <v>80</v>
      </c>
      <c r="AY412" s="258" t="s">
        <v>133</v>
      </c>
    </row>
    <row r="413" s="2" customFormat="1" ht="24.15" customHeight="1">
      <c r="A413" s="42"/>
      <c r="B413" s="43"/>
      <c r="C413" s="208" t="s">
        <v>554</v>
      </c>
      <c r="D413" s="208" t="s">
        <v>138</v>
      </c>
      <c r="E413" s="209" t="s">
        <v>555</v>
      </c>
      <c r="F413" s="210" t="s">
        <v>556</v>
      </c>
      <c r="G413" s="211" t="s">
        <v>170</v>
      </c>
      <c r="H413" s="212">
        <v>139.40000000000001</v>
      </c>
      <c r="I413" s="213"/>
      <c r="J413" s="214">
        <f>ROUND(I413*H413,2)</f>
        <v>0</v>
      </c>
      <c r="K413" s="210" t="s">
        <v>142</v>
      </c>
      <c r="L413" s="48"/>
      <c r="M413" s="215" t="s">
        <v>19</v>
      </c>
      <c r="N413" s="216" t="s">
        <v>43</v>
      </c>
      <c r="O413" s="88"/>
      <c r="P413" s="217">
        <f>O413*H413</f>
        <v>0</v>
      </c>
      <c r="Q413" s="217">
        <v>0.00063000000000000003</v>
      </c>
      <c r="R413" s="217">
        <f>Q413*H413</f>
        <v>0.087822000000000011</v>
      </c>
      <c r="S413" s="217">
        <v>0</v>
      </c>
      <c r="T413" s="218">
        <f>S413*H413</f>
        <v>0</v>
      </c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R413" s="219" t="s">
        <v>240</v>
      </c>
      <c r="AT413" s="219" t="s">
        <v>138</v>
      </c>
      <c r="AU413" s="219" t="s">
        <v>144</v>
      </c>
      <c r="AY413" s="21" t="s">
        <v>133</v>
      </c>
      <c r="BE413" s="220">
        <f>IF(N413="základní",J413,0)</f>
        <v>0</v>
      </c>
      <c r="BF413" s="220">
        <f>IF(N413="snížená",J413,0)</f>
        <v>0</v>
      </c>
      <c r="BG413" s="220">
        <f>IF(N413="zákl. přenesená",J413,0)</f>
        <v>0</v>
      </c>
      <c r="BH413" s="220">
        <f>IF(N413="sníž. přenesená",J413,0)</f>
        <v>0</v>
      </c>
      <c r="BI413" s="220">
        <f>IF(N413="nulová",J413,0)</f>
        <v>0</v>
      </c>
      <c r="BJ413" s="21" t="s">
        <v>80</v>
      </c>
      <c r="BK413" s="220">
        <f>ROUND(I413*H413,2)</f>
        <v>0</v>
      </c>
      <c r="BL413" s="21" t="s">
        <v>240</v>
      </c>
      <c r="BM413" s="219" t="s">
        <v>557</v>
      </c>
    </row>
    <row r="414" s="2" customFormat="1">
      <c r="A414" s="42"/>
      <c r="B414" s="43"/>
      <c r="C414" s="44"/>
      <c r="D414" s="221" t="s">
        <v>146</v>
      </c>
      <c r="E414" s="44"/>
      <c r="F414" s="222" t="s">
        <v>558</v>
      </c>
      <c r="G414" s="44"/>
      <c r="H414" s="44"/>
      <c r="I414" s="223"/>
      <c r="J414" s="44"/>
      <c r="K414" s="44"/>
      <c r="L414" s="48"/>
      <c r="M414" s="224"/>
      <c r="N414" s="225"/>
      <c r="O414" s="88"/>
      <c r="P414" s="88"/>
      <c r="Q414" s="88"/>
      <c r="R414" s="88"/>
      <c r="S414" s="88"/>
      <c r="T414" s="89"/>
      <c r="U414" s="42"/>
      <c r="V414" s="42"/>
      <c r="W414" s="42"/>
      <c r="X414" s="42"/>
      <c r="Y414" s="42"/>
      <c r="Z414" s="42"/>
      <c r="AA414" s="42"/>
      <c r="AB414" s="42"/>
      <c r="AC414" s="42"/>
      <c r="AD414" s="42"/>
      <c r="AE414" s="42"/>
      <c r="AT414" s="21" t="s">
        <v>146</v>
      </c>
      <c r="AU414" s="21" t="s">
        <v>144</v>
      </c>
    </row>
    <row r="415" s="13" customFormat="1">
      <c r="A415" s="13"/>
      <c r="B415" s="226"/>
      <c r="C415" s="227"/>
      <c r="D415" s="228" t="s">
        <v>148</v>
      </c>
      <c r="E415" s="229" t="s">
        <v>19</v>
      </c>
      <c r="F415" s="230" t="s">
        <v>559</v>
      </c>
      <c r="G415" s="227"/>
      <c r="H415" s="229" t="s">
        <v>19</v>
      </c>
      <c r="I415" s="231"/>
      <c r="J415" s="227"/>
      <c r="K415" s="227"/>
      <c r="L415" s="232"/>
      <c r="M415" s="233"/>
      <c r="N415" s="234"/>
      <c r="O415" s="234"/>
      <c r="P415" s="234"/>
      <c r="Q415" s="234"/>
      <c r="R415" s="234"/>
      <c r="S415" s="234"/>
      <c r="T415" s="235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6" t="s">
        <v>148</v>
      </c>
      <c r="AU415" s="236" t="s">
        <v>144</v>
      </c>
      <c r="AV415" s="13" t="s">
        <v>80</v>
      </c>
      <c r="AW415" s="13" t="s">
        <v>33</v>
      </c>
      <c r="AX415" s="13" t="s">
        <v>72</v>
      </c>
      <c r="AY415" s="236" t="s">
        <v>133</v>
      </c>
    </row>
    <row r="416" s="14" customFormat="1">
      <c r="A416" s="14"/>
      <c r="B416" s="237"/>
      <c r="C416" s="238"/>
      <c r="D416" s="228" t="s">
        <v>148</v>
      </c>
      <c r="E416" s="239" t="s">
        <v>19</v>
      </c>
      <c r="F416" s="240" t="s">
        <v>550</v>
      </c>
      <c r="G416" s="238"/>
      <c r="H416" s="241">
        <v>74.200000000000003</v>
      </c>
      <c r="I416" s="242"/>
      <c r="J416" s="238"/>
      <c r="K416" s="238"/>
      <c r="L416" s="243"/>
      <c r="M416" s="244"/>
      <c r="N416" s="245"/>
      <c r="O416" s="245"/>
      <c r="P416" s="245"/>
      <c r="Q416" s="245"/>
      <c r="R416" s="245"/>
      <c r="S416" s="245"/>
      <c r="T416" s="246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47" t="s">
        <v>148</v>
      </c>
      <c r="AU416" s="247" t="s">
        <v>144</v>
      </c>
      <c r="AV416" s="14" t="s">
        <v>82</v>
      </c>
      <c r="AW416" s="14" t="s">
        <v>33</v>
      </c>
      <c r="AX416" s="14" t="s">
        <v>72</v>
      </c>
      <c r="AY416" s="247" t="s">
        <v>133</v>
      </c>
    </row>
    <row r="417" s="14" customFormat="1">
      <c r="A417" s="14"/>
      <c r="B417" s="237"/>
      <c r="C417" s="238"/>
      <c r="D417" s="228" t="s">
        <v>148</v>
      </c>
      <c r="E417" s="239" t="s">
        <v>19</v>
      </c>
      <c r="F417" s="240" t="s">
        <v>560</v>
      </c>
      <c r="G417" s="238"/>
      <c r="H417" s="241">
        <v>46</v>
      </c>
      <c r="I417" s="242"/>
      <c r="J417" s="238"/>
      <c r="K417" s="238"/>
      <c r="L417" s="243"/>
      <c r="M417" s="244"/>
      <c r="N417" s="245"/>
      <c r="O417" s="245"/>
      <c r="P417" s="245"/>
      <c r="Q417" s="245"/>
      <c r="R417" s="245"/>
      <c r="S417" s="245"/>
      <c r="T417" s="246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47" t="s">
        <v>148</v>
      </c>
      <c r="AU417" s="247" t="s">
        <v>144</v>
      </c>
      <c r="AV417" s="14" t="s">
        <v>82</v>
      </c>
      <c r="AW417" s="14" t="s">
        <v>33</v>
      </c>
      <c r="AX417" s="14" t="s">
        <v>72</v>
      </c>
      <c r="AY417" s="247" t="s">
        <v>133</v>
      </c>
    </row>
    <row r="418" s="14" customFormat="1">
      <c r="A418" s="14"/>
      <c r="B418" s="237"/>
      <c r="C418" s="238"/>
      <c r="D418" s="228" t="s">
        <v>148</v>
      </c>
      <c r="E418" s="239" t="s">
        <v>19</v>
      </c>
      <c r="F418" s="240" t="s">
        <v>561</v>
      </c>
      <c r="G418" s="238"/>
      <c r="H418" s="241">
        <v>11.6</v>
      </c>
      <c r="I418" s="242"/>
      <c r="J418" s="238"/>
      <c r="K418" s="238"/>
      <c r="L418" s="243"/>
      <c r="M418" s="244"/>
      <c r="N418" s="245"/>
      <c r="O418" s="245"/>
      <c r="P418" s="245"/>
      <c r="Q418" s="245"/>
      <c r="R418" s="245"/>
      <c r="S418" s="245"/>
      <c r="T418" s="246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47" t="s">
        <v>148</v>
      </c>
      <c r="AU418" s="247" t="s">
        <v>144</v>
      </c>
      <c r="AV418" s="14" t="s">
        <v>82</v>
      </c>
      <c r="AW418" s="14" t="s">
        <v>33</v>
      </c>
      <c r="AX418" s="14" t="s">
        <v>72</v>
      </c>
      <c r="AY418" s="247" t="s">
        <v>133</v>
      </c>
    </row>
    <row r="419" s="14" customFormat="1">
      <c r="A419" s="14"/>
      <c r="B419" s="237"/>
      <c r="C419" s="238"/>
      <c r="D419" s="228" t="s">
        <v>148</v>
      </c>
      <c r="E419" s="239" t="s">
        <v>19</v>
      </c>
      <c r="F419" s="240" t="s">
        <v>562</v>
      </c>
      <c r="G419" s="238"/>
      <c r="H419" s="241">
        <v>7.5999999999999996</v>
      </c>
      <c r="I419" s="242"/>
      <c r="J419" s="238"/>
      <c r="K419" s="238"/>
      <c r="L419" s="243"/>
      <c r="M419" s="244"/>
      <c r="N419" s="245"/>
      <c r="O419" s="245"/>
      <c r="P419" s="245"/>
      <c r="Q419" s="245"/>
      <c r="R419" s="245"/>
      <c r="S419" s="245"/>
      <c r="T419" s="246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47" t="s">
        <v>148</v>
      </c>
      <c r="AU419" s="247" t="s">
        <v>144</v>
      </c>
      <c r="AV419" s="14" t="s">
        <v>82</v>
      </c>
      <c r="AW419" s="14" t="s">
        <v>33</v>
      </c>
      <c r="AX419" s="14" t="s">
        <v>72</v>
      </c>
      <c r="AY419" s="247" t="s">
        <v>133</v>
      </c>
    </row>
    <row r="420" s="15" customFormat="1">
      <c r="A420" s="15"/>
      <c r="B420" s="248"/>
      <c r="C420" s="249"/>
      <c r="D420" s="228" t="s">
        <v>148</v>
      </c>
      <c r="E420" s="250" t="s">
        <v>19</v>
      </c>
      <c r="F420" s="251" t="s">
        <v>151</v>
      </c>
      <c r="G420" s="249"/>
      <c r="H420" s="252">
        <v>139.40000000000001</v>
      </c>
      <c r="I420" s="253"/>
      <c r="J420" s="249"/>
      <c r="K420" s="249"/>
      <c r="L420" s="254"/>
      <c r="M420" s="255"/>
      <c r="N420" s="256"/>
      <c r="O420" s="256"/>
      <c r="P420" s="256"/>
      <c r="Q420" s="256"/>
      <c r="R420" s="256"/>
      <c r="S420" s="256"/>
      <c r="T420" s="257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58" t="s">
        <v>148</v>
      </c>
      <c r="AU420" s="258" t="s">
        <v>144</v>
      </c>
      <c r="AV420" s="15" t="s">
        <v>144</v>
      </c>
      <c r="AW420" s="15" t="s">
        <v>33</v>
      </c>
      <c r="AX420" s="15" t="s">
        <v>80</v>
      </c>
      <c r="AY420" s="258" t="s">
        <v>133</v>
      </c>
    </row>
    <row r="421" s="2" customFormat="1" ht="24.15" customHeight="1">
      <c r="A421" s="42"/>
      <c r="B421" s="43"/>
      <c r="C421" s="208" t="s">
        <v>136</v>
      </c>
      <c r="D421" s="208" t="s">
        <v>138</v>
      </c>
      <c r="E421" s="209" t="s">
        <v>563</v>
      </c>
      <c r="F421" s="210" t="s">
        <v>564</v>
      </c>
      <c r="G421" s="211" t="s">
        <v>141</v>
      </c>
      <c r="H421" s="212">
        <v>39.299999999999997</v>
      </c>
      <c r="I421" s="213"/>
      <c r="J421" s="214">
        <f>ROUND(I421*H421,2)</f>
        <v>0</v>
      </c>
      <c r="K421" s="210" t="s">
        <v>142</v>
      </c>
      <c r="L421" s="48"/>
      <c r="M421" s="215" t="s">
        <v>19</v>
      </c>
      <c r="N421" s="216" t="s">
        <v>43</v>
      </c>
      <c r="O421" s="88"/>
      <c r="P421" s="217">
        <f>O421*H421</f>
        <v>0</v>
      </c>
      <c r="Q421" s="217">
        <v>0.01087</v>
      </c>
      <c r="R421" s="217">
        <f>Q421*H421</f>
        <v>0.42719099999999993</v>
      </c>
      <c r="S421" s="217">
        <v>0</v>
      </c>
      <c r="T421" s="218">
        <f>S421*H421</f>
        <v>0</v>
      </c>
      <c r="U421" s="42"/>
      <c r="V421" s="42"/>
      <c r="W421" s="42"/>
      <c r="X421" s="42"/>
      <c r="Y421" s="42"/>
      <c r="Z421" s="42"/>
      <c r="AA421" s="42"/>
      <c r="AB421" s="42"/>
      <c r="AC421" s="42"/>
      <c r="AD421" s="42"/>
      <c r="AE421" s="42"/>
      <c r="AR421" s="219" t="s">
        <v>240</v>
      </c>
      <c r="AT421" s="219" t="s">
        <v>138</v>
      </c>
      <c r="AU421" s="219" t="s">
        <v>144</v>
      </c>
      <c r="AY421" s="21" t="s">
        <v>133</v>
      </c>
      <c r="BE421" s="220">
        <f>IF(N421="základní",J421,0)</f>
        <v>0</v>
      </c>
      <c r="BF421" s="220">
        <f>IF(N421="snížená",J421,0)</f>
        <v>0</v>
      </c>
      <c r="BG421" s="220">
        <f>IF(N421="zákl. přenesená",J421,0)</f>
        <v>0</v>
      </c>
      <c r="BH421" s="220">
        <f>IF(N421="sníž. přenesená",J421,0)</f>
        <v>0</v>
      </c>
      <c r="BI421" s="220">
        <f>IF(N421="nulová",J421,0)</f>
        <v>0</v>
      </c>
      <c r="BJ421" s="21" t="s">
        <v>80</v>
      </c>
      <c r="BK421" s="220">
        <f>ROUND(I421*H421,2)</f>
        <v>0</v>
      </c>
      <c r="BL421" s="21" t="s">
        <v>240</v>
      </c>
      <c r="BM421" s="219" t="s">
        <v>565</v>
      </c>
    </row>
    <row r="422" s="2" customFormat="1">
      <c r="A422" s="42"/>
      <c r="B422" s="43"/>
      <c r="C422" s="44"/>
      <c r="D422" s="221" t="s">
        <v>146</v>
      </c>
      <c r="E422" s="44"/>
      <c r="F422" s="222" t="s">
        <v>566</v>
      </c>
      <c r="G422" s="44"/>
      <c r="H422" s="44"/>
      <c r="I422" s="223"/>
      <c r="J422" s="44"/>
      <c r="K422" s="44"/>
      <c r="L422" s="48"/>
      <c r="M422" s="224"/>
      <c r="N422" s="225"/>
      <c r="O422" s="88"/>
      <c r="P422" s="88"/>
      <c r="Q422" s="88"/>
      <c r="R422" s="88"/>
      <c r="S422" s="88"/>
      <c r="T422" s="89"/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T422" s="21" t="s">
        <v>146</v>
      </c>
      <c r="AU422" s="21" t="s">
        <v>144</v>
      </c>
    </row>
    <row r="423" s="14" customFormat="1">
      <c r="A423" s="14"/>
      <c r="B423" s="237"/>
      <c r="C423" s="238"/>
      <c r="D423" s="228" t="s">
        <v>148</v>
      </c>
      <c r="E423" s="239" t="s">
        <v>19</v>
      </c>
      <c r="F423" s="240" t="s">
        <v>567</v>
      </c>
      <c r="G423" s="238"/>
      <c r="H423" s="241">
        <v>39.299999999999997</v>
      </c>
      <c r="I423" s="242"/>
      <c r="J423" s="238"/>
      <c r="K423" s="238"/>
      <c r="L423" s="243"/>
      <c r="M423" s="244"/>
      <c r="N423" s="245"/>
      <c r="O423" s="245"/>
      <c r="P423" s="245"/>
      <c r="Q423" s="245"/>
      <c r="R423" s="245"/>
      <c r="S423" s="245"/>
      <c r="T423" s="246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7" t="s">
        <v>148</v>
      </c>
      <c r="AU423" s="247" t="s">
        <v>144</v>
      </c>
      <c r="AV423" s="14" t="s">
        <v>82</v>
      </c>
      <c r="AW423" s="14" t="s">
        <v>33</v>
      </c>
      <c r="AX423" s="14" t="s">
        <v>72</v>
      </c>
      <c r="AY423" s="247" t="s">
        <v>133</v>
      </c>
    </row>
    <row r="424" s="15" customFormat="1">
      <c r="A424" s="15"/>
      <c r="B424" s="248"/>
      <c r="C424" s="249"/>
      <c r="D424" s="228" t="s">
        <v>148</v>
      </c>
      <c r="E424" s="250" t="s">
        <v>19</v>
      </c>
      <c r="F424" s="251" t="s">
        <v>151</v>
      </c>
      <c r="G424" s="249"/>
      <c r="H424" s="252">
        <v>39.299999999999997</v>
      </c>
      <c r="I424" s="253"/>
      <c r="J424" s="249"/>
      <c r="K424" s="249"/>
      <c r="L424" s="254"/>
      <c r="M424" s="255"/>
      <c r="N424" s="256"/>
      <c r="O424" s="256"/>
      <c r="P424" s="256"/>
      <c r="Q424" s="256"/>
      <c r="R424" s="256"/>
      <c r="S424" s="256"/>
      <c r="T424" s="257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58" t="s">
        <v>148</v>
      </c>
      <c r="AU424" s="258" t="s">
        <v>144</v>
      </c>
      <c r="AV424" s="15" t="s">
        <v>144</v>
      </c>
      <c r="AW424" s="15" t="s">
        <v>33</v>
      </c>
      <c r="AX424" s="15" t="s">
        <v>80</v>
      </c>
      <c r="AY424" s="258" t="s">
        <v>133</v>
      </c>
    </row>
    <row r="425" s="2" customFormat="1" ht="21.75" customHeight="1">
      <c r="A425" s="42"/>
      <c r="B425" s="43"/>
      <c r="C425" s="208" t="s">
        <v>568</v>
      </c>
      <c r="D425" s="208" t="s">
        <v>138</v>
      </c>
      <c r="E425" s="209" t="s">
        <v>569</v>
      </c>
      <c r="F425" s="210" t="s">
        <v>570</v>
      </c>
      <c r="G425" s="211" t="s">
        <v>170</v>
      </c>
      <c r="H425" s="212">
        <v>19.600000000000001</v>
      </c>
      <c r="I425" s="213"/>
      <c r="J425" s="214">
        <f>ROUND(I425*H425,2)</f>
        <v>0</v>
      </c>
      <c r="K425" s="210" t="s">
        <v>142</v>
      </c>
      <c r="L425" s="48"/>
      <c r="M425" s="215" t="s">
        <v>19</v>
      </c>
      <c r="N425" s="216" t="s">
        <v>43</v>
      </c>
      <c r="O425" s="88"/>
      <c r="P425" s="217">
        <f>O425*H425</f>
        <v>0</v>
      </c>
      <c r="Q425" s="217">
        <v>0.00040000000000000002</v>
      </c>
      <c r="R425" s="217">
        <f>Q425*H425</f>
        <v>0.0078400000000000015</v>
      </c>
      <c r="S425" s="217">
        <v>0</v>
      </c>
      <c r="T425" s="218">
        <f>S425*H425</f>
        <v>0</v>
      </c>
      <c r="U425" s="42"/>
      <c r="V425" s="42"/>
      <c r="W425" s="42"/>
      <c r="X425" s="42"/>
      <c r="Y425" s="42"/>
      <c r="Z425" s="42"/>
      <c r="AA425" s="42"/>
      <c r="AB425" s="42"/>
      <c r="AC425" s="42"/>
      <c r="AD425" s="42"/>
      <c r="AE425" s="42"/>
      <c r="AR425" s="219" t="s">
        <v>240</v>
      </c>
      <c r="AT425" s="219" t="s">
        <v>138</v>
      </c>
      <c r="AU425" s="219" t="s">
        <v>144</v>
      </c>
      <c r="AY425" s="21" t="s">
        <v>133</v>
      </c>
      <c r="BE425" s="220">
        <f>IF(N425="základní",J425,0)</f>
        <v>0</v>
      </c>
      <c r="BF425" s="220">
        <f>IF(N425="snížená",J425,0)</f>
        <v>0</v>
      </c>
      <c r="BG425" s="220">
        <f>IF(N425="zákl. přenesená",J425,0)</f>
        <v>0</v>
      </c>
      <c r="BH425" s="220">
        <f>IF(N425="sníž. přenesená",J425,0)</f>
        <v>0</v>
      </c>
      <c r="BI425" s="220">
        <f>IF(N425="nulová",J425,0)</f>
        <v>0</v>
      </c>
      <c r="BJ425" s="21" t="s">
        <v>80</v>
      </c>
      <c r="BK425" s="220">
        <f>ROUND(I425*H425,2)</f>
        <v>0</v>
      </c>
      <c r="BL425" s="21" t="s">
        <v>240</v>
      </c>
      <c r="BM425" s="219" t="s">
        <v>571</v>
      </c>
    </row>
    <row r="426" s="2" customFormat="1">
      <c r="A426" s="42"/>
      <c r="B426" s="43"/>
      <c r="C426" s="44"/>
      <c r="D426" s="221" t="s">
        <v>146</v>
      </c>
      <c r="E426" s="44"/>
      <c r="F426" s="222" t="s">
        <v>572</v>
      </c>
      <c r="G426" s="44"/>
      <c r="H426" s="44"/>
      <c r="I426" s="223"/>
      <c r="J426" s="44"/>
      <c r="K426" s="44"/>
      <c r="L426" s="48"/>
      <c r="M426" s="224"/>
      <c r="N426" s="225"/>
      <c r="O426" s="88"/>
      <c r="P426" s="88"/>
      <c r="Q426" s="88"/>
      <c r="R426" s="88"/>
      <c r="S426" s="88"/>
      <c r="T426" s="89"/>
      <c r="U426" s="42"/>
      <c r="V426" s="42"/>
      <c r="W426" s="42"/>
      <c r="X426" s="42"/>
      <c r="Y426" s="42"/>
      <c r="Z426" s="42"/>
      <c r="AA426" s="42"/>
      <c r="AB426" s="42"/>
      <c r="AC426" s="42"/>
      <c r="AD426" s="42"/>
      <c r="AE426" s="42"/>
      <c r="AT426" s="21" t="s">
        <v>146</v>
      </c>
      <c r="AU426" s="21" t="s">
        <v>144</v>
      </c>
    </row>
    <row r="427" s="14" customFormat="1">
      <c r="A427" s="14"/>
      <c r="B427" s="237"/>
      <c r="C427" s="238"/>
      <c r="D427" s="228" t="s">
        <v>148</v>
      </c>
      <c r="E427" s="239" t="s">
        <v>19</v>
      </c>
      <c r="F427" s="240" t="s">
        <v>316</v>
      </c>
      <c r="G427" s="238"/>
      <c r="H427" s="241">
        <v>19.600000000000001</v>
      </c>
      <c r="I427" s="242"/>
      <c r="J427" s="238"/>
      <c r="K427" s="238"/>
      <c r="L427" s="243"/>
      <c r="M427" s="244"/>
      <c r="N427" s="245"/>
      <c r="O427" s="245"/>
      <c r="P427" s="245"/>
      <c r="Q427" s="245"/>
      <c r="R427" s="245"/>
      <c r="S427" s="245"/>
      <c r="T427" s="246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47" t="s">
        <v>148</v>
      </c>
      <c r="AU427" s="247" t="s">
        <v>144</v>
      </c>
      <c r="AV427" s="14" t="s">
        <v>82</v>
      </c>
      <c r="AW427" s="14" t="s">
        <v>33</v>
      </c>
      <c r="AX427" s="14" t="s">
        <v>72</v>
      </c>
      <c r="AY427" s="247" t="s">
        <v>133</v>
      </c>
    </row>
    <row r="428" s="15" customFormat="1">
      <c r="A428" s="15"/>
      <c r="B428" s="248"/>
      <c r="C428" s="249"/>
      <c r="D428" s="228" t="s">
        <v>148</v>
      </c>
      <c r="E428" s="250" t="s">
        <v>19</v>
      </c>
      <c r="F428" s="251" t="s">
        <v>151</v>
      </c>
      <c r="G428" s="249"/>
      <c r="H428" s="252">
        <v>19.600000000000001</v>
      </c>
      <c r="I428" s="253"/>
      <c r="J428" s="249"/>
      <c r="K428" s="249"/>
      <c r="L428" s="254"/>
      <c r="M428" s="255"/>
      <c r="N428" s="256"/>
      <c r="O428" s="256"/>
      <c r="P428" s="256"/>
      <c r="Q428" s="256"/>
      <c r="R428" s="256"/>
      <c r="S428" s="256"/>
      <c r="T428" s="257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T428" s="258" t="s">
        <v>148</v>
      </c>
      <c r="AU428" s="258" t="s">
        <v>144</v>
      </c>
      <c r="AV428" s="15" t="s">
        <v>144</v>
      </c>
      <c r="AW428" s="15" t="s">
        <v>33</v>
      </c>
      <c r="AX428" s="15" t="s">
        <v>80</v>
      </c>
      <c r="AY428" s="258" t="s">
        <v>133</v>
      </c>
    </row>
    <row r="429" s="2" customFormat="1" ht="21.75" customHeight="1">
      <c r="A429" s="42"/>
      <c r="B429" s="43"/>
      <c r="C429" s="208" t="s">
        <v>573</v>
      </c>
      <c r="D429" s="208" t="s">
        <v>138</v>
      </c>
      <c r="E429" s="209" t="s">
        <v>574</v>
      </c>
      <c r="F429" s="210" t="s">
        <v>575</v>
      </c>
      <c r="G429" s="211" t="s">
        <v>141</v>
      </c>
      <c r="H429" s="212">
        <v>459.00999999999999</v>
      </c>
      <c r="I429" s="213"/>
      <c r="J429" s="214">
        <f>ROUND(I429*H429,2)</f>
        <v>0</v>
      </c>
      <c r="K429" s="210" t="s">
        <v>142</v>
      </c>
      <c r="L429" s="48"/>
      <c r="M429" s="215" t="s">
        <v>19</v>
      </c>
      <c r="N429" s="216" t="s">
        <v>43</v>
      </c>
      <c r="O429" s="88"/>
      <c r="P429" s="217">
        <f>O429*H429</f>
        <v>0</v>
      </c>
      <c r="Q429" s="217">
        <v>0</v>
      </c>
      <c r="R429" s="217">
        <f>Q429*H429</f>
        <v>0</v>
      </c>
      <c r="S429" s="217">
        <v>0</v>
      </c>
      <c r="T429" s="218">
        <f>S429*H429</f>
        <v>0</v>
      </c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R429" s="219" t="s">
        <v>240</v>
      </c>
      <c r="AT429" s="219" t="s">
        <v>138</v>
      </c>
      <c r="AU429" s="219" t="s">
        <v>144</v>
      </c>
      <c r="AY429" s="21" t="s">
        <v>133</v>
      </c>
      <c r="BE429" s="220">
        <f>IF(N429="základní",J429,0)</f>
        <v>0</v>
      </c>
      <c r="BF429" s="220">
        <f>IF(N429="snížená",J429,0)</f>
        <v>0</v>
      </c>
      <c r="BG429" s="220">
        <f>IF(N429="zákl. přenesená",J429,0)</f>
        <v>0</v>
      </c>
      <c r="BH429" s="220">
        <f>IF(N429="sníž. přenesená",J429,0)</f>
        <v>0</v>
      </c>
      <c r="BI429" s="220">
        <f>IF(N429="nulová",J429,0)</f>
        <v>0</v>
      </c>
      <c r="BJ429" s="21" t="s">
        <v>80</v>
      </c>
      <c r="BK429" s="220">
        <f>ROUND(I429*H429,2)</f>
        <v>0</v>
      </c>
      <c r="BL429" s="21" t="s">
        <v>240</v>
      </c>
      <c r="BM429" s="219" t="s">
        <v>576</v>
      </c>
    </row>
    <row r="430" s="2" customFormat="1">
      <c r="A430" s="42"/>
      <c r="B430" s="43"/>
      <c r="C430" s="44"/>
      <c r="D430" s="221" t="s">
        <v>146</v>
      </c>
      <c r="E430" s="44"/>
      <c r="F430" s="222" t="s">
        <v>577</v>
      </c>
      <c r="G430" s="44"/>
      <c r="H430" s="44"/>
      <c r="I430" s="223"/>
      <c r="J430" s="44"/>
      <c r="K430" s="44"/>
      <c r="L430" s="48"/>
      <c r="M430" s="224"/>
      <c r="N430" s="225"/>
      <c r="O430" s="88"/>
      <c r="P430" s="88"/>
      <c r="Q430" s="88"/>
      <c r="R430" s="88"/>
      <c r="S430" s="88"/>
      <c r="T430" s="89"/>
      <c r="U430" s="42"/>
      <c r="V430" s="42"/>
      <c r="W430" s="42"/>
      <c r="X430" s="42"/>
      <c r="Y430" s="42"/>
      <c r="Z430" s="42"/>
      <c r="AA430" s="42"/>
      <c r="AB430" s="42"/>
      <c r="AC430" s="42"/>
      <c r="AD430" s="42"/>
      <c r="AE430" s="42"/>
      <c r="AT430" s="21" t="s">
        <v>146</v>
      </c>
      <c r="AU430" s="21" t="s">
        <v>144</v>
      </c>
    </row>
    <row r="431" s="14" customFormat="1">
      <c r="A431" s="14"/>
      <c r="B431" s="237"/>
      <c r="C431" s="238"/>
      <c r="D431" s="228" t="s">
        <v>148</v>
      </c>
      <c r="E431" s="239" t="s">
        <v>19</v>
      </c>
      <c r="F431" s="240" t="s">
        <v>504</v>
      </c>
      <c r="G431" s="238"/>
      <c r="H431" s="241">
        <v>429.94</v>
      </c>
      <c r="I431" s="242"/>
      <c r="J431" s="238"/>
      <c r="K431" s="238"/>
      <c r="L431" s="243"/>
      <c r="M431" s="244"/>
      <c r="N431" s="245"/>
      <c r="O431" s="245"/>
      <c r="P431" s="245"/>
      <c r="Q431" s="245"/>
      <c r="R431" s="245"/>
      <c r="S431" s="245"/>
      <c r="T431" s="246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47" t="s">
        <v>148</v>
      </c>
      <c r="AU431" s="247" t="s">
        <v>144</v>
      </c>
      <c r="AV431" s="14" t="s">
        <v>82</v>
      </c>
      <c r="AW431" s="14" t="s">
        <v>33</v>
      </c>
      <c r="AX431" s="14" t="s">
        <v>72</v>
      </c>
      <c r="AY431" s="247" t="s">
        <v>133</v>
      </c>
    </row>
    <row r="432" s="14" customFormat="1">
      <c r="A432" s="14"/>
      <c r="B432" s="237"/>
      <c r="C432" s="238"/>
      <c r="D432" s="228" t="s">
        <v>148</v>
      </c>
      <c r="E432" s="239" t="s">
        <v>19</v>
      </c>
      <c r="F432" s="240" t="s">
        <v>505</v>
      </c>
      <c r="G432" s="238"/>
      <c r="H432" s="241">
        <v>-27.449999999999999</v>
      </c>
      <c r="I432" s="242"/>
      <c r="J432" s="238"/>
      <c r="K432" s="238"/>
      <c r="L432" s="243"/>
      <c r="M432" s="244"/>
      <c r="N432" s="245"/>
      <c r="O432" s="245"/>
      <c r="P432" s="245"/>
      <c r="Q432" s="245"/>
      <c r="R432" s="245"/>
      <c r="S432" s="245"/>
      <c r="T432" s="246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47" t="s">
        <v>148</v>
      </c>
      <c r="AU432" s="247" t="s">
        <v>144</v>
      </c>
      <c r="AV432" s="14" t="s">
        <v>82</v>
      </c>
      <c r="AW432" s="14" t="s">
        <v>33</v>
      </c>
      <c r="AX432" s="14" t="s">
        <v>72</v>
      </c>
      <c r="AY432" s="247" t="s">
        <v>133</v>
      </c>
    </row>
    <row r="433" s="14" customFormat="1">
      <c r="A433" s="14"/>
      <c r="B433" s="237"/>
      <c r="C433" s="238"/>
      <c r="D433" s="228" t="s">
        <v>148</v>
      </c>
      <c r="E433" s="239" t="s">
        <v>19</v>
      </c>
      <c r="F433" s="240" t="s">
        <v>506</v>
      </c>
      <c r="G433" s="238"/>
      <c r="H433" s="241">
        <v>11.76</v>
      </c>
      <c r="I433" s="242"/>
      <c r="J433" s="238"/>
      <c r="K433" s="238"/>
      <c r="L433" s="243"/>
      <c r="M433" s="244"/>
      <c r="N433" s="245"/>
      <c r="O433" s="245"/>
      <c r="P433" s="245"/>
      <c r="Q433" s="245"/>
      <c r="R433" s="245"/>
      <c r="S433" s="245"/>
      <c r="T433" s="246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47" t="s">
        <v>148</v>
      </c>
      <c r="AU433" s="247" t="s">
        <v>144</v>
      </c>
      <c r="AV433" s="14" t="s">
        <v>82</v>
      </c>
      <c r="AW433" s="14" t="s">
        <v>33</v>
      </c>
      <c r="AX433" s="14" t="s">
        <v>72</v>
      </c>
      <c r="AY433" s="247" t="s">
        <v>133</v>
      </c>
    </row>
    <row r="434" s="14" customFormat="1">
      <c r="A434" s="14"/>
      <c r="B434" s="237"/>
      <c r="C434" s="238"/>
      <c r="D434" s="228" t="s">
        <v>148</v>
      </c>
      <c r="E434" s="239" t="s">
        <v>19</v>
      </c>
      <c r="F434" s="240" t="s">
        <v>507</v>
      </c>
      <c r="G434" s="238"/>
      <c r="H434" s="241">
        <v>29.399999999999999</v>
      </c>
      <c r="I434" s="242"/>
      <c r="J434" s="238"/>
      <c r="K434" s="238"/>
      <c r="L434" s="243"/>
      <c r="M434" s="244"/>
      <c r="N434" s="245"/>
      <c r="O434" s="245"/>
      <c r="P434" s="245"/>
      <c r="Q434" s="245"/>
      <c r="R434" s="245"/>
      <c r="S434" s="245"/>
      <c r="T434" s="246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47" t="s">
        <v>148</v>
      </c>
      <c r="AU434" s="247" t="s">
        <v>144</v>
      </c>
      <c r="AV434" s="14" t="s">
        <v>82</v>
      </c>
      <c r="AW434" s="14" t="s">
        <v>33</v>
      </c>
      <c r="AX434" s="14" t="s">
        <v>72</v>
      </c>
      <c r="AY434" s="247" t="s">
        <v>133</v>
      </c>
    </row>
    <row r="435" s="14" customFormat="1">
      <c r="A435" s="14"/>
      <c r="B435" s="237"/>
      <c r="C435" s="238"/>
      <c r="D435" s="228" t="s">
        <v>148</v>
      </c>
      <c r="E435" s="239" t="s">
        <v>19</v>
      </c>
      <c r="F435" s="240" t="s">
        <v>578</v>
      </c>
      <c r="G435" s="238"/>
      <c r="H435" s="241">
        <v>15.359999999999999</v>
      </c>
      <c r="I435" s="242"/>
      <c r="J435" s="238"/>
      <c r="K435" s="238"/>
      <c r="L435" s="243"/>
      <c r="M435" s="244"/>
      <c r="N435" s="245"/>
      <c r="O435" s="245"/>
      <c r="P435" s="245"/>
      <c r="Q435" s="245"/>
      <c r="R435" s="245"/>
      <c r="S435" s="245"/>
      <c r="T435" s="246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47" t="s">
        <v>148</v>
      </c>
      <c r="AU435" s="247" t="s">
        <v>144</v>
      </c>
      <c r="AV435" s="14" t="s">
        <v>82</v>
      </c>
      <c r="AW435" s="14" t="s">
        <v>33</v>
      </c>
      <c r="AX435" s="14" t="s">
        <v>72</v>
      </c>
      <c r="AY435" s="247" t="s">
        <v>133</v>
      </c>
    </row>
    <row r="436" s="15" customFormat="1">
      <c r="A436" s="15"/>
      <c r="B436" s="248"/>
      <c r="C436" s="249"/>
      <c r="D436" s="228" t="s">
        <v>148</v>
      </c>
      <c r="E436" s="250" t="s">
        <v>19</v>
      </c>
      <c r="F436" s="251" t="s">
        <v>151</v>
      </c>
      <c r="G436" s="249"/>
      <c r="H436" s="252">
        <v>459.00999999999999</v>
      </c>
      <c r="I436" s="253"/>
      <c r="J436" s="249"/>
      <c r="K436" s="249"/>
      <c r="L436" s="254"/>
      <c r="M436" s="255"/>
      <c r="N436" s="256"/>
      <c r="O436" s="256"/>
      <c r="P436" s="256"/>
      <c r="Q436" s="256"/>
      <c r="R436" s="256"/>
      <c r="S436" s="256"/>
      <c r="T436" s="257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58" t="s">
        <v>148</v>
      </c>
      <c r="AU436" s="258" t="s">
        <v>144</v>
      </c>
      <c r="AV436" s="15" t="s">
        <v>144</v>
      </c>
      <c r="AW436" s="15" t="s">
        <v>33</v>
      </c>
      <c r="AX436" s="15" t="s">
        <v>80</v>
      </c>
      <c r="AY436" s="258" t="s">
        <v>133</v>
      </c>
    </row>
    <row r="437" s="2" customFormat="1" ht="16.5" customHeight="1">
      <c r="A437" s="42"/>
      <c r="B437" s="43"/>
      <c r="C437" s="259" t="s">
        <v>579</v>
      </c>
      <c r="D437" s="259" t="s">
        <v>152</v>
      </c>
      <c r="E437" s="260" t="s">
        <v>580</v>
      </c>
      <c r="F437" s="261" t="s">
        <v>581</v>
      </c>
      <c r="G437" s="262" t="s">
        <v>141</v>
      </c>
      <c r="H437" s="263">
        <v>527.86199999999997</v>
      </c>
      <c r="I437" s="264"/>
      <c r="J437" s="265">
        <f>ROUND(I437*H437,2)</f>
        <v>0</v>
      </c>
      <c r="K437" s="261" t="s">
        <v>19</v>
      </c>
      <c r="L437" s="266"/>
      <c r="M437" s="267" t="s">
        <v>19</v>
      </c>
      <c r="N437" s="268" t="s">
        <v>43</v>
      </c>
      <c r="O437" s="88"/>
      <c r="P437" s="217">
        <f>O437*H437</f>
        <v>0</v>
      </c>
      <c r="Q437" s="217">
        <v>0.00029999999999999997</v>
      </c>
      <c r="R437" s="217">
        <f>Q437*H437</f>
        <v>0.15835859999999999</v>
      </c>
      <c r="S437" s="217">
        <v>0</v>
      </c>
      <c r="T437" s="218">
        <f>S437*H437</f>
        <v>0</v>
      </c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R437" s="219" t="s">
        <v>360</v>
      </c>
      <c r="AT437" s="219" t="s">
        <v>152</v>
      </c>
      <c r="AU437" s="219" t="s">
        <v>144</v>
      </c>
      <c r="AY437" s="21" t="s">
        <v>133</v>
      </c>
      <c r="BE437" s="220">
        <f>IF(N437="základní",J437,0)</f>
        <v>0</v>
      </c>
      <c r="BF437" s="220">
        <f>IF(N437="snížená",J437,0)</f>
        <v>0</v>
      </c>
      <c r="BG437" s="220">
        <f>IF(N437="zákl. přenesená",J437,0)</f>
        <v>0</v>
      </c>
      <c r="BH437" s="220">
        <f>IF(N437="sníž. přenesená",J437,0)</f>
        <v>0</v>
      </c>
      <c r="BI437" s="220">
        <f>IF(N437="nulová",J437,0)</f>
        <v>0</v>
      </c>
      <c r="BJ437" s="21" t="s">
        <v>80</v>
      </c>
      <c r="BK437" s="220">
        <f>ROUND(I437*H437,2)</f>
        <v>0</v>
      </c>
      <c r="BL437" s="21" t="s">
        <v>240</v>
      </c>
      <c r="BM437" s="219" t="s">
        <v>582</v>
      </c>
    </row>
    <row r="438" s="14" customFormat="1">
      <c r="A438" s="14"/>
      <c r="B438" s="237"/>
      <c r="C438" s="238"/>
      <c r="D438" s="228" t="s">
        <v>148</v>
      </c>
      <c r="E438" s="238"/>
      <c r="F438" s="240" t="s">
        <v>583</v>
      </c>
      <c r="G438" s="238"/>
      <c r="H438" s="241">
        <v>527.86199999999997</v>
      </c>
      <c r="I438" s="242"/>
      <c r="J438" s="238"/>
      <c r="K438" s="238"/>
      <c r="L438" s="243"/>
      <c r="M438" s="244"/>
      <c r="N438" s="245"/>
      <c r="O438" s="245"/>
      <c r="P438" s="245"/>
      <c r="Q438" s="245"/>
      <c r="R438" s="245"/>
      <c r="S438" s="245"/>
      <c r="T438" s="246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47" t="s">
        <v>148</v>
      </c>
      <c r="AU438" s="247" t="s">
        <v>144</v>
      </c>
      <c r="AV438" s="14" t="s">
        <v>82</v>
      </c>
      <c r="AW438" s="14" t="s">
        <v>4</v>
      </c>
      <c r="AX438" s="14" t="s">
        <v>80</v>
      </c>
      <c r="AY438" s="247" t="s">
        <v>133</v>
      </c>
    </row>
    <row r="439" s="2" customFormat="1" ht="24.15" customHeight="1">
      <c r="A439" s="42"/>
      <c r="B439" s="43"/>
      <c r="C439" s="208" t="s">
        <v>584</v>
      </c>
      <c r="D439" s="208" t="s">
        <v>138</v>
      </c>
      <c r="E439" s="209" t="s">
        <v>585</v>
      </c>
      <c r="F439" s="210" t="s">
        <v>586</v>
      </c>
      <c r="G439" s="211" t="s">
        <v>141</v>
      </c>
      <c r="H439" s="212">
        <v>319.05000000000001</v>
      </c>
      <c r="I439" s="213"/>
      <c r="J439" s="214">
        <f>ROUND(I439*H439,2)</f>
        <v>0</v>
      </c>
      <c r="K439" s="210" t="s">
        <v>142</v>
      </c>
      <c r="L439" s="48"/>
      <c r="M439" s="215" t="s">
        <v>19</v>
      </c>
      <c r="N439" s="216" t="s">
        <v>43</v>
      </c>
      <c r="O439" s="88"/>
      <c r="P439" s="217">
        <f>O439*H439</f>
        <v>0</v>
      </c>
      <c r="Q439" s="217">
        <v>0</v>
      </c>
      <c r="R439" s="217">
        <f>Q439*H439</f>
        <v>0</v>
      </c>
      <c r="S439" s="217">
        <v>0</v>
      </c>
      <c r="T439" s="218">
        <f>S439*H439</f>
        <v>0</v>
      </c>
      <c r="U439" s="42"/>
      <c r="V439" s="42"/>
      <c r="W439" s="42"/>
      <c r="X439" s="42"/>
      <c r="Y439" s="42"/>
      <c r="Z439" s="42"/>
      <c r="AA439" s="42"/>
      <c r="AB439" s="42"/>
      <c r="AC439" s="42"/>
      <c r="AD439" s="42"/>
      <c r="AE439" s="42"/>
      <c r="AR439" s="219" t="s">
        <v>240</v>
      </c>
      <c r="AT439" s="219" t="s">
        <v>138</v>
      </c>
      <c r="AU439" s="219" t="s">
        <v>144</v>
      </c>
      <c r="AY439" s="21" t="s">
        <v>133</v>
      </c>
      <c r="BE439" s="220">
        <f>IF(N439="základní",J439,0)</f>
        <v>0</v>
      </c>
      <c r="BF439" s="220">
        <f>IF(N439="snížená",J439,0)</f>
        <v>0</v>
      </c>
      <c r="BG439" s="220">
        <f>IF(N439="zákl. přenesená",J439,0)</f>
        <v>0</v>
      </c>
      <c r="BH439" s="220">
        <f>IF(N439="sníž. přenesená",J439,0)</f>
        <v>0</v>
      </c>
      <c r="BI439" s="220">
        <f>IF(N439="nulová",J439,0)</f>
        <v>0</v>
      </c>
      <c r="BJ439" s="21" t="s">
        <v>80</v>
      </c>
      <c r="BK439" s="220">
        <f>ROUND(I439*H439,2)</f>
        <v>0</v>
      </c>
      <c r="BL439" s="21" t="s">
        <v>240</v>
      </c>
      <c r="BM439" s="219" t="s">
        <v>587</v>
      </c>
    </row>
    <row r="440" s="2" customFormat="1">
      <c r="A440" s="42"/>
      <c r="B440" s="43"/>
      <c r="C440" s="44"/>
      <c r="D440" s="221" t="s">
        <v>146</v>
      </c>
      <c r="E440" s="44"/>
      <c r="F440" s="222" t="s">
        <v>588</v>
      </c>
      <c r="G440" s="44"/>
      <c r="H440" s="44"/>
      <c r="I440" s="223"/>
      <c r="J440" s="44"/>
      <c r="K440" s="44"/>
      <c r="L440" s="48"/>
      <c r="M440" s="224"/>
      <c r="N440" s="225"/>
      <c r="O440" s="88"/>
      <c r="P440" s="88"/>
      <c r="Q440" s="88"/>
      <c r="R440" s="88"/>
      <c r="S440" s="88"/>
      <c r="T440" s="89"/>
      <c r="U440" s="42"/>
      <c r="V440" s="42"/>
      <c r="W440" s="42"/>
      <c r="X440" s="42"/>
      <c r="Y440" s="42"/>
      <c r="Z440" s="42"/>
      <c r="AA440" s="42"/>
      <c r="AB440" s="42"/>
      <c r="AC440" s="42"/>
      <c r="AD440" s="42"/>
      <c r="AE440" s="42"/>
      <c r="AT440" s="21" t="s">
        <v>146</v>
      </c>
      <c r="AU440" s="21" t="s">
        <v>144</v>
      </c>
    </row>
    <row r="441" s="13" customFormat="1">
      <c r="A441" s="13"/>
      <c r="B441" s="226"/>
      <c r="C441" s="227"/>
      <c r="D441" s="228" t="s">
        <v>148</v>
      </c>
      <c r="E441" s="229" t="s">
        <v>19</v>
      </c>
      <c r="F441" s="230" t="s">
        <v>589</v>
      </c>
      <c r="G441" s="227"/>
      <c r="H441" s="229" t="s">
        <v>19</v>
      </c>
      <c r="I441" s="231"/>
      <c r="J441" s="227"/>
      <c r="K441" s="227"/>
      <c r="L441" s="232"/>
      <c r="M441" s="233"/>
      <c r="N441" s="234"/>
      <c r="O441" s="234"/>
      <c r="P441" s="234"/>
      <c r="Q441" s="234"/>
      <c r="R441" s="234"/>
      <c r="S441" s="234"/>
      <c r="T441" s="235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6" t="s">
        <v>148</v>
      </c>
      <c r="AU441" s="236" t="s">
        <v>144</v>
      </c>
      <c r="AV441" s="13" t="s">
        <v>80</v>
      </c>
      <c r="AW441" s="13" t="s">
        <v>33</v>
      </c>
      <c r="AX441" s="13" t="s">
        <v>72</v>
      </c>
      <c r="AY441" s="236" t="s">
        <v>133</v>
      </c>
    </row>
    <row r="442" s="14" customFormat="1">
      <c r="A442" s="14"/>
      <c r="B442" s="237"/>
      <c r="C442" s="238"/>
      <c r="D442" s="228" t="s">
        <v>148</v>
      </c>
      <c r="E442" s="239" t="s">
        <v>19</v>
      </c>
      <c r="F442" s="240" t="s">
        <v>590</v>
      </c>
      <c r="G442" s="238"/>
      <c r="H442" s="241">
        <v>319.05000000000001</v>
      </c>
      <c r="I442" s="242"/>
      <c r="J442" s="238"/>
      <c r="K442" s="238"/>
      <c r="L442" s="243"/>
      <c r="M442" s="244"/>
      <c r="N442" s="245"/>
      <c r="O442" s="245"/>
      <c r="P442" s="245"/>
      <c r="Q442" s="245"/>
      <c r="R442" s="245"/>
      <c r="S442" s="245"/>
      <c r="T442" s="246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47" t="s">
        <v>148</v>
      </c>
      <c r="AU442" s="247" t="s">
        <v>144</v>
      </c>
      <c r="AV442" s="14" t="s">
        <v>82</v>
      </c>
      <c r="AW442" s="14" t="s">
        <v>33</v>
      </c>
      <c r="AX442" s="14" t="s">
        <v>72</v>
      </c>
      <c r="AY442" s="247" t="s">
        <v>133</v>
      </c>
    </row>
    <row r="443" s="15" customFormat="1">
      <c r="A443" s="15"/>
      <c r="B443" s="248"/>
      <c r="C443" s="249"/>
      <c r="D443" s="228" t="s">
        <v>148</v>
      </c>
      <c r="E443" s="250" t="s">
        <v>19</v>
      </c>
      <c r="F443" s="251" t="s">
        <v>151</v>
      </c>
      <c r="G443" s="249"/>
      <c r="H443" s="252">
        <v>319.05000000000001</v>
      </c>
      <c r="I443" s="253"/>
      <c r="J443" s="249"/>
      <c r="K443" s="249"/>
      <c r="L443" s="254"/>
      <c r="M443" s="255"/>
      <c r="N443" s="256"/>
      <c r="O443" s="256"/>
      <c r="P443" s="256"/>
      <c r="Q443" s="256"/>
      <c r="R443" s="256"/>
      <c r="S443" s="256"/>
      <c r="T443" s="257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T443" s="258" t="s">
        <v>148</v>
      </c>
      <c r="AU443" s="258" t="s">
        <v>144</v>
      </c>
      <c r="AV443" s="15" t="s">
        <v>144</v>
      </c>
      <c r="AW443" s="15" t="s">
        <v>33</v>
      </c>
      <c r="AX443" s="15" t="s">
        <v>80</v>
      </c>
      <c r="AY443" s="258" t="s">
        <v>133</v>
      </c>
    </row>
    <row r="444" s="2" customFormat="1" ht="16.5" customHeight="1">
      <c r="A444" s="42"/>
      <c r="B444" s="43"/>
      <c r="C444" s="259" t="s">
        <v>591</v>
      </c>
      <c r="D444" s="259" t="s">
        <v>152</v>
      </c>
      <c r="E444" s="260" t="s">
        <v>592</v>
      </c>
      <c r="F444" s="261" t="s">
        <v>593</v>
      </c>
      <c r="G444" s="262" t="s">
        <v>141</v>
      </c>
      <c r="H444" s="263">
        <v>670.005</v>
      </c>
      <c r="I444" s="264"/>
      <c r="J444" s="265">
        <f>ROUND(I444*H444,2)</f>
        <v>0</v>
      </c>
      <c r="K444" s="261" t="s">
        <v>142</v>
      </c>
      <c r="L444" s="266"/>
      <c r="M444" s="267" t="s">
        <v>19</v>
      </c>
      <c r="N444" s="268" t="s">
        <v>43</v>
      </c>
      <c r="O444" s="88"/>
      <c r="P444" s="217">
        <f>O444*H444</f>
        <v>0</v>
      </c>
      <c r="Q444" s="217">
        <v>0.0030000000000000001</v>
      </c>
      <c r="R444" s="217">
        <f>Q444*H444</f>
        <v>2.0100150000000001</v>
      </c>
      <c r="S444" s="217">
        <v>0</v>
      </c>
      <c r="T444" s="218">
        <f>S444*H444</f>
        <v>0</v>
      </c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  <c r="AE444" s="42"/>
      <c r="AR444" s="219" t="s">
        <v>360</v>
      </c>
      <c r="AT444" s="219" t="s">
        <v>152</v>
      </c>
      <c r="AU444" s="219" t="s">
        <v>144</v>
      </c>
      <c r="AY444" s="21" t="s">
        <v>133</v>
      </c>
      <c r="BE444" s="220">
        <f>IF(N444="základní",J444,0)</f>
        <v>0</v>
      </c>
      <c r="BF444" s="220">
        <f>IF(N444="snížená",J444,0)</f>
        <v>0</v>
      </c>
      <c r="BG444" s="220">
        <f>IF(N444="zákl. přenesená",J444,0)</f>
        <v>0</v>
      </c>
      <c r="BH444" s="220">
        <f>IF(N444="sníž. přenesená",J444,0)</f>
        <v>0</v>
      </c>
      <c r="BI444" s="220">
        <f>IF(N444="nulová",J444,0)</f>
        <v>0</v>
      </c>
      <c r="BJ444" s="21" t="s">
        <v>80</v>
      </c>
      <c r="BK444" s="220">
        <f>ROUND(I444*H444,2)</f>
        <v>0</v>
      </c>
      <c r="BL444" s="21" t="s">
        <v>240</v>
      </c>
      <c r="BM444" s="219" t="s">
        <v>594</v>
      </c>
    </row>
    <row r="445" s="14" customFormat="1">
      <c r="A445" s="14"/>
      <c r="B445" s="237"/>
      <c r="C445" s="238"/>
      <c r="D445" s="228" t="s">
        <v>148</v>
      </c>
      <c r="E445" s="238"/>
      <c r="F445" s="240" t="s">
        <v>595</v>
      </c>
      <c r="G445" s="238"/>
      <c r="H445" s="241">
        <v>670.005</v>
      </c>
      <c r="I445" s="242"/>
      <c r="J445" s="238"/>
      <c r="K445" s="238"/>
      <c r="L445" s="243"/>
      <c r="M445" s="244"/>
      <c r="N445" s="245"/>
      <c r="O445" s="245"/>
      <c r="P445" s="245"/>
      <c r="Q445" s="245"/>
      <c r="R445" s="245"/>
      <c r="S445" s="245"/>
      <c r="T445" s="246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47" t="s">
        <v>148</v>
      </c>
      <c r="AU445" s="247" t="s">
        <v>144</v>
      </c>
      <c r="AV445" s="14" t="s">
        <v>82</v>
      </c>
      <c r="AW445" s="14" t="s">
        <v>4</v>
      </c>
      <c r="AX445" s="14" t="s">
        <v>80</v>
      </c>
      <c r="AY445" s="247" t="s">
        <v>133</v>
      </c>
    </row>
    <row r="446" s="2" customFormat="1" ht="16.5" customHeight="1">
      <c r="A446" s="42"/>
      <c r="B446" s="43"/>
      <c r="C446" s="208" t="s">
        <v>596</v>
      </c>
      <c r="D446" s="208" t="s">
        <v>138</v>
      </c>
      <c r="E446" s="209" t="s">
        <v>597</v>
      </c>
      <c r="F446" s="210" t="s">
        <v>598</v>
      </c>
      <c r="G446" s="211" t="s">
        <v>141</v>
      </c>
      <c r="H446" s="212">
        <v>319.05000000000001</v>
      </c>
      <c r="I446" s="213"/>
      <c r="J446" s="214">
        <f>ROUND(I446*H446,2)</f>
        <v>0</v>
      </c>
      <c r="K446" s="210" t="s">
        <v>142</v>
      </c>
      <c r="L446" s="48"/>
      <c r="M446" s="215" t="s">
        <v>19</v>
      </c>
      <c r="N446" s="216" t="s">
        <v>43</v>
      </c>
      <c r="O446" s="88"/>
      <c r="P446" s="217">
        <f>O446*H446</f>
        <v>0</v>
      </c>
      <c r="Q446" s="217">
        <v>0</v>
      </c>
      <c r="R446" s="217">
        <f>Q446*H446</f>
        <v>0</v>
      </c>
      <c r="S446" s="217">
        <v>0</v>
      </c>
      <c r="T446" s="218">
        <f>S446*H446</f>
        <v>0</v>
      </c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R446" s="219" t="s">
        <v>240</v>
      </c>
      <c r="AT446" s="219" t="s">
        <v>138</v>
      </c>
      <c r="AU446" s="219" t="s">
        <v>144</v>
      </c>
      <c r="AY446" s="21" t="s">
        <v>133</v>
      </c>
      <c r="BE446" s="220">
        <f>IF(N446="základní",J446,0)</f>
        <v>0</v>
      </c>
      <c r="BF446" s="220">
        <f>IF(N446="snížená",J446,0)</f>
        <v>0</v>
      </c>
      <c r="BG446" s="220">
        <f>IF(N446="zákl. přenesená",J446,0)</f>
        <v>0</v>
      </c>
      <c r="BH446" s="220">
        <f>IF(N446="sníž. přenesená",J446,0)</f>
        <v>0</v>
      </c>
      <c r="BI446" s="220">
        <f>IF(N446="nulová",J446,0)</f>
        <v>0</v>
      </c>
      <c r="BJ446" s="21" t="s">
        <v>80</v>
      </c>
      <c r="BK446" s="220">
        <f>ROUND(I446*H446,2)</f>
        <v>0</v>
      </c>
      <c r="BL446" s="21" t="s">
        <v>240</v>
      </c>
      <c r="BM446" s="219" t="s">
        <v>599</v>
      </c>
    </row>
    <row r="447" s="2" customFormat="1">
      <c r="A447" s="42"/>
      <c r="B447" s="43"/>
      <c r="C447" s="44"/>
      <c r="D447" s="221" t="s">
        <v>146</v>
      </c>
      <c r="E447" s="44"/>
      <c r="F447" s="222" t="s">
        <v>600</v>
      </c>
      <c r="G447" s="44"/>
      <c r="H447" s="44"/>
      <c r="I447" s="223"/>
      <c r="J447" s="44"/>
      <c r="K447" s="44"/>
      <c r="L447" s="48"/>
      <c r="M447" s="224"/>
      <c r="N447" s="225"/>
      <c r="O447" s="88"/>
      <c r="P447" s="88"/>
      <c r="Q447" s="88"/>
      <c r="R447" s="88"/>
      <c r="S447" s="88"/>
      <c r="T447" s="89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T447" s="21" t="s">
        <v>146</v>
      </c>
      <c r="AU447" s="21" t="s">
        <v>144</v>
      </c>
    </row>
    <row r="448" s="13" customFormat="1">
      <c r="A448" s="13"/>
      <c r="B448" s="226"/>
      <c r="C448" s="227"/>
      <c r="D448" s="228" t="s">
        <v>148</v>
      </c>
      <c r="E448" s="229" t="s">
        <v>19</v>
      </c>
      <c r="F448" s="230" t="s">
        <v>601</v>
      </c>
      <c r="G448" s="227"/>
      <c r="H448" s="229" t="s">
        <v>19</v>
      </c>
      <c r="I448" s="231"/>
      <c r="J448" s="227"/>
      <c r="K448" s="227"/>
      <c r="L448" s="232"/>
      <c r="M448" s="233"/>
      <c r="N448" s="234"/>
      <c r="O448" s="234"/>
      <c r="P448" s="234"/>
      <c r="Q448" s="234"/>
      <c r="R448" s="234"/>
      <c r="S448" s="234"/>
      <c r="T448" s="235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6" t="s">
        <v>148</v>
      </c>
      <c r="AU448" s="236" t="s">
        <v>144</v>
      </c>
      <c r="AV448" s="13" t="s">
        <v>80</v>
      </c>
      <c r="AW448" s="13" t="s">
        <v>33</v>
      </c>
      <c r="AX448" s="13" t="s">
        <v>72</v>
      </c>
      <c r="AY448" s="236" t="s">
        <v>133</v>
      </c>
    </row>
    <row r="449" s="14" customFormat="1">
      <c r="A449" s="14"/>
      <c r="B449" s="237"/>
      <c r="C449" s="238"/>
      <c r="D449" s="228" t="s">
        <v>148</v>
      </c>
      <c r="E449" s="239" t="s">
        <v>19</v>
      </c>
      <c r="F449" s="240" t="s">
        <v>590</v>
      </c>
      <c r="G449" s="238"/>
      <c r="H449" s="241">
        <v>319.05000000000001</v>
      </c>
      <c r="I449" s="242"/>
      <c r="J449" s="238"/>
      <c r="K449" s="238"/>
      <c r="L449" s="243"/>
      <c r="M449" s="244"/>
      <c r="N449" s="245"/>
      <c r="O449" s="245"/>
      <c r="P449" s="245"/>
      <c r="Q449" s="245"/>
      <c r="R449" s="245"/>
      <c r="S449" s="245"/>
      <c r="T449" s="246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47" t="s">
        <v>148</v>
      </c>
      <c r="AU449" s="247" t="s">
        <v>144</v>
      </c>
      <c r="AV449" s="14" t="s">
        <v>82</v>
      </c>
      <c r="AW449" s="14" t="s">
        <v>33</v>
      </c>
      <c r="AX449" s="14" t="s">
        <v>72</v>
      </c>
      <c r="AY449" s="247" t="s">
        <v>133</v>
      </c>
    </row>
    <row r="450" s="15" customFormat="1">
      <c r="A450" s="15"/>
      <c r="B450" s="248"/>
      <c r="C450" s="249"/>
      <c r="D450" s="228" t="s">
        <v>148</v>
      </c>
      <c r="E450" s="250" t="s">
        <v>19</v>
      </c>
      <c r="F450" s="251" t="s">
        <v>151</v>
      </c>
      <c r="G450" s="249"/>
      <c r="H450" s="252">
        <v>319.05000000000001</v>
      </c>
      <c r="I450" s="253"/>
      <c r="J450" s="249"/>
      <c r="K450" s="249"/>
      <c r="L450" s="254"/>
      <c r="M450" s="255"/>
      <c r="N450" s="256"/>
      <c r="O450" s="256"/>
      <c r="P450" s="256"/>
      <c r="Q450" s="256"/>
      <c r="R450" s="256"/>
      <c r="S450" s="256"/>
      <c r="T450" s="257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T450" s="258" t="s">
        <v>148</v>
      </c>
      <c r="AU450" s="258" t="s">
        <v>144</v>
      </c>
      <c r="AV450" s="15" t="s">
        <v>144</v>
      </c>
      <c r="AW450" s="15" t="s">
        <v>33</v>
      </c>
      <c r="AX450" s="15" t="s">
        <v>80</v>
      </c>
      <c r="AY450" s="258" t="s">
        <v>133</v>
      </c>
    </row>
    <row r="451" s="2" customFormat="1" ht="16.5" customHeight="1">
      <c r="A451" s="42"/>
      <c r="B451" s="43"/>
      <c r="C451" s="259" t="s">
        <v>602</v>
      </c>
      <c r="D451" s="259" t="s">
        <v>152</v>
      </c>
      <c r="E451" s="260" t="s">
        <v>603</v>
      </c>
      <c r="F451" s="261" t="s">
        <v>604</v>
      </c>
      <c r="G451" s="262" t="s">
        <v>335</v>
      </c>
      <c r="H451" s="263">
        <v>49.049999999999997</v>
      </c>
      <c r="I451" s="264"/>
      <c r="J451" s="265">
        <f>ROUND(I451*H451,2)</f>
        <v>0</v>
      </c>
      <c r="K451" s="261" t="s">
        <v>142</v>
      </c>
      <c r="L451" s="266"/>
      <c r="M451" s="267" t="s">
        <v>19</v>
      </c>
      <c r="N451" s="268" t="s">
        <v>43</v>
      </c>
      <c r="O451" s="88"/>
      <c r="P451" s="217">
        <f>O451*H451</f>
        <v>0</v>
      </c>
      <c r="Q451" s="217">
        <v>0.02</v>
      </c>
      <c r="R451" s="217">
        <f>Q451*H451</f>
        <v>0.98099999999999998</v>
      </c>
      <c r="S451" s="217">
        <v>0</v>
      </c>
      <c r="T451" s="218">
        <f>S451*H451</f>
        <v>0</v>
      </c>
      <c r="U451" s="42"/>
      <c r="V451" s="42"/>
      <c r="W451" s="42"/>
      <c r="X451" s="42"/>
      <c r="Y451" s="42"/>
      <c r="Z451" s="42"/>
      <c r="AA451" s="42"/>
      <c r="AB451" s="42"/>
      <c r="AC451" s="42"/>
      <c r="AD451" s="42"/>
      <c r="AE451" s="42"/>
      <c r="AR451" s="219" t="s">
        <v>360</v>
      </c>
      <c r="AT451" s="219" t="s">
        <v>152</v>
      </c>
      <c r="AU451" s="219" t="s">
        <v>144</v>
      </c>
      <c r="AY451" s="21" t="s">
        <v>133</v>
      </c>
      <c r="BE451" s="220">
        <f>IF(N451="základní",J451,0)</f>
        <v>0</v>
      </c>
      <c r="BF451" s="220">
        <f>IF(N451="snížená",J451,0)</f>
        <v>0</v>
      </c>
      <c r="BG451" s="220">
        <f>IF(N451="zákl. přenesená",J451,0)</f>
        <v>0</v>
      </c>
      <c r="BH451" s="220">
        <f>IF(N451="sníž. přenesená",J451,0)</f>
        <v>0</v>
      </c>
      <c r="BI451" s="220">
        <f>IF(N451="nulová",J451,0)</f>
        <v>0</v>
      </c>
      <c r="BJ451" s="21" t="s">
        <v>80</v>
      </c>
      <c r="BK451" s="220">
        <f>ROUND(I451*H451,2)</f>
        <v>0</v>
      </c>
      <c r="BL451" s="21" t="s">
        <v>240</v>
      </c>
      <c r="BM451" s="219" t="s">
        <v>605</v>
      </c>
    </row>
    <row r="452" s="2" customFormat="1" ht="24.15" customHeight="1">
      <c r="A452" s="42"/>
      <c r="B452" s="43"/>
      <c r="C452" s="208" t="s">
        <v>606</v>
      </c>
      <c r="D452" s="208" t="s">
        <v>138</v>
      </c>
      <c r="E452" s="209" t="s">
        <v>607</v>
      </c>
      <c r="F452" s="210" t="s">
        <v>608</v>
      </c>
      <c r="G452" s="211" t="s">
        <v>170</v>
      </c>
      <c r="H452" s="212">
        <v>78.599999999999994</v>
      </c>
      <c r="I452" s="213"/>
      <c r="J452" s="214">
        <f>ROUND(I452*H452,2)</f>
        <v>0</v>
      </c>
      <c r="K452" s="210" t="s">
        <v>142</v>
      </c>
      <c r="L452" s="48"/>
      <c r="M452" s="215" t="s">
        <v>19</v>
      </c>
      <c r="N452" s="216" t="s">
        <v>43</v>
      </c>
      <c r="O452" s="88"/>
      <c r="P452" s="217">
        <f>O452*H452</f>
        <v>0</v>
      </c>
      <c r="Q452" s="217">
        <v>0.00024000000000000001</v>
      </c>
      <c r="R452" s="217">
        <f>Q452*H452</f>
        <v>0.018863999999999999</v>
      </c>
      <c r="S452" s="217">
        <v>0</v>
      </c>
      <c r="T452" s="218">
        <f>S452*H452</f>
        <v>0</v>
      </c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42"/>
      <c r="AR452" s="219" t="s">
        <v>240</v>
      </c>
      <c r="AT452" s="219" t="s">
        <v>138</v>
      </c>
      <c r="AU452" s="219" t="s">
        <v>144</v>
      </c>
      <c r="AY452" s="21" t="s">
        <v>133</v>
      </c>
      <c r="BE452" s="220">
        <f>IF(N452="základní",J452,0)</f>
        <v>0</v>
      </c>
      <c r="BF452" s="220">
        <f>IF(N452="snížená",J452,0)</f>
        <v>0</v>
      </c>
      <c r="BG452" s="220">
        <f>IF(N452="zákl. přenesená",J452,0)</f>
        <v>0</v>
      </c>
      <c r="BH452" s="220">
        <f>IF(N452="sníž. přenesená",J452,0)</f>
        <v>0</v>
      </c>
      <c r="BI452" s="220">
        <f>IF(N452="nulová",J452,0)</f>
        <v>0</v>
      </c>
      <c r="BJ452" s="21" t="s">
        <v>80</v>
      </c>
      <c r="BK452" s="220">
        <f>ROUND(I452*H452,2)</f>
        <v>0</v>
      </c>
      <c r="BL452" s="21" t="s">
        <v>240</v>
      </c>
      <c r="BM452" s="219" t="s">
        <v>609</v>
      </c>
    </row>
    <row r="453" s="2" customFormat="1">
      <c r="A453" s="42"/>
      <c r="B453" s="43"/>
      <c r="C453" s="44"/>
      <c r="D453" s="221" t="s">
        <v>146</v>
      </c>
      <c r="E453" s="44"/>
      <c r="F453" s="222" t="s">
        <v>610</v>
      </c>
      <c r="G453" s="44"/>
      <c r="H453" s="44"/>
      <c r="I453" s="223"/>
      <c r="J453" s="44"/>
      <c r="K453" s="44"/>
      <c r="L453" s="48"/>
      <c r="M453" s="224"/>
      <c r="N453" s="225"/>
      <c r="O453" s="88"/>
      <c r="P453" s="88"/>
      <c r="Q453" s="88"/>
      <c r="R453" s="88"/>
      <c r="S453" s="88"/>
      <c r="T453" s="89"/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  <c r="AE453" s="42"/>
      <c r="AT453" s="21" t="s">
        <v>146</v>
      </c>
      <c r="AU453" s="21" t="s">
        <v>144</v>
      </c>
    </row>
    <row r="454" s="13" customFormat="1">
      <c r="A454" s="13"/>
      <c r="B454" s="226"/>
      <c r="C454" s="227"/>
      <c r="D454" s="228" t="s">
        <v>148</v>
      </c>
      <c r="E454" s="229" t="s">
        <v>19</v>
      </c>
      <c r="F454" s="230" t="s">
        <v>611</v>
      </c>
      <c r="G454" s="227"/>
      <c r="H454" s="229" t="s">
        <v>19</v>
      </c>
      <c r="I454" s="231"/>
      <c r="J454" s="227"/>
      <c r="K454" s="227"/>
      <c r="L454" s="232"/>
      <c r="M454" s="233"/>
      <c r="N454" s="234"/>
      <c r="O454" s="234"/>
      <c r="P454" s="234"/>
      <c r="Q454" s="234"/>
      <c r="R454" s="234"/>
      <c r="S454" s="234"/>
      <c r="T454" s="235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6" t="s">
        <v>148</v>
      </c>
      <c r="AU454" s="236" t="s">
        <v>144</v>
      </c>
      <c r="AV454" s="13" t="s">
        <v>80</v>
      </c>
      <c r="AW454" s="13" t="s">
        <v>33</v>
      </c>
      <c r="AX454" s="13" t="s">
        <v>72</v>
      </c>
      <c r="AY454" s="236" t="s">
        <v>133</v>
      </c>
    </row>
    <row r="455" s="14" customFormat="1">
      <c r="A455" s="14"/>
      <c r="B455" s="237"/>
      <c r="C455" s="238"/>
      <c r="D455" s="228" t="s">
        <v>148</v>
      </c>
      <c r="E455" s="239" t="s">
        <v>19</v>
      </c>
      <c r="F455" s="240" t="s">
        <v>612</v>
      </c>
      <c r="G455" s="238"/>
      <c r="H455" s="241">
        <v>78.599999999999994</v>
      </c>
      <c r="I455" s="242"/>
      <c r="J455" s="238"/>
      <c r="K455" s="238"/>
      <c r="L455" s="243"/>
      <c r="M455" s="244"/>
      <c r="N455" s="245"/>
      <c r="O455" s="245"/>
      <c r="P455" s="245"/>
      <c r="Q455" s="245"/>
      <c r="R455" s="245"/>
      <c r="S455" s="245"/>
      <c r="T455" s="246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47" t="s">
        <v>148</v>
      </c>
      <c r="AU455" s="247" t="s">
        <v>144</v>
      </c>
      <c r="AV455" s="14" t="s">
        <v>82</v>
      </c>
      <c r="AW455" s="14" t="s">
        <v>33</v>
      </c>
      <c r="AX455" s="14" t="s">
        <v>72</v>
      </c>
      <c r="AY455" s="247" t="s">
        <v>133</v>
      </c>
    </row>
    <row r="456" s="15" customFormat="1">
      <c r="A456" s="15"/>
      <c r="B456" s="248"/>
      <c r="C456" s="249"/>
      <c r="D456" s="228" t="s">
        <v>148</v>
      </c>
      <c r="E456" s="250" t="s">
        <v>19</v>
      </c>
      <c r="F456" s="251" t="s">
        <v>151</v>
      </c>
      <c r="G456" s="249"/>
      <c r="H456" s="252">
        <v>78.599999999999994</v>
      </c>
      <c r="I456" s="253"/>
      <c r="J456" s="249"/>
      <c r="K456" s="249"/>
      <c r="L456" s="254"/>
      <c r="M456" s="255"/>
      <c r="N456" s="256"/>
      <c r="O456" s="256"/>
      <c r="P456" s="256"/>
      <c r="Q456" s="256"/>
      <c r="R456" s="256"/>
      <c r="S456" s="256"/>
      <c r="T456" s="257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T456" s="258" t="s">
        <v>148</v>
      </c>
      <c r="AU456" s="258" t="s">
        <v>144</v>
      </c>
      <c r="AV456" s="15" t="s">
        <v>144</v>
      </c>
      <c r="AW456" s="15" t="s">
        <v>33</v>
      </c>
      <c r="AX456" s="15" t="s">
        <v>80</v>
      </c>
      <c r="AY456" s="258" t="s">
        <v>133</v>
      </c>
    </row>
    <row r="457" s="2" customFormat="1" ht="16.5" customHeight="1">
      <c r="A457" s="42"/>
      <c r="B457" s="43"/>
      <c r="C457" s="259" t="s">
        <v>613</v>
      </c>
      <c r="D457" s="259" t="s">
        <v>152</v>
      </c>
      <c r="E457" s="260" t="s">
        <v>614</v>
      </c>
      <c r="F457" s="261" t="s">
        <v>615</v>
      </c>
      <c r="G457" s="262" t="s">
        <v>335</v>
      </c>
      <c r="H457" s="263">
        <v>3.5659999999999998</v>
      </c>
      <c r="I457" s="264"/>
      <c r="J457" s="265">
        <f>ROUND(I457*H457,2)</f>
        <v>0</v>
      </c>
      <c r="K457" s="261" t="s">
        <v>142</v>
      </c>
      <c r="L457" s="266"/>
      <c r="M457" s="267" t="s">
        <v>19</v>
      </c>
      <c r="N457" s="268" t="s">
        <v>43</v>
      </c>
      <c r="O457" s="88"/>
      <c r="P457" s="217">
        <f>O457*H457</f>
        <v>0</v>
      </c>
      <c r="Q457" s="217">
        <v>0.029999999999999999</v>
      </c>
      <c r="R457" s="217">
        <f>Q457*H457</f>
        <v>0.10697999999999999</v>
      </c>
      <c r="S457" s="217">
        <v>0</v>
      </c>
      <c r="T457" s="218">
        <f>S457*H457</f>
        <v>0</v>
      </c>
      <c r="U457" s="42"/>
      <c r="V457" s="42"/>
      <c r="W457" s="42"/>
      <c r="X457" s="42"/>
      <c r="Y457" s="42"/>
      <c r="Z457" s="42"/>
      <c r="AA457" s="42"/>
      <c r="AB457" s="42"/>
      <c r="AC457" s="42"/>
      <c r="AD457" s="42"/>
      <c r="AE457" s="42"/>
      <c r="AR457" s="219" t="s">
        <v>360</v>
      </c>
      <c r="AT457" s="219" t="s">
        <v>152</v>
      </c>
      <c r="AU457" s="219" t="s">
        <v>144</v>
      </c>
      <c r="AY457" s="21" t="s">
        <v>133</v>
      </c>
      <c r="BE457" s="220">
        <f>IF(N457="základní",J457,0)</f>
        <v>0</v>
      </c>
      <c r="BF457" s="220">
        <f>IF(N457="snížená",J457,0)</f>
        <v>0</v>
      </c>
      <c r="BG457" s="220">
        <f>IF(N457="zákl. přenesená",J457,0)</f>
        <v>0</v>
      </c>
      <c r="BH457" s="220">
        <f>IF(N457="sníž. přenesená",J457,0)</f>
        <v>0</v>
      </c>
      <c r="BI457" s="220">
        <f>IF(N457="nulová",J457,0)</f>
        <v>0</v>
      </c>
      <c r="BJ457" s="21" t="s">
        <v>80</v>
      </c>
      <c r="BK457" s="220">
        <f>ROUND(I457*H457,2)</f>
        <v>0</v>
      </c>
      <c r="BL457" s="21" t="s">
        <v>240</v>
      </c>
      <c r="BM457" s="219" t="s">
        <v>616</v>
      </c>
    </row>
    <row r="458" s="14" customFormat="1">
      <c r="A458" s="14"/>
      <c r="B458" s="237"/>
      <c r="C458" s="238"/>
      <c r="D458" s="228" t="s">
        <v>148</v>
      </c>
      <c r="E458" s="239" t="s">
        <v>19</v>
      </c>
      <c r="F458" s="240" t="s">
        <v>617</v>
      </c>
      <c r="G458" s="238"/>
      <c r="H458" s="241">
        <v>3.5659999999999998</v>
      </c>
      <c r="I458" s="242"/>
      <c r="J458" s="238"/>
      <c r="K458" s="238"/>
      <c r="L458" s="243"/>
      <c r="M458" s="244"/>
      <c r="N458" s="245"/>
      <c r="O458" s="245"/>
      <c r="P458" s="245"/>
      <c r="Q458" s="245"/>
      <c r="R458" s="245"/>
      <c r="S458" s="245"/>
      <c r="T458" s="246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7" t="s">
        <v>148</v>
      </c>
      <c r="AU458" s="247" t="s">
        <v>144</v>
      </c>
      <c r="AV458" s="14" t="s">
        <v>82</v>
      </c>
      <c r="AW458" s="14" t="s">
        <v>33</v>
      </c>
      <c r="AX458" s="14" t="s">
        <v>72</v>
      </c>
      <c r="AY458" s="247" t="s">
        <v>133</v>
      </c>
    </row>
    <row r="459" s="15" customFormat="1">
      <c r="A459" s="15"/>
      <c r="B459" s="248"/>
      <c r="C459" s="249"/>
      <c r="D459" s="228" t="s">
        <v>148</v>
      </c>
      <c r="E459" s="250" t="s">
        <v>19</v>
      </c>
      <c r="F459" s="251" t="s">
        <v>151</v>
      </c>
      <c r="G459" s="249"/>
      <c r="H459" s="252">
        <v>3.5659999999999998</v>
      </c>
      <c r="I459" s="253"/>
      <c r="J459" s="249"/>
      <c r="K459" s="249"/>
      <c r="L459" s="254"/>
      <c r="M459" s="255"/>
      <c r="N459" s="256"/>
      <c r="O459" s="256"/>
      <c r="P459" s="256"/>
      <c r="Q459" s="256"/>
      <c r="R459" s="256"/>
      <c r="S459" s="256"/>
      <c r="T459" s="257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T459" s="258" t="s">
        <v>148</v>
      </c>
      <c r="AU459" s="258" t="s">
        <v>144</v>
      </c>
      <c r="AV459" s="15" t="s">
        <v>144</v>
      </c>
      <c r="AW459" s="15" t="s">
        <v>33</v>
      </c>
      <c r="AX459" s="15" t="s">
        <v>80</v>
      </c>
      <c r="AY459" s="258" t="s">
        <v>133</v>
      </c>
    </row>
    <row r="460" s="2" customFormat="1" ht="24.15" customHeight="1">
      <c r="A460" s="42"/>
      <c r="B460" s="43"/>
      <c r="C460" s="208" t="s">
        <v>618</v>
      </c>
      <c r="D460" s="208" t="s">
        <v>138</v>
      </c>
      <c r="E460" s="209" t="s">
        <v>619</v>
      </c>
      <c r="F460" s="210" t="s">
        <v>620</v>
      </c>
      <c r="G460" s="211" t="s">
        <v>141</v>
      </c>
      <c r="H460" s="212">
        <v>69.655000000000001</v>
      </c>
      <c r="I460" s="213"/>
      <c r="J460" s="214">
        <f>ROUND(I460*H460,2)</f>
        <v>0</v>
      </c>
      <c r="K460" s="210" t="s">
        <v>621</v>
      </c>
      <c r="L460" s="48"/>
      <c r="M460" s="215" t="s">
        <v>19</v>
      </c>
      <c r="N460" s="216" t="s">
        <v>43</v>
      </c>
      <c r="O460" s="88"/>
      <c r="P460" s="217">
        <f>O460*H460</f>
        <v>0</v>
      </c>
      <c r="Q460" s="217">
        <v>0.00024000000000000001</v>
      </c>
      <c r="R460" s="217">
        <f>Q460*H460</f>
        <v>0.016717200000000002</v>
      </c>
      <c r="S460" s="217">
        <v>0</v>
      </c>
      <c r="T460" s="218">
        <f>S460*H460</f>
        <v>0</v>
      </c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  <c r="AE460" s="42"/>
      <c r="AR460" s="219" t="s">
        <v>240</v>
      </c>
      <c r="AT460" s="219" t="s">
        <v>138</v>
      </c>
      <c r="AU460" s="219" t="s">
        <v>144</v>
      </c>
      <c r="AY460" s="21" t="s">
        <v>133</v>
      </c>
      <c r="BE460" s="220">
        <f>IF(N460="základní",J460,0)</f>
        <v>0</v>
      </c>
      <c r="BF460" s="220">
        <f>IF(N460="snížená",J460,0)</f>
        <v>0</v>
      </c>
      <c r="BG460" s="220">
        <f>IF(N460="zákl. přenesená",J460,0)</f>
        <v>0</v>
      </c>
      <c r="BH460" s="220">
        <f>IF(N460="sníž. přenesená",J460,0)</f>
        <v>0</v>
      </c>
      <c r="BI460" s="220">
        <f>IF(N460="nulová",J460,0)</f>
        <v>0</v>
      </c>
      <c r="BJ460" s="21" t="s">
        <v>80</v>
      </c>
      <c r="BK460" s="220">
        <f>ROUND(I460*H460,2)</f>
        <v>0</v>
      </c>
      <c r="BL460" s="21" t="s">
        <v>240</v>
      </c>
      <c r="BM460" s="219" t="s">
        <v>622</v>
      </c>
    </row>
    <row r="461" s="2" customFormat="1">
      <c r="A461" s="42"/>
      <c r="B461" s="43"/>
      <c r="C461" s="44"/>
      <c r="D461" s="221" t="s">
        <v>146</v>
      </c>
      <c r="E461" s="44"/>
      <c r="F461" s="222" t="s">
        <v>623</v>
      </c>
      <c r="G461" s="44"/>
      <c r="H461" s="44"/>
      <c r="I461" s="223"/>
      <c r="J461" s="44"/>
      <c r="K461" s="44"/>
      <c r="L461" s="48"/>
      <c r="M461" s="224"/>
      <c r="N461" s="225"/>
      <c r="O461" s="88"/>
      <c r="P461" s="88"/>
      <c r="Q461" s="88"/>
      <c r="R461" s="88"/>
      <c r="S461" s="88"/>
      <c r="T461" s="89"/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T461" s="21" t="s">
        <v>146</v>
      </c>
      <c r="AU461" s="21" t="s">
        <v>144</v>
      </c>
    </row>
    <row r="462" s="13" customFormat="1">
      <c r="A462" s="13"/>
      <c r="B462" s="226"/>
      <c r="C462" s="227"/>
      <c r="D462" s="228" t="s">
        <v>148</v>
      </c>
      <c r="E462" s="229" t="s">
        <v>19</v>
      </c>
      <c r="F462" s="230" t="s">
        <v>149</v>
      </c>
      <c r="G462" s="227"/>
      <c r="H462" s="229" t="s">
        <v>19</v>
      </c>
      <c r="I462" s="231"/>
      <c r="J462" s="227"/>
      <c r="K462" s="227"/>
      <c r="L462" s="232"/>
      <c r="M462" s="233"/>
      <c r="N462" s="234"/>
      <c r="O462" s="234"/>
      <c r="P462" s="234"/>
      <c r="Q462" s="234"/>
      <c r="R462" s="234"/>
      <c r="S462" s="234"/>
      <c r="T462" s="235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6" t="s">
        <v>148</v>
      </c>
      <c r="AU462" s="236" t="s">
        <v>144</v>
      </c>
      <c r="AV462" s="13" t="s">
        <v>80</v>
      </c>
      <c r="AW462" s="13" t="s">
        <v>33</v>
      </c>
      <c r="AX462" s="13" t="s">
        <v>72</v>
      </c>
      <c r="AY462" s="236" t="s">
        <v>133</v>
      </c>
    </row>
    <row r="463" s="13" customFormat="1">
      <c r="A463" s="13"/>
      <c r="B463" s="226"/>
      <c r="C463" s="227"/>
      <c r="D463" s="228" t="s">
        <v>148</v>
      </c>
      <c r="E463" s="229" t="s">
        <v>19</v>
      </c>
      <c r="F463" s="230" t="s">
        <v>624</v>
      </c>
      <c r="G463" s="227"/>
      <c r="H463" s="229" t="s">
        <v>19</v>
      </c>
      <c r="I463" s="231"/>
      <c r="J463" s="227"/>
      <c r="K463" s="227"/>
      <c r="L463" s="232"/>
      <c r="M463" s="233"/>
      <c r="N463" s="234"/>
      <c r="O463" s="234"/>
      <c r="P463" s="234"/>
      <c r="Q463" s="234"/>
      <c r="R463" s="234"/>
      <c r="S463" s="234"/>
      <c r="T463" s="235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6" t="s">
        <v>148</v>
      </c>
      <c r="AU463" s="236" t="s">
        <v>144</v>
      </c>
      <c r="AV463" s="13" t="s">
        <v>80</v>
      </c>
      <c r="AW463" s="13" t="s">
        <v>33</v>
      </c>
      <c r="AX463" s="13" t="s">
        <v>72</v>
      </c>
      <c r="AY463" s="236" t="s">
        <v>133</v>
      </c>
    </row>
    <row r="464" s="14" customFormat="1">
      <c r="A464" s="14"/>
      <c r="B464" s="237"/>
      <c r="C464" s="238"/>
      <c r="D464" s="228" t="s">
        <v>148</v>
      </c>
      <c r="E464" s="239" t="s">
        <v>19</v>
      </c>
      <c r="F464" s="240" t="s">
        <v>625</v>
      </c>
      <c r="G464" s="238"/>
      <c r="H464" s="241">
        <v>24.375</v>
      </c>
      <c r="I464" s="242"/>
      <c r="J464" s="238"/>
      <c r="K464" s="238"/>
      <c r="L464" s="243"/>
      <c r="M464" s="244"/>
      <c r="N464" s="245"/>
      <c r="O464" s="245"/>
      <c r="P464" s="245"/>
      <c r="Q464" s="245"/>
      <c r="R464" s="245"/>
      <c r="S464" s="245"/>
      <c r="T464" s="246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47" t="s">
        <v>148</v>
      </c>
      <c r="AU464" s="247" t="s">
        <v>144</v>
      </c>
      <c r="AV464" s="14" t="s">
        <v>82</v>
      </c>
      <c r="AW464" s="14" t="s">
        <v>33</v>
      </c>
      <c r="AX464" s="14" t="s">
        <v>72</v>
      </c>
      <c r="AY464" s="247" t="s">
        <v>133</v>
      </c>
    </row>
    <row r="465" s="15" customFormat="1">
      <c r="A465" s="15"/>
      <c r="B465" s="248"/>
      <c r="C465" s="249"/>
      <c r="D465" s="228" t="s">
        <v>148</v>
      </c>
      <c r="E465" s="250" t="s">
        <v>19</v>
      </c>
      <c r="F465" s="251" t="s">
        <v>151</v>
      </c>
      <c r="G465" s="249"/>
      <c r="H465" s="252">
        <v>24.375</v>
      </c>
      <c r="I465" s="253"/>
      <c r="J465" s="249"/>
      <c r="K465" s="249"/>
      <c r="L465" s="254"/>
      <c r="M465" s="255"/>
      <c r="N465" s="256"/>
      <c r="O465" s="256"/>
      <c r="P465" s="256"/>
      <c r="Q465" s="256"/>
      <c r="R465" s="256"/>
      <c r="S465" s="256"/>
      <c r="T465" s="257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T465" s="258" t="s">
        <v>148</v>
      </c>
      <c r="AU465" s="258" t="s">
        <v>144</v>
      </c>
      <c r="AV465" s="15" t="s">
        <v>144</v>
      </c>
      <c r="AW465" s="15" t="s">
        <v>33</v>
      </c>
      <c r="AX465" s="15" t="s">
        <v>72</v>
      </c>
      <c r="AY465" s="258" t="s">
        <v>133</v>
      </c>
    </row>
    <row r="466" s="14" customFormat="1">
      <c r="A466" s="14"/>
      <c r="B466" s="237"/>
      <c r="C466" s="238"/>
      <c r="D466" s="228" t="s">
        <v>148</v>
      </c>
      <c r="E466" s="239" t="s">
        <v>19</v>
      </c>
      <c r="F466" s="240" t="s">
        <v>626</v>
      </c>
      <c r="G466" s="238"/>
      <c r="H466" s="241">
        <v>31.350000000000001</v>
      </c>
      <c r="I466" s="242"/>
      <c r="J466" s="238"/>
      <c r="K466" s="238"/>
      <c r="L466" s="243"/>
      <c r="M466" s="244"/>
      <c r="N466" s="245"/>
      <c r="O466" s="245"/>
      <c r="P466" s="245"/>
      <c r="Q466" s="245"/>
      <c r="R466" s="245"/>
      <c r="S466" s="245"/>
      <c r="T466" s="246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47" t="s">
        <v>148</v>
      </c>
      <c r="AU466" s="247" t="s">
        <v>144</v>
      </c>
      <c r="AV466" s="14" t="s">
        <v>82</v>
      </c>
      <c r="AW466" s="14" t="s">
        <v>33</v>
      </c>
      <c r="AX466" s="14" t="s">
        <v>72</v>
      </c>
      <c r="AY466" s="247" t="s">
        <v>133</v>
      </c>
    </row>
    <row r="467" s="14" customFormat="1">
      <c r="A467" s="14"/>
      <c r="B467" s="237"/>
      <c r="C467" s="238"/>
      <c r="D467" s="228" t="s">
        <v>148</v>
      </c>
      <c r="E467" s="239" t="s">
        <v>19</v>
      </c>
      <c r="F467" s="240" t="s">
        <v>627</v>
      </c>
      <c r="G467" s="238"/>
      <c r="H467" s="241">
        <v>10.210000000000001</v>
      </c>
      <c r="I467" s="242"/>
      <c r="J467" s="238"/>
      <c r="K467" s="238"/>
      <c r="L467" s="243"/>
      <c r="M467" s="244"/>
      <c r="N467" s="245"/>
      <c r="O467" s="245"/>
      <c r="P467" s="245"/>
      <c r="Q467" s="245"/>
      <c r="R467" s="245"/>
      <c r="S467" s="245"/>
      <c r="T467" s="246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47" t="s">
        <v>148</v>
      </c>
      <c r="AU467" s="247" t="s">
        <v>144</v>
      </c>
      <c r="AV467" s="14" t="s">
        <v>82</v>
      </c>
      <c r="AW467" s="14" t="s">
        <v>33</v>
      </c>
      <c r="AX467" s="14" t="s">
        <v>72</v>
      </c>
      <c r="AY467" s="247" t="s">
        <v>133</v>
      </c>
    </row>
    <row r="468" s="14" customFormat="1">
      <c r="A468" s="14"/>
      <c r="B468" s="237"/>
      <c r="C468" s="238"/>
      <c r="D468" s="228" t="s">
        <v>148</v>
      </c>
      <c r="E468" s="239" t="s">
        <v>19</v>
      </c>
      <c r="F468" s="240" t="s">
        <v>628</v>
      </c>
      <c r="G468" s="238"/>
      <c r="H468" s="241">
        <v>3.7200000000000002</v>
      </c>
      <c r="I468" s="242"/>
      <c r="J468" s="238"/>
      <c r="K468" s="238"/>
      <c r="L468" s="243"/>
      <c r="M468" s="244"/>
      <c r="N468" s="245"/>
      <c r="O468" s="245"/>
      <c r="P468" s="245"/>
      <c r="Q468" s="245"/>
      <c r="R468" s="245"/>
      <c r="S468" s="245"/>
      <c r="T468" s="246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47" t="s">
        <v>148</v>
      </c>
      <c r="AU468" s="247" t="s">
        <v>144</v>
      </c>
      <c r="AV468" s="14" t="s">
        <v>82</v>
      </c>
      <c r="AW468" s="14" t="s">
        <v>33</v>
      </c>
      <c r="AX468" s="14" t="s">
        <v>72</v>
      </c>
      <c r="AY468" s="247" t="s">
        <v>133</v>
      </c>
    </row>
    <row r="469" s="15" customFormat="1">
      <c r="A469" s="15"/>
      <c r="B469" s="248"/>
      <c r="C469" s="249"/>
      <c r="D469" s="228" t="s">
        <v>148</v>
      </c>
      <c r="E469" s="250" t="s">
        <v>19</v>
      </c>
      <c r="F469" s="251" t="s">
        <v>151</v>
      </c>
      <c r="G469" s="249"/>
      <c r="H469" s="252">
        <v>45.280000000000001</v>
      </c>
      <c r="I469" s="253"/>
      <c r="J469" s="249"/>
      <c r="K469" s="249"/>
      <c r="L469" s="254"/>
      <c r="M469" s="255"/>
      <c r="N469" s="256"/>
      <c r="O469" s="256"/>
      <c r="P469" s="256"/>
      <c r="Q469" s="256"/>
      <c r="R469" s="256"/>
      <c r="S469" s="256"/>
      <c r="T469" s="257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58" t="s">
        <v>148</v>
      </c>
      <c r="AU469" s="258" t="s">
        <v>144</v>
      </c>
      <c r="AV469" s="15" t="s">
        <v>144</v>
      </c>
      <c r="AW469" s="15" t="s">
        <v>33</v>
      </c>
      <c r="AX469" s="15" t="s">
        <v>72</v>
      </c>
      <c r="AY469" s="258" t="s">
        <v>133</v>
      </c>
    </row>
    <row r="470" s="16" customFormat="1">
      <c r="A470" s="16"/>
      <c r="B470" s="269"/>
      <c r="C470" s="270"/>
      <c r="D470" s="228" t="s">
        <v>148</v>
      </c>
      <c r="E470" s="271" t="s">
        <v>19</v>
      </c>
      <c r="F470" s="272" t="s">
        <v>294</v>
      </c>
      <c r="G470" s="270"/>
      <c r="H470" s="273">
        <v>69.655000000000001</v>
      </c>
      <c r="I470" s="274"/>
      <c r="J470" s="270"/>
      <c r="K470" s="270"/>
      <c r="L470" s="275"/>
      <c r="M470" s="276"/>
      <c r="N470" s="277"/>
      <c r="O470" s="277"/>
      <c r="P470" s="277"/>
      <c r="Q470" s="277"/>
      <c r="R470" s="277"/>
      <c r="S470" s="277"/>
      <c r="T470" s="278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T470" s="279" t="s">
        <v>148</v>
      </c>
      <c r="AU470" s="279" t="s">
        <v>144</v>
      </c>
      <c r="AV470" s="16" t="s">
        <v>143</v>
      </c>
      <c r="AW470" s="16" t="s">
        <v>33</v>
      </c>
      <c r="AX470" s="16" t="s">
        <v>80</v>
      </c>
      <c r="AY470" s="279" t="s">
        <v>133</v>
      </c>
    </row>
    <row r="471" s="2" customFormat="1" ht="16.5" customHeight="1">
      <c r="A471" s="42"/>
      <c r="B471" s="43"/>
      <c r="C471" s="259" t="s">
        <v>629</v>
      </c>
      <c r="D471" s="259" t="s">
        <v>152</v>
      </c>
      <c r="E471" s="260" t="s">
        <v>153</v>
      </c>
      <c r="F471" s="261" t="s">
        <v>154</v>
      </c>
      <c r="G471" s="262" t="s">
        <v>141</v>
      </c>
      <c r="H471" s="263">
        <v>73.138000000000005</v>
      </c>
      <c r="I471" s="264"/>
      <c r="J471" s="265">
        <f>ROUND(I471*H471,2)</f>
        <v>0</v>
      </c>
      <c r="K471" s="261" t="s">
        <v>142</v>
      </c>
      <c r="L471" s="266"/>
      <c r="M471" s="267" t="s">
        <v>19</v>
      </c>
      <c r="N471" s="268" t="s">
        <v>43</v>
      </c>
      <c r="O471" s="88"/>
      <c r="P471" s="217">
        <f>O471*H471</f>
        <v>0</v>
      </c>
      <c r="Q471" s="217">
        <v>0.0030000000000000001</v>
      </c>
      <c r="R471" s="217">
        <f>Q471*H471</f>
        <v>0.21941400000000003</v>
      </c>
      <c r="S471" s="217">
        <v>0</v>
      </c>
      <c r="T471" s="218">
        <f>S471*H471</f>
        <v>0</v>
      </c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R471" s="219" t="s">
        <v>360</v>
      </c>
      <c r="AT471" s="219" t="s">
        <v>152</v>
      </c>
      <c r="AU471" s="219" t="s">
        <v>144</v>
      </c>
      <c r="AY471" s="21" t="s">
        <v>133</v>
      </c>
      <c r="BE471" s="220">
        <f>IF(N471="základní",J471,0)</f>
        <v>0</v>
      </c>
      <c r="BF471" s="220">
        <f>IF(N471="snížená",J471,0)</f>
        <v>0</v>
      </c>
      <c r="BG471" s="220">
        <f>IF(N471="zákl. přenesená",J471,0)</f>
        <v>0</v>
      </c>
      <c r="BH471" s="220">
        <f>IF(N471="sníž. přenesená",J471,0)</f>
        <v>0</v>
      </c>
      <c r="BI471" s="220">
        <f>IF(N471="nulová",J471,0)</f>
        <v>0</v>
      </c>
      <c r="BJ471" s="21" t="s">
        <v>80</v>
      </c>
      <c r="BK471" s="220">
        <f>ROUND(I471*H471,2)</f>
        <v>0</v>
      </c>
      <c r="BL471" s="21" t="s">
        <v>240</v>
      </c>
      <c r="BM471" s="219" t="s">
        <v>630</v>
      </c>
    </row>
    <row r="472" s="14" customFormat="1">
      <c r="A472" s="14"/>
      <c r="B472" s="237"/>
      <c r="C472" s="238"/>
      <c r="D472" s="228" t="s">
        <v>148</v>
      </c>
      <c r="E472" s="238"/>
      <c r="F472" s="240" t="s">
        <v>631</v>
      </c>
      <c r="G472" s="238"/>
      <c r="H472" s="241">
        <v>73.138000000000005</v>
      </c>
      <c r="I472" s="242"/>
      <c r="J472" s="238"/>
      <c r="K472" s="238"/>
      <c r="L472" s="243"/>
      <c r="M472" s="244"/>
      <c r="N472" s="245"/>
      <c r="O472" s="245"/>
      <c r="P472" s="245"/>
      <c r="Q472" s="245"/>
      <c r="R472" s="245"/>
      <c r="S472" s="245"/>
      <c r="T472" s="246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47" t="s">
        <v>148</v>
      </c>
      <c r="AU472" s="247" t="s">
        <v>144</v>
      </c>
      <c r="AV472" s="14" t="s">
        <v>82</v>
      </c>
      <c r="AW472" s="14" t="s">
        <v>4</v>
      </c>
      <c r="AX472" s="14" t="s">
        <v>80</v>
      </c>
      <c r="AY472" s="247" t="s">
        <v>133</v>
      </c>
    </row>
    <row r="473" s="2" customFormat="1" ht="16.5" customHeight="1">
      <c r="A473" s="42"/>
      <c r="B473" s="43"/>
      <c r="C473" s="208" t="s">
        <v>632</v>
      </c>
      <c r="D473" s="208" t="s">
        <v>138</v>
      </c>
      <c r="E473" s="209" t="s">
        <v>633</v>
      </c>
      <c r="F473" s="210" t="s">
        <v>634</v>
      </c>
      <c r="G473" s="211" t="s">
        <v>195</v>
      </c>
      <c r="H473" s="212">
        <v>3</v>
      </c>
      <c r="I473" s="213"/>
      <c r="J473" s="214">
        <f>ROUND(I473*H473,2)</f>
        <v>0</v>
      </c>
      <c r="K473" s="210" t="s">
        <v>142</v>
      </c>
      <c r="L473" s="48"/>
      <c r="M473" s="215" t="s">
        <v>19</v>
      </c>
      <c r="N473" s="216" t="s">
        <v>43</v>
      </c>
      <c r="O473" s="88"/>
      <c r="P473" s="217">
        <f>O473*H473</f>
        <v>0</v>
      </c>
      <c r="Q473" s="217">
        <v>0.0021199999999999999</v>
      </c>
      <c r="R473" s="217">
        <f>Q473*H473</f>
        <v>0.0063599999999999993</v>
      </c>
      <c r="S473" s="217">
        <v>0</v>
      </c>
      <c r="T473" s="218">
        <f>S473*H473</f>
        <v>0</v>
      </c>
      <c r="U473" s="42"/>
      <c r="V473" s="42"/>
      <c r="W473" s="42"/>
      <c r="X473" s="42"/>
      <c r="Y473" s="42"/>
      <c r="Z473" s="42"/>
      <c r="AA473" s="42"/>
      <c r="AB473" s="42"/>
      <c r="AC473" s="42"/>
      <c r="AD473" s="42"/>
      <c r="AE473" s="42"/>
      <c r="AR473" s="219" t="s">
        <v>240</v>
      </c>
      <c r="AT473" s="219" t="s">
        <v>138</v>
      </c>
      <c r="AU473" s="219" t="s">
        <v>144</v>
      </c>
      <c r="AY473" s="21" t="s">
        <v>133</v>
      </c>
      <c r="BE473" s="220">
        <f>IF(N473="základní",J473,0)</f>
        <v>0</v>
      </c>
      <c r="BF473" s="220">
        <f>IF(N473="snížená",J473,0)</f>
        <v>0</v>
      </c>
      <c r="BG473" s="220">
        <f>IF(N473="zákl. přenesená",J473,0)</f>
        <v>0</v>
      </c>
      <c r="BH473" s="220">
        <f>IF(N473="sníž. přenesená",J473,0)</f>
        <v>0</v>
      </c>
      <c r="BI473" s="220">
        <f>IF(N473="nulová",J473,0)</f>
        <v>0</v>
      </c>
      <c r="BJ473" s="21" t="s">
        <v>80</v>
      </c>
      <c r="BK473" s="220">
        <f>ROUND(I473*H473,2)</f>
        <v>0</v>
      </c>
      <c r="BL473" s="21" t="s">
        <v>240</v>
      </c>
      <c r="BM473" s="219" t="s">
        <v>635</v>
      </c>
    </row>
    <row r="474" s="2" customFormat="1">
      <c r="A474" s="42"/>
      <c r="B474" s="43"/>
      <c r="C474" s="44"/>
      <c r="D474" s="221" t="s">
        <v>146</v>
      </c>
      <c r="E474" s="44"/>
      <c r="F474" s="222" t="s">
        <v>636</v>
      </c>
      <c r="G474" s="44"/>
      <c r="H474" s="44"/>
      <c r="I474" s="223"/>
      <c r="J474" s="44"/>
      <c r="K474" s="44"/>
      <c r="L474" s="48"/>
      <c r="M474" s="224"/>
      <c r="N474" s="225"/>
      <c r="O474" s="88"/>
      <c r="P474" s="88"/>
      <c r="Q474" s="88"/>
      <c r="R474" s="88"/>
      <c r="S474" s="88"/>
      <c r="T474" s="89"/>
      <c r="U474" s="42"/>
      <c r="V474" s="42"/>
      <c r="W474" s="42"/>
      <c r="X474" s="42"/>
      <c r="Y474" s="42"/>
      <c r="Z474" s="42"/>
      <c r="AA474" s="42"/>
      <c r="AB474" s="42"/>
      <c r="AC474" s="42"/>
      <c r="AD474" s="42"/>
      <c r="AE474" s="42"/>
      <c r="AT474" s="21" t="s">
        <v>146</v>
      </c>
      <c r="AU474" s="21" t="s">
        <v>144</v>
      </c>
    </row>
    <row r="475" s="2" customFormat="1" ht="16.5" customHeight="1">
      <c r="A475" s="42"/>
      <c r="B475" s="43"/>
      <c r="C475" s="208" t="s">
        <v>637</v>
      </c>
      <c r="D475" s="208" t="s">
        <v>138</v>
      </c>
      <c r="E475" s="209" t="s">
        <v>638</v>
      </c>
      <c r="F475" s="210" t="s">
        <v>639</v>
      </c>
      <c r="G475" s="211" t="s">
        <v>195</v>
      </c>
      <c r="H475" s="212">
        <v>3</v>
      </c>
      <c r="I475" s="213"/>
      <c r="J475" s="214">
        <f>ROUND(I475*H475,2)</f>
        <v>0</v>
      </c>
      <c r="K475" s="210" t="s">
        <v>19</v>
      </c>
      <c r="L475" s="48"/>
      <c r="M475" s="215" t="s">
        <v>19</v>
      </c>
      <c r="N475" s="216" t="s">
        <v>43</v>
      </c>
      <c r="O475" s="88"/>
      <c r="P475" s="217">
        <f>O475*H475</f>
        <v>0</v>
      </c>
      <c r="Q475" s="217">
        <v>0</v>
      </c>
      <c r="R475" s="217">
        <f>Q475*H475</f>
        <v>0</v>
      </c>
      <c r="S475" s="217">
        <v>0</v>
      </c>
      <c r="T475" s="218">
        <f>S475*H475</f>
        <v>0</v>
      </c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R475" s="219" t="s">
        <v>240</v>
      </c>
      <c r="AT475" s="219" t="s">
        <v>138</v>
      </c>
      <c r="AU475" s="219" t="s">
        <v>144</v>
      </c>
      <c r="AY475" s="21" t="s">
        <v>133</v>
      </c>
      <c r="BE475" s="220">
        <f>IF(N475="základní",J475,0)</f>
        <v>0</v>
      </c>
      <c r="BF475" s="220">
        <f>IF(N475="snížená",J475,0)</f>
        <v>0</v>
      </c>
      <c r="BG475" s="220">
        <f>IF(N475="zákl. přenesená",J475,0)</f>
        <v>0</v>
      </c>
      <c r="BH475" s="220">
        <f>IF(N475="sníž. přenesená",J475,0)</f>
        <v>0</v>
      </c>
      <c r="BI475" s="220">
        <f>IF(N475="nulová",J475,0)</f>
        <v>0</v>
      </c>
      <c r="BJ475" s="21" t="s">
        <v>80</v>
      </c>
      <c r="BK475" s="220">
        <f>ROUND(I475*H475,2)</f>
        <v>0</v>
      </c>
      <c r="BL475" s="21" t="s">
        <v>240</v>
      </c>
      <c r="BM475" s="219" t="s">
        <v>640</v>
      </c>
    </row>
    <row r="476" s="2" customFormat="1" ht="16.5" customHeight="1">
      <c r="A476" s="42"/>
      <c r="B476" s="43"/>
      <c r="C476" s="208" t="s">
        <v>641</v>
      </c>
      <c r="D476" s="208" t="s">
        <v>138</v>
      </c>
      <c r="E476" s="209" t="s">
        <v>642</v>
      </c>
      <c r="F476" s="210" t="s">
        <v>643</v>
      </c>
      <c r="G476" s="211" t="s">
        <v>195</v>
      </c>
      <c r="H476" s="212">
        <v>5</v>
      </c>
      <c r="I476" s="213"/>
      <c r="J476" s="214">
        <f>ROUND(I476*H476,2)</f>
        <v>0</v>
      </c>
      <c r="K476" s="210" t="s">
        <v>142</v>
      </c>
      <c r="L476" s="48"/>
      <c r="M476" s="215" t="s">
        <v>19</v>
      </c>
      <c r="N476" s="216" t="s">
        <v>43</v>
      </c>
      <c r="O476" s="88"/>
      <c r="P476" s="217">
        <f>O476*H476</f>
        <v>0</v>
      </c>
      <c r="Q476" s="217">
        <v>0.0011199999999999999</v>
      </c>
      <c r="R476" s="217">
        <f>Q476*H476</f>
        <v>0.0055999999999999991</v>
      </c>
      <c r="S476" s="217">
        <v>0</v>
      </c>
      <c r="T476" s="218">
        <f>S476*H476</f>
        <v>0</v>
      </c>
      <c r="U476" s="42"/>
      <c r="V476" s="42"/>
      <c r="W476" s="42"/>
      <c r="X476" s="42"/>
      <c r="Y476" s="42"/>
      <c r="Z476" s="42"/>
      <c r="AA476" s="42"/>
      <c r="AB476" s="42"/>
      <c r="AC476" s="42"/>
      <c r="AD476" s="42"/>
      <c r="AE476" s="42"/>
      <c r="AR476" s="219" t="s">
        <v>240</v>
      </c>
      <c r="AT476" s="219" t="s">
        <v>138</v>
      </c>
      <c r="AU476" s="219" t="s">
        <v>144</v>
      </c>
      <c r="AY476" s="21" t="s">
        <v>133</v>
      </c>
      <c r="BE476" s="220">
        <f>IF(N476="základní",J476,0)</f>
        <v>0</v>
      </c>
      <c r="BF476" s="220">
        <f>IF(N476="snížená",J476,0)</f>
        <v>0</v>
      </c>
      <c r="BG476" s="220">
        <f>IF(N476="zákl. přenesená",J476,0)</f>
        <v>0</v>
      </c>
      <c r="BH476" s="220">
        <f>IF(N476="sníž. přenesená",J476,0)</f>
        <v>0</v>
      </c>
      <c r="BI476" s="220">
        <f>IF(N476="nulová",J476,0)</f>
        <v>0</v>
      </c>
      <c r="BJ476" s="21" t="s">
        <v>80</v>
      </c>
      <c r="BK476" s="220">
        <f>ROUND(I476*H476,2)</f>
        <v>0</v>
      </c>
      <c r="BL476" s="21" t="s">
        <v>240</v>
      </c>
      <c r="BM476" s="219" t="s">
        <v>644</v>
      </c>
    </row>
    <row r="477" s="2" customFormat="1">
      <c r="A477" s="42"/>
      <c r="B477" s="43"/>
      <c r="C477" s="44"/>
      <c r="D477" s="221" t="s">
        <v>146</v>
      </c>
      <c r="E477" s="44"/>
      <c r="F477" s="222" t="s">
        <v>645</v>
      </c>
      <c r="G477" s="44"/>
      <c r="H477" s="44"/>
      <c r="I477" s="223"/>
      <c r="J477" s="44"/>
      <c r="K477" s="44"/>
      <c r="L477" s="48"/>
      <c r="M477" s="224"/>
      <c r="N477" s="225"/>
      <c r="O477" s="88"/>
      <c r="P477" s="88"/>
      <c r="Q477" s="88"/>
      <c r="R477" s="88"/>
      <c r="S477" s="88"/>
      <c r="T477" s="89"/>
      <c r="U477" s="42"/>
      <c r="V477" s="42"/>
      <c r="W477" s="42"/>
      <c r="X477" s="42"/>
      <c r="Y477" s="42"/>
      <c r="Z477" s="42"/>
      <c r="AA477" s="42"/>
      <c r="AB477" s="42"/>
      <c r="AC477" s="42"/>
      <c r="AD477" s="42"/>
      <c r="AE477" s="42"/>
      <c r="AT477" s="21" t="s">
        <v>146</v>
      </c>
      <c r="AU477" s="21" t="s">
        <v>144</v>
      </c>
    </row>
    <row r="478" s="2" customFormat="1" ht="16.5" customHeight="1">
      <c r="A478" s="42"/>
      <c r="B478" s="43"/>
      <c r="C478" s="208" t="s">
        <v>646</v>
      </c>
      <c r="D478" s="208" t="s">
        <v>138</v>
      </c>
      <c r="E478" s="209" t="s">
        <v>647</v>
      </c>
      <c r="F478" s="210" t="s">
        <v>648</v>
      </c>
      <c r="G478" s="211" t="s">
        <v>170</v>
      </c>
      <c r="H478" s="212">
        <v>7.5</v>
      </c>
      <c r="I478" s="213"/>
      <c r="J478" s="214">
        <f>ROUND(I478*H478,2)</f>
        <v>0</v>
      </c>
      <c r="K478" s="210" t="s">
        <v>142</v>
      </c>
      <c r="L478" s="48"/>
      <c r="M478" s="215" t="s">
        <v>19</v>
      </c>
      <c r="N478" s="216" t="s">
        <v>43</v>
      </c>
      <c r="O478" s="88"/>
      <c r="P478" s="217">
        <f>O478*H478</f>
        <v>0</v>
      </c>
      <c r="Q478" s="217">
        <v>0.0018600000000000001</v>
      </c>
      <c r="R478" s="217">
        <f>Q478*H478</f>
        <v>0.013950000000000001</v>
      </c>
      <c r="S478" s="217">
        <v>0</v>
      </c>
      <c r="T478" s="218">
        <f>S478*H478</f>
        <v>0</v>
      </c>
      <c r="U478" s="42"/>
      <c r="V478" s="42"/>
      <c r="W478" s="42"/>
      <c r="X478" s="42"/>
      <c r="Y478" s="42"/>
      <c r="Z478" s="42"/>
      <c r="AA478" s="42"/>
      <c r="AB478" s="42"/>
      <c r="AC478" s="42"/>
      <c r="AD478" s="42"/>
      <c r="AE478" s="42"/>
      <c r="AR478" s="219" t="s">
        <v>240</v>
      </c>
      <c r="AT478" s="219" t="s">
        <v>138</v>
      </c>
      <c r="AU478" s="219" t="s">
        <v>144</v>
      </c>
      <c r="AY478" s="21" t="s">
        <v>133</v>
      </c>
      <c r="BE478" s="220">
        <f>IF(N478="základní",J478,0)</f>
        <v>0</v>
      </c>
      <c r="BF478" s="220">
        <f>IF(N478="snížená",J478,0)</f>
        <v>0</v>
      </c>
      <c r="BG478" s="220">
        <f>IF(N478="zákl. přenesená",J478,0)</f>
        <v>0</v>
      </c>
      <c r="BH478" s="220">
        <f>IF(N478="sníž. přenesená",J478,0)</f>
        <v>0</v>
      </c>
      <c r="BI478" s="220">
        <f>IF(N478="nulová",J478,0)</f>
        <v>0</v>
      </c>
      <c r="BJ478" s="21" t="s">
        <v>80</v>
      </c>
      <c r="BK478" s="220">
        <f>ROUND(I478*H478,2)</f>
        <v>0</v>
      </c>
      <c r="BL478" s="21" t="s">
        <v>240</v>
      </c>
      <c r="BM478" s="219" t="s">
        <v>649</v>
      </c>
    </row>
    <row r="479" s="2" customFormat="1">
      <c r="A479" s="42"/>
      <c r="B479" s="43"/>
      <c r="C479" s="44"/>
      <c r="D479" s="221" t="s">
        <v>146</v>
      </c>
      <c r="E479" s="44"/>
      <c r="F479" s="222" t="s">
        <v>650</v>
      </c>
      <c r="G479" s="44"/>
      <c r="H479" s="44"/>
      <c r="I479" s="223"/>
      <c r="J479" s="44"/>
      <c r="K479" s="44"/>
      <c r="L479" s="48"/>
      <c r="M479" s="224"/>
      <c r="N479" s="225"/>
      <c r="O479" s="88"/>
      <c r="P479" s="88"/>
      <c r="Q479" s="88"/>
      <c r="R479" s="88"/>
      <c r="S479" s="88"/>
      <c r="T479" s="89"/>
      <c r="U479" s="42"/>
      <c r="V479" s="42"/>
      <c r="W479" s="42"/>
      <c r="X479" s="42"/>
      <c r="Y479" s="42"/>
      <c r="Z479" s="42"/>
      <c r="AA479" s="42"/>
      <c r="AB479" s="42"/>
      <c r="AC479" s="42"/>
      <c r="AD479" s="42"/>
      <c r="AE479" s="42"/>
      <c r="AT479" s="21" t="s">
        <v>146</v>
      </c>
      <c r="AU479" s="21" t="s">
        <v>144</v>
      </c>
    </row>
    <row r="480" s="14" customFormat="1">
      <c r="A480" s="14"/>
      <c r="B480" s="237"/>
      <c r="C480" s="238"/>
      <c r="D480" s="228" t="s">
        <v>148</v>
      </c>
      <c r="E480" s="239" t="s">
        <v>19</v>
      </c>
      <c r="F480" s="240" t="s">
        <v>651</v>
      </c>
      <c r="G480" s="238"/>
      <c r="H480" s="241">
        <v>7.5</v>
      </c>
      <c r="I480" s="242"/>
      <c r="J480" s="238"/>
      <c r="K480" s="238"/>
      <c r="L480" s="243"/>
      <c r="M480" s="244"/>
      <c r="N480" s="245"/>
      <c r="O480" s="245"/>
      <c r="P480" s="245"/>
      <c r="Q480" s="245"/>
      <c r="R480" s="245"/>
      <c r="S480" s="245"/>
      <c r="T480" s="246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47" t="s">
        <v>148</v>
      </c>
      <c r="AU480" s="247" t="s">
        <v>144</v>
      </c>
      <c r="AV480" s="14" t="s">
        <v>82</v>
      </c>
      <c r="AW480" s="14" t="s">
        <v>33</v>
      </c>
      <c r="AX480" s="14" t="s">
        <v>72</v>
      </c>
      <c r="AY480" s="247" t="s">
        <v>133</v>
      </c>
    </row>
    <row r="481" s="15" customFormat="1">
      <c r="A481" s="15"/>
      <c r="B481" s="248"/>
      <c r="C481" s="249"/>
      <c r="D481" s="228" t="s">
        <v>148</v>
      </c>
      <c r="E481" s="250" t="s">
        <v>19</v>
      </c>
      <c r="F481" s="251" t="s">
        <v>151</v>
      </c>
      <c r="G481" s="249"/>
      <c r="H481" s="252">
        <v>7.5</v>
      </c>
      <c r="I481" s="253"/>
      <c r="J481" s="249"/>
      <c r="K481" s="249"/>
      <c r="L481" s="254"/>
      <c r="M481" s="255"/>
      <c r="N481" s="256"/>
      <c r="O481" s="256"/>
      <c r="P481" s="256"/>
      <c r="Q481" s="256"/>
      <c r="R481" s="256"/>
      <c r="S481" s="256"/>
      <c r="T481" s="257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T481" s="258" t="s">
        <v>148</v>
      </c>
      <c r="AU481" s="258" t="s">
        <v>144</v>
      </c>
      <c r="AV481" s="15" t="s">
        <v>144</v>
      </c>
      <c r="AW481" s="15" t="s">
        <v>33</v>
      </c>
      <c r="AX481" s="15" t="s">
        <v>80</v>
      </c>
      <c r="AY481" s="258" t="s">
        <v>133</v>
      </c>
    </row>
    <row r="482" s="2" customFormat="1" ht="16.5" customHeight="1">
      <c r="A482" s="42"/>
      <c r="B482" s="43"/>
      <c r="C482" s="208" t="s">
        <v>652</v>
      </c>
      <c r="D482" s="208" t="s">
        <v>138</v>
      </c>
      <c r="E482" s="209" t="s">
        <v>653</v>
      </c>
      <c r="F482" s="210" t="s">
        <v>654</v>
      </c>
      <c r="G482" s="211" t="s">
        <v>195</v>
      </c>
      <c r="H482" s="212">
        <v>5</v>
      </c>
      <c r="I482" s="213"/>
      <c r="J482" s="214">
        <f>ROUND(I482*H482,2)</f>
        <v>0</v>
      </c>
      <c r="K482" s="210" t="s">
        <v>142</v>
      </c>
      <c r="L482" s="48"/>
      <c r="M482" s="215" t="s">
        <v>19</v>
      </c>
      <c r="N482" s="216" t="s">
        <v>43</v>
      </c>
      <c r="O482" s="88"/>
      <c r="P482" s="217">
        <f>O482*H482</f>
        <v>0</v>
      </c>
      <c r="Q482" s="217">
        <v>0</v>
      </c>
      <c r="R482" s="217">
        <f>Q482*H482</f>
        <v>0</v>
      </c>
      <c r="S482" s="217">
        <v>0</v>
      </c>
      <c r="T482" s="218">
        <f>S482*H482</f>
        <v>0</v>
      </c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R482" s="219" t="s">
        <v>240</v>
      </c>
      <c r="AT482" s="219" t="s">
        <v>138</v>
      </c>
      <c r="AU482" s="219" t="s">
        <v>144</v>
      </c>
      <c r="AY482" s="21" t="s">
        <v>133</v>
      </c>
      <c r="BE482" s="220">
        <f>IF(N482="základní",J482,0)</f>
        <v>0</v>
      </c>
      <c r="BF482" s="220">
        <f>IF(N482="snížená",J482,0)</f>
        <v>0</v>
      </c>
      <c r="BG482" s="220">
        <f>IF(N482="zákl. přenesená",J482,0)</f>
        <v>0</v>
      </c>
      <c r="BH482" s="220">
        <f>IF(N482="sníž. přenesená",J482,0)</f>
        <v>0</v>
      </c>
      <c r="BI482" s="220">
        <f>IF(N482="nulová",J482,0)</f>
        <v>0</v>
      </c>
      <c r="BJ482" s="21" t="s">
        <v>80</v>
      </c>
      <c r="BK482" s="220">
        <f>ROUND(I482*H482,2)</f>
        <v>0</v>
      </c>
      <c r="BL482" s="21" t="s">
        <v>240</v>
      </c>
      <c r="BM482" s="219" t="s">
        <v>655</v>
      </c>
    </row>
    <row r="483" s="2" customFormat="1">
      <c r="A483" s="42"/>
      <c r="B483" s="43"/>
      <c r="C483" s="44"/>
      <c r="D483" s="221" t="s">
        <v>146</v>
      </c>
      <c r="E483" s="44"/>
      <c r="F483" s="222" t="s">
        <v>656</v>
      </c>
      <c r="G483" s="44"/>
      <c r="H483" s="44"/>
      <c r="I483" s="223"/>
      <c r="J483" s="44"/>
      <c r="K483" s="44"/>
      <c r="L483" s="48"/>
      <c r="M483" s="224"/>
      <c r="N483" s="225"/>
      <c r="O483" s="88"/>
      <c r="P483" s="88"/>
      <c r="Q483" s="88"/>
      <c r="R483" s="88"/>
      <c r="S483" s="88"/>
      <c r="T483" s="89"/>
      <c r="U483" s="42"/>
      <c r="V483" s="42"/>
      <c r="W483" s="42"/>
      <c r="X483" s="42"/>
      <c r="Y483" s="42"/>
      <c r="Z483" s="42"/>
      <c r="AA483" s="42"/>
      <c r="AB483" s="42"/>
      <c r="AC483" s="42"/>
      <c r="AD483" s="42"/>
      <c r="AE483" s="42"/>
      <c r="AT483" s="21" t="s">
        <v>146</v>
      </c>
      <c r="AU483" s="21" t="s">
        <v>144</v>
      </c>
    </row>
    <row r="484" s="2" customFormat="1" ht="16.5" customHeight="1">
      <c r="A484" s="42"/>
      <c r="B484" s="43"/>
      <c r="C484" s="259" t="s">
        <v>657</v>
      </c>
      <c r="D484" s="259" t="s">
        <v>152</v>
      </c>
      <c r="E484" s="260" t="s">
        <v>658</v>
      </c>
      <c r="F484" s="261" t="s">
        <v>659</v>
      </c>
      <c r="G484" s="262" t="s">
        <v>195</v>
      </c>
      <c r="H484" s="263">
        <v>5</v>
      </c>
      <c r="I484" s="264"/>
      <c r="J484" s="265">
        <f>ROUND(I484*H484,2)</f>
        <v>0</v>
      </c>
      <c r="K484" s="261" t="s">
        <v>142</v>
      </c>
      <c r="L484" s="266"/>
      <c r="M484" s="267" t="s">
        <v>19</v>
      </c>
      <c r="N484" s="268" t="s">
        <v>43</v>
      </c>
      <c r="O484" s="88"/>
      <c r="P484" s="217">
        <f>O484*H484</f>
        <v>0</v>
      </c>
      <c r="Q484" s="217">
        <v>0.00027999999999999998</v>
      </c>
      <c r="R484" s="217">
        <f>Q484*H484</f>
        <v>0.0013999999999999998</v>
      </c>
      <c r="S484" s="217">
        <v>0</v>
      </c>
      <c r="T484" s="218">
        <f>S484*H484</f>
        <v>0</v>
      </c>
      <c r="U484" s="42"/>
      <c r="V484" s="42"/>
      <c r="W484" s="42"/>
      <c r="X484" s="42"/>
      <c r="Y484" s="42"/>
      <c r="Z484" s="42"/>
      <c r="AA484" s="42"/>
      <c r="AB484" s="42"/>
      <c r="AC484" s="42"/>
      <c r="AD484" s="42"/>
      <c r="AE484" s="42"/>
      <c r="AR484" s="219" t="s">
        <v>360</v>
      </c>
      <c r="AT484" s="219" t="s">
        <v>152</v>
      </c>
      <c r="AU484" s="219" t="s">
        <v>144</v>
      </c>
      <c r="AY484" s="21" t="s">
        <v>133</v>
      </c>
      <c r="BE484" s="220">
        <f>IF(N484="základní",J484,0)</f>
        <v>0</v>
      </c>
      <c r="BF484" s="220">
        <f>IF(N484="snížená",J484,0)</f>
        <v>0</v>
      </c>
      <c r="BG484" s="220">
        <f>IF(N484="zákl. přenesená",J484,0)</f>
        <v>0</v>
      </c>
      <c r="BH484" s="220">
        <f>IF(N484="sníž. přenesená",J484,0)</f>
        <v>0</v>
      </c>
      <c r="BI484" s="220">
        <f>IF(N484="nulová",J484,0)</f>
        <v>0</v>
      </c>
      <c r="BJ484" s="21" t="s">
        <v>80</v>
      </c>
      <c r="BK484" s="220">
        <f>ROUND(I484*H484,2)</f>
        <v>0</v>
      </c>
      <c r="BL484" s="21" t="s">
        <v>240</v>
      </c>
      <c r="BM484" s="219" t="s">
        <v>660</v>
      </c>
    </row>
    <row r="485" s="2" customFormat="1" ht="24.15" customHeight="1">
      <c r="A485" s="42"/>
      <c r="B485" s="43"/>
      <c r="C485" s="208" t="s">
        <v>661</v>
      </c>
      <c r="D485" s="208" t="s">
        <v>138</v>
      </c>
      <c r="E485" s="209" t="s">
        <v>662</v>
      </c>
      <c r="F485" s="210" t="s">
        <v>663</v>
      </c>
      <c r="G485" s="211" t="s">
        <v>141</v>
      </c>
      <c r="H485" s="212">
        <v>59.369999999999997</v>
      </c>
      <c r="I485" s="213"/>
      <c r="J485" s="214">
        <f>ROUND(I485*H485,2)</f>
        <v>0</v>
      </c>
      <c r="K485" s="210" t="s">
        <v>142</v>
      </c>
      <c r="L485" s="48"/>
      <c r="M485" s="215" t="s">
        <v>19</v>
      </c>
      <c r="N485" s="216" t="s">
        <v>43</v>
      </c>
      <c r="O485" s="88"/>
      <c r="P485" s="217">
        <f>O485*H485</f>
        <v>0</v>
      </c>
      <c r="Q485" s="217">
        <v>0.014279999999999999</v>
      </c>
      <c r="R485" s="217">
        <f>Q485*H485</f>
        <v>0.84780359999999988</v>
      </c>
      <c r="S485" s="217">
        <v>0</v>
      </c>
      <c r="T485" s="218">
        <f>S485*H485</f>
        <v>0</v>
      </c>
      <c r="U485" s="42"/>
      <c r="V485" s="42"/>
      <c r="W485" s="42"/>
      <c r="X485" s="42"/>
      <c r="Y485" s="42"/>
      <c r="Z485" s="42"/>
      <c r="AA485" s="42"/>
      <c r="AB485" s="42"/>
      <c r="AC485" s="42"/>
      <c r="AD485" s="42"/>
      <c r="AE485" s="42"/>
      <c r="AR485" s="219" t="s">
        <v>240</v>
      </c>
      <c r="AT485" s="219" t="s">
        <v>138</v>
      </c>
      <c r="AU485" s="219" t="s">
        <v>144</v>
      </c>
      <c r="AY485" s="21" t="s">
        <v>133</v>
      </c>
      <c r="BE485" s="220">
        <f>IF(N485="základní",J485,0)</f>
        <v>0</v>
      </c>
      <c r="BF485" s="220">
        <f>IF(N485="snížená",J485,0)</f>
        <v>0</v>
      </c>
      <c r="BG485" s="220">
        <f>IF(N485="zákl. přenesená",J485,0)</f>
        <v>0</v>
      </c>
      <c r="BH485" s="220">
        <f>IF(N485="sníž. přenesená",J485,0)</f>
        <v>0</v>
      </c>
      <c r="BI485" s="220">
        <f>IF(N485="nulová",J485,0)</f>
        <v>0</v>
      </c>
      <c r="BJ485" s="21" t="s">
        <v>80</v>
      </c>
      <c r="BK485" s="220">
        <f>ROUND(I485*H485,2)</f>
        <v>0</v>
      </c>
      <c r="BL485" s="21" t="s">
        <v>240</v>
      </c>
      <c r="BM485" s="219" t="s">
        <v>664</v>
      </c>
    </row>
    <row r="486" s="2" customFormat="1">
      <c r="A486" s="42"/>
      <c r="B486" s="43"/>
      <c r="C486" s="44"/>
      <c r="D486" s="221" t="s">
        <v>146</v>
      </c>
      <c r="E486" s="44"/>
      <c r="F486" s="222" t="s">
        <v>665</v>
      </c>
      <c r="G486" s="44"/>
      <c r="H486" s="44"/>
      <c r="I486" s="223"/>
      <c r="J486" s="44"/>
      <c r="K486" s="44"/>
      <c r="L486" s="48"/>
      <c r="M486" s="224"/>
      <c r="N486" s="225"/>
      <c r="O486" s="88"/>
      <c r="P486" s="88"/>
      <c r="Q486" s="88"/>
      <c r="R486" s="88"/>
      <c r="S486" s="88"/>
      <c r="T486" s="89"/>
      <c r="U486" s="42"/>
      <c r="V486" s="42"/>
      <c r="W486" s="42"/>
      <c r="X486" s="42"/>
      <c r="Y486" s="42"/>
      <c r="Z486" s="42"/>
      <c r="AA486" s="42"/>
      <c r="AB486" s="42"/>
      <c r="AC486" s="42"/>
      <c r="AD486" s="42"/>
      <c r="AE486" s="42"/>
      <c r="AT486" s="21" t="s">
        <v>146</v>
      </c>
      <c r="AU486" s="21" t="s">
        <v>144</v>
      </c>
    </row>
    <row r="487" s="13" customFormat="1">
      <c r="A487" s="13"/>
      <c r="B487" s="226"/>
      <c r="C487" s="227"/>
      <c r="D487" s="228" t="s">
        <v>148</v>
      </c>
      <c r="E487" s="229" t="s">
        <v>19</v>
      </c>
      <c r="F487" s="230" t="s">
        <v>666</v>
      </c>
      <c r="G487" s="227"/>
      <c r="H487" s="229" t="s">
        <v>19</v>
      </c>
      <c r="I487" s="231"/>
      <c r="J487" s="227"/>
      <c r="K487" s="227"/>
      <c r="L487" s="232"/>
      <c r="M487" s="233"/>
      <c r="N487" s="234"/>
      <c r="O487" s="234"/>
      <c r="P487" s="234"/>
      <c r="Q487" s="234"/>
      <c r="R487" s="234"/>
      <c r="S487" s="234"/>
      <c r="T487" s="235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6" t="s">
        <v>148</v>
      </c>
      <c r="AU487" s="236" t="s">
        <v>144</v>
      </c>
      <c r="AV487" s="13" t="s">
        <v>80</v>
      </c>
      <c r="AW487" s="13" t="s">
        <v>33</v>
      </c>
      <c r="AX487" s="13" t="s">
        <v>72</v>
      </c>
      <c r="AY487" s="236" t="s">
        <v>133</v>
      </c>
    </row>
    <row r="488" s="14" customFormat="1">
      <c r="A488" s="14"/>
      <c r="B488" s="237"/>
      <c r="C488" s="238"/>
      <c r="D488" s="228" t="s">
        <v>148</v>
      </c>
      <c r="E488" s="239" t="s">
        <v>19</v>
      </c>
      <c r="F488" s="240" t="s">
        <v>667</v>
      </c>
      <c r="G488" s="238"/>
      <c r="H488" s="241">
        <v>43.229999999999997</v>
      </c>
      <c r="I488" s="242"/>
      <c r="J488" s="238"/>
      <c r="K488" s="238"/>
      <c r="L488" s="243"/>
      <c r="M488" s="244"/>
      <c r="N488" s="245"/>
      <c r="O488" s="245"/>
      <c r="P488" s="245"/>
      <c r="Q488" s="245"/>
      <c r="R488" s="245"/>
      <c r="S488" s="245"/>
      <c r="T488" s="246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47" t="s">
        <v>148</v>
      </c>
      <c r="AU488" s="247" t="s">
        <v>144</v>
      </c>
      <c r="AV488" s="14" t="s">
        <v>82</v>
      </c>
      <c r="AW488" s="14" t="s">
        <v>33</v>
      </c>
      <c r="AX488" s="14" t="s">
        <v>72</v>
      </c>
      <c r="AY488" s="247" t="s">
        <v>133</v>
      </c>
    </row>
    <row r="489" s="13" customFormat="1">
      <c r="A489" s="13"/>
      <c r="B489" s="226"/>
      <c r="C489" s="227"/>
      <c r="D489" s="228" t="s">
        <v>148</v>
      </c>
      <c r="E489" s="229" t="s">
        <v>19</v>
      </c>
      <c r="F489" s="230" t="s">
        <v>668</v>
      </c>
      <c r="G489" s="227"/>
      <c r="H489" s="229" t="s">
        <v>19</v>
      </c>
      <c r="I489" s="231"/>
      <c r="J489" s="227"/>
      <c r="K489" s="227"/>
      <c r="L489" s="232"/>
      <c r="M489" s="233"/>
      <c r="N489" s="234"/>
      <c r="O489" s="234"/>
      <c r="P489" s="234"/>
      <c r="Q489" s="234"/>
      <c r="R489" s="234"/>
      <c r="S489" s="234"/>
      <c r="T489" s="235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6" t="s">
        <v>148</v>
      </c>
      <c r="AU489" s="236" t="s">
        <v>144</v>
      </c>
      <c r="AV489" s="13" t="s">
        <v>80</v>
      </c>
      <c r="AW489" s="13" t="s">
        <v>33</v>
      </c>
      <c r="AX489" s="13" t="s">
        <v>72</v>
      </c>
      <c r="AY489" s="236" t="s">
        <v>133</v>
      </c>
    </row>
    <row r="490" s="14" customFormat="1">
      <c r="A490" s="14"/>
      <c r="B490" s="237"/>
      <c r="C490" s="238"/>
      <c r="D490" s="228" t="s">
        <v>148</v>
      </c>
      <c r="E490" s="239" t="s">
        <v>19</v>
      </c>
      <c r="F490" s="240" t="s">
        <v>669</v>
      </c>
      <c r="G490" s="238"/>
      <c r="H490" s="241">
        <v>10.74</v>
      </c>
      <c r="I490" s="242"/>
      <c r="J490" s="238"/>
      <c r="K490" s="238"/>
      <c r="L490" s="243"/>
      <c r="M490" s="244"/>
      <c r="N490" s="245"/>
      <c r="O490" s="245"/>
      <c r="P490" s="245"/>
      <c r="Q490" s="245"/>
      <c r="R490" s="245"/>
      <c r="S490" s="245"/>
      <c r="T490" s="246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47" t="s">
        <v>148</v>
      </c>
      <c r="AU490" s="247" t="s">
        <v>144</v>
      </c>
      <c r="AV490" s="14" t="s">
        <v>82</v>
      </c>
      <c r="AW490" s="14" t="s">
        <v>33</v>
      </c>
      <c r="AX490" s="14" t="s">
        <v>72</v>
      </c>
      <c r="AY490" s="247" t="s">
        <v>133</v>
      </c>
    </row>
    <row r="491" s="13" customFormat="1">
      <c r="A491" s="13"/>
      <c r="B491" s="226"/>
      <c r="C491" s="227"/>
      <c r="D491" s="228" t="s">
        <v>148</v>
      </c>
      <c r="E491" s="229" t="s">
        <v>19</v>
      </c>
      <c r="F491" s="230" t="s">
        <v>670</v>
      </c>
      <c r="G491" s="227"/>
      <c r="H491" s="229" t="s">
        <v>19</v>
      </c>
      <c r="I491" s="231"/>
      <c r="J491" s="227"/>
      <c r="K491" s="227"/>
      <c r="L491" s="232"/>
      <c r="M491" s="233"/>
      <c r="N491" s="234"/>
      <c r="O491" s="234"/>
      <c r="P491" s="234"/>
      <c r="Q491" s="234"/>
      <c r="R491" s="234"/>
      <c r="S491" s="234"/>
      <c r="T491" s="235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6" t="s">
        <v>148</v>
      </c>
      <c r="AU491" s="236" t="s">
        <v>144</v>
      </c>
      <c r="AV491" s="13" t="s">
        <v>80</v>
      </c>
      <c r="AW491" s="13" t="s">
        <v>33</v>
      </c>
      <c r="AX491" s="13" t="s">
        <v>72</v>
      </c>
      <c r="AY491" s="236" t="s">
        <v>133</v>
      </c>
    </row>
    <row r="492" s="14" customFormat="1">
      <c r="A492" s="14"/>
      <c r="B492" s="237"/>
      <c r="C492" s="238"/>
      <c r="D492" s="228" t="s">
        <v>148</v>
      </c>
      <c r="E492" s="239" t="s">
        <v>19</v>
      </c>
      <c r="F492" s="240" t="s">
        <v>671</v>
      </c>
      <c r="G492" s="238"/>
      <c r="H492" s="241">
        <v>5.4000000000000004</v>
      </c>
      <c r="I492" s="242"/>
      <c r="J492" s="238"/>
      <c r="K492" s="238"/>
      <c r="L492" s="243"/>
      <c r="M492" s="244"/>
      <c r="N492" s="245"/>
      <c r="O492" s="245"/>
      <c r="P492" s="245"/>
      <c r="Q492" s="245"/>
      <c r="R492" s="245"/>
      <c r="S492" s="245"/>
      <c r="T492" s="246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47" t="s">
        <v>148</v>
      </c>
      <c r="AU492" s="247" t="s">
        <v>144</v>
      </c>
      <c r="AV492" s="14" t="s">
        <v>82</v>
      </c>
      <c r="AW492" s="14" t="s">
        <v>33</v>
      </c>
      <c r="AX492" s="14" t="s">
        <v>72</v>
      </c>
      <c r="AY492" s="247" t="s">
        <v>133</v>
      </c>
    </row>
    <row r="493" s="15" customFormat="1">
      <c r="A493" s="15"/>
      <c r="B493" s="248"/>
      <c r="C493" s="249"/>
      <c r="D493" s="228" t="s">
        <v>148</v>
      </c>
      <c r="E493" s="250" t="s">
        <v>19</v>
      </c>
      <c r="F493" s="251" t="s">
        <v>151</v>
      </c>
      <c r="G493" s="249"/>
      <c r="H493" s="252">
        <v>59.369999999999997</v>
      </c>
      <c r="I493" s="253"/>
      <c r="J493" s="249"/>
      <c r="K493" s="249"/>
      <c r="L493" s="254"/>
      <c r="M493" s="255"/>
      <c r="N493" s="256"/>
      <c r="O493" s="256"/>
      <c r="P493" s="256"/>
      <c r="Q493" s="256"/>
      <c r="R493" s="256"/>
      <c r="S493" s="256"/>
      <c r="T493" s="257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T493" s="258" t="s">
        <v>148</v>
      </c>
      <c r="AU493" s="258" t="s">
        <v>144</v>
      </c>
      <c r="AV493" s="15" t="s">
        <v>144</v>
      </c>
      <c r="AW493" s="15" t="s">
        <v>33</v>
      </c>
      <c r="AX493" s="15" t="s">
        <v>80</v>
      </c>
      <c r="AY493" s="258" t="s">
        <v>133</v>
      </c>
    </row>
    <row r="494" s="2" customFormat="1" ht="21.75" customHeight="1">
      <c r="A494" s="42"/>
      <c r="B494" s="43"/>
      <c r="C494" s="208" t="s">
        <v>672</v>
      </c>
      <c r="D494" s="208" t="s">
        <v>138</v>
      </c>
      <c r="E494" s="209" t="s">
        <v>673</v>
      </c>
      <c r="F494" s="210" t="s">
        <v>674</v>
      </c>
      <c r="G494" s="211" t="s">
        <v>335</v>
      </c>
      <c r="H494" s="212">
        <v>1.069</v>
      </c>
      <c r="I494" s="213"/>
      <c r="J494" s="214">
        <f>ROUND(I494*H494,2)</f>
        <v>0</v>
      </c>
      <c r="K494" s="210" t="s">
        <v>142</v>
      </c>
      <c r="L494" s="48"/>
      <c r="M494" s="215" t="s">
        <v>19</v>
      </c>
      <c r="N494" s="216" t="s">
        <v>43</v>
      </c>
      <c r="O494" s="88"/>
      <c r="P494" s="217">
        <f>O494*H494</f>
        <v>0</v>
      </c>
      <c r="Q494" s="217">
        <v>0.022839999999999999</v>
      </c>
      <c r="R494" s="217">
        <f>Q494*H494</f>
        <v>0.024415959999999997</v>
      </c>
      <c r="S494" s="217">
        <v>0</v>
      </c>
      <c r="T494" s="218">
        <f>S494*H494</f>
        <v>0</v>
      </c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R494" s="219" t="s">
        <v>240</v>
      </c>
      <c r="AT494" s="219" t="s">
        <v>138</v>
      </c>
      <c r="AU494" s="219" t="s">
        <v>144</v>
      </c>
      <c r="AY494" s="21" t="s">
        <v>133</v>
      </c>
      <c r="BE494" s="220">
        <f>IF(N494="základní",J494,0)</f>
        <v>0</v>
      </c>
      <c r="BF494" s="220">
        <f>IF(N494="snížená",J494,0)</f>
        <v>0</v>
      </c>
      <c r="BG494" s="220">
        <f>IF(N494="zákl. přenesená",J494,0)</f>
        <v>0</v>
      </c>
      <c r="BH494" s="220">
        <f>IF(N494="sníž. přenesená",J494,0)</f>
        <v>0</v>
      </c>
      <c r="BI494" s="220">
        <f>IF(N494="nulová",J494,0)</f>
        <v>0</v>
      </c>
      <c r="BJ494" s="21" t="s">
        <v>80</v>
      </c>
      <c r="BK494" s="220">
        <f>ROUND(I494*H494,2)</f>
        <v>0</v>
      </c>
      <c r="BL494" s="21" t="s">
        <v>240</v>
      </c>
      <c r="BM494" s="219" t="s">
        <v>675</v>
      </c>
    </row>
    <row r="495" s="2" customFormat="1">
      <c r="A495" s="42"/>
      <c r="B495" s="43"/>
      <c r="C495" s="44"/>
      <c r="D495" s="221" t="s">
        <v>146</v>
      </c>
      <c r="E495" s="44"/>
      <c r="F495" s="222" t="s">
        <v>676</v>
      </c>
      <c r="G495" s="44"/>
      <c r="H495" s="44"/>
      <c r="I495" s="223"/>
      <c r="J495" s="44"/>
      <c r="K495" s="44"/>
      <c r="L495" s="48"/>
      <c r="M495" s="224"/>
      <c r="N495" s="225"/>
      <c r="O495" s="88"/>
      <c r="P495" s="88"/>
      <c r="Q495" s="88"/>
      <c r="R495" s="88"/>
      <c r="S495" s="88"/>
      <c r="T495" s="89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T495" s="21" t="s">
        <v>146</v>
      </c>
      <c r="AU495" s="21" t="s">
        <v>144</v>
      </c>
    </row>
    <row r="496" s="14" customFormat="1">
      <c r="A496" s="14"/>
      <c r="B496" s="237"/>
      <c r="C496" s="238"/>
      <c r="D496" s="228" t="s">
        <v>148</v>
      </c>
      <c r="E496" s="239" t="s">
        <v>19</v>
      </c>
      <c r="F496" s="240" t="s">
        <v>677</v>
      </c>
      <c r="G496" s="238"/>
      <c r="H496" s="241">
        <v>1.069</v>
      </c>
      <c r="I496" s="242"/>
      <c r="J496" s="238"/>
      <c r="K496" s="238"/>
      <c r="L496" s="243"/>
      <c r="M496" s="244"/>
      <c r="N496" s="245"/>
      <c r="O496" s="245"/>
      <c r="P496" s="245"/>
      <c r="Q496" s="245"/>
      <c r="R496" s="245"/>
      <c r="S496" s="245"/>
      <c r="T496" s="246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47" t="s">
        <v>148</v>
      </c>
      <c r="AU496" s="247" t="s">
        <v>144</v>
      </c>
      <c r="AV496" s="14" t="s">
        <v>82</v>
      </c>
      <c r="AW496" s="14" t="s">
        <v>33</v>
      </c>
      <c r="AX496" s="14" t="s">
        <v>72</v>
      </c>
      <c r="AY496" s="247" t="s">
        <v>133</v>
      </c>
    </row>
    <row r="497" s="15" customFormat="1">
      <c r="A497" s="15"/>
      <c r="B497" s="248"/>
      <c r="C497" s="249"/>
      <c r="D497" s="228" t="s">
        <v>148</v>
      </c>
      <c r="E497" s="250" t="s">
        <v>19</v>
      </c>
      <c r="F497" s="251" t="s">
        <v>151</v>
      </c>
      <c r="G497" s="249"/>
      <c r="H497" s="252">
        <v>1.069</v>
      </c>
      <c r="I497" s="253"/>
      <c r="J497" s="249"/>
      <c r="K497" s="249"/>
      <c r="L497" s="254"/>
      <c r="M497" s="255"/>
      <c r="N497" s="256"/>
      <c r="O497" s="256"/>
      <c r="P497" s="256"/>
      <c r="Q497" s="256"/>
      <c r="R497" s="256"/>
      <c r="S497" s="256"/>
      <c r="T497" s="257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T497" s="258" t="s">
        <v>148</v>
      </c>
      <c r="AU497" s="258" t="s">
        <v>144</v>
      </c>
      <c r="AV497" s="15" t="s">
        <v>144</v>
      </c>
      <c r="AW497" s="15" t="s">
        <v>33</v>
      </c>
      <c r="AX497" s="15" t="s">
        <v>80</v>
      </c>
      <c r="AY497" s="258" t="s">
        <v>133</v>
      </c>
    </row>
    <row r="498" s="2" customFormat="1" ht="24.15" customHeight="1">
      <c r="A498" s="42"/>
      <c r="B498" s="43"/>
      <c r="C498" s="208" t="s">
        <v>678</v>
      </c>
      <c r="D498" s="208" t="s">
        <v>138</v>
      </c>
      <c r="E498" s="209" t="s">
        <v>679</v>
      </c>
      <c r="F498" s="210" t="s">
        <v>680</v>
      </c>
      <c r="G498" s="211" t="s">
        <v>422</v>
      </c>
      <c r="H498" s="212">
        <v>9.1270000000000007</v>
      </c>
      <c r="I498" s="213"/>
      <c r="J498" s="214">
        <f>ROUND(I498*H498,2)</f>
        <v>0</v>
      </c>
      <c r="K498" s="210" t="s">
        <v>142</v>
      </c>
      <c r="L498" s="48"/>
      <c r="M498" s="215" t="s">
        <v>19</v>
      </c>
      <c r="N498" s="216" t="s">
        <v>43</v>
      </c>
      <c r="O498" s="88"/>
      <c r="P498" s="217">
        <f>O498*H498</f>
        <v>0</v>
      </c>
      <c r="Q498" s="217">
        <v>0</v>
      </c>
      <c r="R498" s="217">
        <f>Q498*H498</f>
        <v>0</v>
      </c>
      <c r="S498" s="217">
        <v>0</v>
      </c>
      <c r="T498" s="218">
        <f>S498*H498</f>
        <v>0</v>
      </c>
      <c r="U498" s="42"/>
      <c r="V498" s="42"/>
      <c r="W498" s="42"/>
      <c r="X498" s="42"/>
      <c r="Y498" s="42"/>
      <c r="Z498" s="42"/>
      <c r="AA498" s="42"/>
      <c r="AB498" s="42"/>
      <c r="AC498" s="42"/>
      <c r="AD498" s="42"/>
      <c r="AE498" s="42"/>
      <c r="AR498" s="219" t="s">
        <v>240</v>
      </c>
      <c r="AT498" s="219" t="s">
        <v>138</v>
      </c>
      <c r="AU498" s="219" t="s">
        <v>144</v>
      </c>
      <c r="AY498" s="21" t="s">
        <v>133</v>
      </c>
      <c r="BE498" s="220">
        <f>IF(N498="základní",J498,0)</f>
        <v>0</v>
      </c>
      <c r="BF498" s="220">
        <f>IF(N498="snížená",J498,0)</f>
        <v>0</v>
      </c>
      <c r="BG498" s="220">
        <f>IF(N498="zákl. přenesená",J498,0)</f>
        <v>0</v>
      </c>
      <c r="BH498" s="220">
        <f>IF(N498="sníž. přenesená",J498,0)</f>
        <v>0</v>
      </c>
      <c r="BI498" s="220">
        <f>IF(N498="nulová",J498,0)</f>
        <v>0</v>
      </c>
      <c r="BJ498" s="21" t="s">
        <v>80</v>
      </c>
      <c r="BK498" s="220">
        <f>ROUND(I498*H498,2)</f>
        <v>0</v>
      </c>
      <c r="BL498" s="21" t="s">
        <v>240</v>
      </c>
      <c r="BM498" s="219" t="s">
        <v>681</v>
      </c>
    </row>
    <row r="499" s="2" customFormat="1">
      <c r="A499" s="42"/>
      <c r="B499" s="43"/>
      <c r="C499" s="44"/>
      <c r="D499" s="221" t="s">
        <v>146</v>
      </c>
      <c r="E499" s="44"/>
      <c r="F499" s="222" t="s">
        <v>682</v>
      </c>
      <c r="G499" s="44"/>
      <c r="H499" s="44"/>
      <c r="I499" s="223"/>
      <c r="J499" s="44"/>
      <c r="K499" s="44"/>
      <c r="L499" s="48"/>
      <c r="M499" s="224"/>
      <c r="N499" s="225"/>
      <c r="O499" s="88"/>
      <c r="P499" s="88"/>
      <c r="Q499" s="88"/>
      <c r="R499" s="88"/>
      <c r="S499" s="88"/>
      <c r="T499" s="89"/>
      <c r="U499" s="42"/>
      <c r="V499" s="42"/>
      <c r="W499" s="42"/>
      <c r="X499" s="42"/>
      <c r="Y499" s="42"/>
      <c r="Z499" s="42"/>
      <c r="AA499" s="42"/>
      <c r="AB499" s="42"/>
      <c r="AC499" s="42"/>
      <c r="AD499" s="42"/>
      <c r="AE499" s="42"/>
      <c r="AT499" s="21" t="s">
        <v>146</v>
      </c>
      <c r="AU499" s="21" t="s">
        <v>144</v>
      </c>
    </row>
    <row r="500" s="12" customFormat="1" ht="20.88" customHeight="1">
      <c r="A500" s="12"/>
      <c r="B500" s="192"/>
      <c r="C500" s="193"/>
      <c r="D500" s="194" t="s">
        <v>71</v>
      </c>
      <c r="E500" s="206" t="s">
        <v>683</v>
      </c>
      <c r="F500" s="206" t="s">
        <v>684</v>
      </c>
      <c r="G500" s="193"/>
      <c r="H500" s="193"/>
      <c r="I500" s="196"/>
      <c r="J500" s="207">
        <f>BK500</f>
        <v>0</v>
      </c>
      <c r="K500" s="193"/>
      <c r="L500" s="198"/>
      <c r="M500" s="199"/>
      <c r="N500" s="200"/>
      <c r="O500" s="200"/>
      <c r="P500" s="201">
        <f>SUM(P501:P607)</f>
        <v>0</v>
      </c>
      <c r="Q500" s="200"/>
      <c r="R500" s="201">
        <f>SUM(R501:R607)</f>
        <v>0.79807908000000005</v>
      </c>
      <c r="S500" s="200"/>
      <c r="T500" s="202">
        <f>SUM(T501:T607)</f>
        <v>0</v>
      </c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R500" s="203" t="s">
        <v>82</v>
      </c>
      <c r="AT500" s="204" t="s">
        <v>71</v>
      </c>
      <c r="AU500" s="204" t="s">
        <v>82</v>
      </c>
      <c r="AY500" s="203" t="s">
        <v>133</v>
      </c>
      <c r="BK500" s="205">
        <f>SUM(BK501:BK607)</f>
        <v>0</v>
      </c>
    </row>
    <row r="501" s="2" customFormat="1" ht="16.5" customHeight="1">
      <c r="A501" s="42"/>
      <c r="B501" s="43"/>
      <c r="C501" s="208" t="s">
        <v>685</v>
      </c>
      <c r="D501" s="208" t="s">
        <v>138</v>
      </c>
      <c r="E501" s="209" t="s">
        <v>686</v>
      </c>
      <c r="F501" s="210" t="s">
        <v>687</v>
      </c>
      <c r="G501" s="211" t="s">
        <v>141</v>
      </c>
      <c r="H501" s="212">
        <v>23.100000000000001</v>
      </c>
      <c r="I501" s="213"/>
      <c r="J501" s="214">
        <f>ROUND(I501*H501,2)</f>
        <v>0</v>
      </c>
      <c r="K501" s="210" t="s">
        <v>19</v>
      </c>
      <c r="L501" s="48"/>
      <c r="M501" s="215" t="s">
        <v>19</v>
      </c>
      <c r="N501" s="216" t="s">
        <v>43</v>
      </c>
      <c r="O501" s="88"/>
      <c r="P501" s="217">
        <f>O501*H501</f>
        <v>0</v>
      </c>
      <c r="Q501" s="217">
        <v>0</v>
      </c>
      <c r="R501" s="217">
        <f>Q501*H501</f>
        <v>0</v>
      </c>
      <c r="S501" s="217">
        <v>0</v>
      </c>
      <c r="T501" s="218">
        <f>S501*H501</f>
        <v>0</v>
      </c>
      <c r="U501" s="42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R501" s="219" t="s">
        <v>240</v>
      </c>
      <c r="AT501" s="219" t="s">
        <v>138</v>
      </c>
      <c r="AU501" s="219" t="s">
        <v>144</v>
      </c>
      <c r="AY501" s="21" t="s">
        <v>133</v>
      </c>
      <c r="BE501" s="220">
        <f>IF(N501="základní",J501,0)</f>
        <v>0</v>
      </c>
      <c r="BF501" s="220">
        <f>IF(N501="snížená",J501,0)</f>
        <v>0</v>
      </c>
      <c r="BG501" s="220">
        <f>IF(N501="zákl. přenesená",J501,0)</f>
        <v>0</v>
      </c>
      <c r="BH501" s="220">
        <f>IF(N501="sníž. přenesená",J501,0)</f>
        <v>0</v>
      </c>
      <c r="BI501" s="220">
        <f>IF(N501="nulová",J501,0)</f>
        <v>0</v>
      </c>
      <c r="BJ501" s="21" t="s">
        <v>80</v>
      </c>
      <c r="BK501" s="220">
        <f>ROUND(I501*H501,2)</f>
        <v>0</v>
      </c>
      <c r="BL501" s="21" t="s">
        <v>240</v>
      </c>
      <c r="BM501" s="219" t="s">
        <v>688</v>
      </c>
    </row>
    <row r="502" s="14" customFormat="1">
      <c r="A502" s="14"/>
      <c r="B502" s="237"/>
      <c r="C502" s="238"/>
      <c r="D502" s="228" t="s">
        <v>148</v>
      </c>
      <c r="E502" s="239" t="s">
        <v>19</v>
      </c>
      <c r="F502" s="240" t="s">
        <v>689</v>
      </c>
      <c r="G502" s="238"/>
      <c r="H502" s="241">
        <v>23.100000000000001</v>
      </c>
      <c r="I502" s="242"/>
      <c r="J502" s="238"/>
      <c r="K502" s="238"/>
      <c r="L502" s="243"/>
      <c r="M502" s="244"/>
      <c r="N502" s="245"/>
      <c r="O502" s="245"/>
      <c r="P502" s="245"/>
      <c r="Q502" s="245"/>
      <c r="R502" s="245"/>
      <c r="S502" s="245"/>
      <c r="T502" s="246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47" t="s">
        <v>148</v>
      </c>
      <c r="AU502" s="247" t="s">
        <v>144</v>
      </c>
      <c r="AV502" s="14" t="s">
        <v>82</v>
      </c>
      <c r="AW502" s="14" t="s">
        <v>33</v>
      </c>
      <c r="AX502" s="14" t="s">
        <v>72</v>
      </c>
      <c r="AY502" s="247" t="s">
        <v>133</v>
      </c>
    </row>
    <row r="503" s="15" customFormat="1">
      <c r="A503" s="15"/>
      <c r="B503" s="248"/>
      <c r="C503" s="249"/>
      <c r="D503" s="228" t="s">
        <v>148</v>
      </c>
      <c r="E503" s="250" t="s">
        <v>19</v>
      </c>
      <c r="F503" s="251" t="s">
        <v>151</v>
      </c>
      <c r="G503" s="249"/>
      <c r="H503" s="252">
        <v>23.100000000000001</v>
      </c>
      <c r="I503" s="253"/>
      <c r="J503" s="249"/>
      <c r="K503" s="249"/>
      <c r="L503" s="254"/>
      <c r="M503" s="255"/>
      <c r="N503" s="256"/>
      <c r="O503" s="256"/>
      <c r="P503" s="256"/>
      <c r="Q503" s="256"/>
      <c r="R503" s="256"/>
      <c r="S503" s="256"/>
      <c r="T503" s="257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T503" s="258" t="s">
        <v>148</v>
      </c>
      <c r="AU503" s="258" t="s">
        <v>144</v>
      </c>
      <c r="AV503" s="15" t="s">
        <v>144</v>
      </c>
      <c r="AW503" s="15" t="s">
        <v>33</v>
      </c>
      <c r="AX503" s="15" t="s">
        <v>80</v>
      </c>
      <c r="AY503" s="258" t="s">
        <v>133</v>
      </c>
    </row>
    <row r="504" s="2" customFormat="1" ht="24.15" customHeight="1">
      <c r="A504" s="42"/>
      <c r="B504" s="43"/>
      <c r="C504" s="208" t="s">
        <v>690</v>
      </c>
      <c r="D504" s="208" t="s">
        <v>138</v>
      </c>
      <c r="E504" s="209" t="s">
        <v>478</v>
      </c>
      <c r="F504" s="210" t="s">
        <v>479</v>
      </c>
      <c r="G504" s="211" t="s">
        <v>141</v>
      </c>
      <c r="H504" s="212">
        <v>23.100000000000001</v>
      </c>
      <c r="I504" s="213"/>
      <c r="J504" s="214">
        <f>ROUND(I504*H504,2)</f>
        <v>0</v>
      </c>
      <c r="K504" s="210" t="s">
        <v>142</v>
      </c>
      <c r="L504" s="48"/>
      <c r="M504" s="215" t="s">
        <v>19</v>
      </c>
      <c r="N504" s="216" t="s">
        <v>43</v>
      </c>
      <c r="O504" s="88"/>
      <c r="P504" s="217">
        <f>O504*H504</f>
        <v>0</v>
      </c>
      <c r="Q504" s="217">
        <v>0</v>
      </c>
      <c r="R504" s="217">
        <f>Q504*H504</f>
        <v>0</v>
      </c>
      <c r="S504" s="217">
        <v>0</v>
      </c>
      <c r="T504" s="218">
        <f>S504*H504</f>
        <v>0</v>
      </c>
      <c r="U504" s="42"/>
      <c r="V504" s="42"/>
      <c r="W504" s="42"/>
      <c r="X504" s="42"/>
      <c r="Y504" s="42"/>
      <c r="Z504" s="42"/>
      <c r="AA504" s="42"/>
      <c r="AB504" s="42"/>
      <c r="AC504" s="42"/>
      <c r="AD504" s="42"/>
      <c r="AE504" s="42"/>
      <c r="AR504" s="219" t="s">
        <v>240</v>
      </c>
      <c r="AT504" s="219" t="s">
        <v>138</v>
      </c>
      <c r="AU504" s="219" t="s">
        <v>144</v>
      </c>
      <c r="AY504" s="21" t="s">
        <v>133</v>
      </c>
      <c r="BE504" s="220">
        <f>IF(N504="základní",J504,0)</f>
        <v>0</v>
      </c>
      <c r="BF504" s="220">
        <f>IF(N504="snížená",J504,0)</f>
        <v>0</v>
      </c>
      <c r="BG504" s="220">
        <f>IF(N504="zákl. přenesená",J504,0)</f>
        <v>0</v>
      </c>
      <c r="BH504" s="220">
        <f>IF(N504="sníž. přenesená",J504,0)</f>
        <v>0</v>
      </c>
      <c r="BI504" s="220">
        <f>IF(N504="nulová",J504,0)</f>
        <v>0</v>
      </c>
      <c r="BJ504" s="21" t="s">
        <v>80</v>
      </c>
      <c r="BK504" s="220">
        <f>ROUND(I504*H504,2)</f>
        <v>0</v>
      </c>
      <c r="BL504" s="21" t="s">
        <v>240</v>
      </c>
      <c r="BM504" s="219" t="s">
        <v>691</v>
      </c>
    </row>
    <row r="505" s="2" customFormat="1">
      <c r="A505" s="42"/>
      <c r="B505" s="43"/>
      <c r="C505" s="44"/>
      <c r="D505" s="221" t="s">
        <v>146</v>
      </c>
      <c r="E505" s="44"/>
      <c r="F505" s="222" t="s">
        <v>481</v>
      </c>
      <c r="G505" s="44"/>
      <c r="H505" s="44"/>
      <c r="I505" s="223"/>
      <c r="J505" s="44"/>
      <c r="K505" s="44"/>
      <c r="L505" s="48"/>
      <c r="M505" s="224"/>
      <c r="N505" s="225"/>
      <c r="O505" s="88"/>
      <c r="P505" s="88"/>
      <c r="Q505" s="88"/>
      <c r="R505" s="88"/>
      <c r="S505" s="88"/>
      <c r="T505" s="89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T505" s="21" t="s">
        <v>146</v>
      </c>
      <c r="AU505" s="21" t="s">
        <v>144</v>
      </c>
    </row>
    <row r="506" s="14" customFormat="1">
      <c r="A506" s="14"/>
      <c r="B506" s="237"/>
      <c r="C506" s="238"/>
      <c r="D506" s="228" t="s">
        <v>148</v>
      </c>
      <c r="E506" s="239" t="s">
        <v>19</v>
      </c>
      <c r="F506" s="240" t="s">
        <v>689</v>
      </c>
      <c r="G506" s="238"/>
      <c r="H506" s="241">
        <v>23.100000000000001</v>
      </c>
      <c r="I506" s="242"/>
      <c r="J506" s="238"/>
      <c r="K506" s="238"/>
      <c r="L506" s="243"/>
      <c r="M506" s="244"/>
      <c r="N506" s="245"/>
      <c r="O506" s="245"/>
      <c r="P506" s="245"/>
      <c r="Q506" s="245"/>
      <c r="R506" s="245"/>
      <c r="S506" s="245"/>
      <c r="T506" s="246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47" t="s">
        <v>148</v>
      </c>
      <c r="AU506" s="247" t="s">
        <v>144</v>
      </c>
      <c r="AV506" s="14" t="s">
        <v>82</v>
      </c>
      <c r="AW506" s="14" t="s">
        <v>33</v>
      </c>
      <c r="AX506" s="14" t="s">
        <v>72</v>
      </c>
      <c r="AY506" s="247" t="s">
        <v>133</v>
      </c>
    </row>
    <row r="507" s="15" customFormat="1">
      <c r="A507" s="15"/>
      <c r="B507" s="248"/>
      <c r="C507" s="249"/>
      <c r="D507" s="228" t="s">
        <v>148</v>
      </c>
      <c r="E507" s="250" t="s">
        <v>19</v>
      </c>
      <c r="F507" s="251" t="s">
        <v>151</v>
      </c>
      <c r="G507" s="249"/>
      <c r="H507" s="252">
        <v>23.100000000000001</v>
      </c>
      <c r="I507" s="253"/>
      <c r="J507" s="249"/>
      <c r="K507" s="249"/>
      <c r="L507" s="254"/>
      <c r="M507" s="255"/>
      <c r="N507" s="256"/>
      <c r="O507" s="256"/>
      <c r="P507" s="256"/>
      <c r="Q507" s="256"/>
      <c r="R507" s="256"/>
      <c r="S507" s="256"/>
      <c r="T507" s="257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58" t="s">
        <v>148</v>
      </c>
      <c r="AU507" s="258" t="s">
        <v>144</v>
      </c>
      <c r="AV507" s="15" t="s">
        <v>144</v>
      </c>
      <c r="AW507" s="15" t="s">
        <v>33</v>
      </c>
      <c r="AX507" s="15" t="s">
        <v>80</v>
      </c>
      <c r="AY507" s="258" t="s">
        <v>133</v>
      </c>
    </row>
    <row r="508" s="2" customFormat="1" ht="16.5" customHeight="1">
      <c r="A508" s="42"/>
      <c r="B508" s="43"/>
      <c r="C508" s="259" t="s">
        <v>692</v>
      </c>
      <c r="D508" s="259" t="s">
        <v>152</v>
      </c>
      <c r="E508" s="260" t="s">
        <v>483</v>
      </c>
      <c r="F508" s="261" t="s">
        <v>484</v>
      </c>
      <c r="G508" s="262" t="s">
        <v>422</v>
      </c>
      <c r="H508" s="263">
        <v>0.0070000000000000001</v>
      </c>
      <c r="I508" s="264"/>
      <c r="J508" s="265">
        <f>ROUND(I508*H508,2)</f>
        <v>0</v>
      </c>
      <c r="K508" s="261" t="s">
        <v>142</v>
      </c>
      <c r="L508" s="266"/>
      <c r="M508" s="267" t="s">
        <v>19</v>
      </c>
      <c r="N508" s="268" t="s">
        <v>43</v>
      </c>
      <c r="O508" s="88"/>
      <c r="P508" s="217">
        <f>O508*H508</f>
        <v>0</v>
      </c>
      <c r="Q508" s="217">
        <v>1</v>
      </c>
      <c r="R508" s="217">
        <f>Q508*H508</f>
        <v>0.0070000000000000001</v>
      </c>
      <c r="S508" s="217">
        <v>0</v>
      </c>
      <c r="T508" s="218">
        <f>S508*H508</f>
        <v>0</v>
      </c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R508" s="219" t="s">
        <v>360</v>
      </c>
      <c r="AT508" s="219" t="s">
        <v>152</v>
      </c>
      <c r="AU508" s="219" t="s">
        <v>144</v>
      </c>
      <c r="AY508" s="21" t="s">
        <v>133</v>
      </c>
      <c r="BE508" s="220">
        <f>IF(N508="základní",J508,0)</f>
        <v>0</v>
      </c>
      <c r="BF508" s="220">
        <f>IF(N508="snížená",J508,0)</f>
        <v>0</v>
      </c>
      <c r="BG508" s="220">
        <f>IF(N508="zákl. přenesená",J508,0)</f>
        <v>0</v>
      </c>
      <c r="BH508" s="220">
        <f>IF(N508="sníž. přenesená",J508,0)</f>
        <v>0</v>
      </c>
      <c r="BI508" s="220">
        <f>IF(N508="nulová",J508,0)</f>
        <v>0</v>
      </c>
      <c r="BJ508" s="21" t="s">
        <v>80</v>
      </c>
      <c r="BK508" s="220">
        <f>ROUND(I508*H508,2)</f>
        <v>0</v>
      </c>
      <c r="BL508" s="21" t="s">
        <v>240</v>
      </c>
      <c r="BM508" s="219" t="s">
        <v>693</v>
      </c>
    </row>
    <row r="509" s="14" customFormat="1">
      <c r="A509" s="14"/>
      <c r="B509" s="237"/>
      <c r="C509" s="238"/>
      <c r="D509" s="228" t="s">
        <v>148</v>
      </c>
      <c r="E509" s="238"/>
      <c r="F509" s="240" t="s">
        <v>694</v>
      </c>
      <c r="G509" s="238"/>
      <c r="H509" s="241">
        <v>0.0070000000000000001</v>
      </c>
      <c r="I509" s="242"/>
      <c r="J509" s="238"/>
      <c r="K509" s="238"/>
      <c r="L509" s="243"/>
      <c r="M509" s="244"/>
      <c r="N509" s="245"/>
      <c r="O509" s="245"/>
      <c r="P509" s="245"/>
      <c r="Q509" s="245"/>
      <c r="R509" s="245"/>
      <c r="S509" s="245"/>
      <c r="T509" s="246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47" t="s">
        <v>148</v>
      </c>
      <c r="AU509" s="247" t="s">
        <v>144</v>
      </c>
      <c r="AV509" s="14" t="s">
        <v>82</v>
      </c>
      <c r="AW509" s="14" t="s">
        <v>4</v>
      </c>
      <c r="AX509" s="14" t="s">
        <v>80</v>
      </c>
      <c r="AY509" s="247" t="s">
        <v>133</v>
      </c>
    </row>
    <row r="510" s="2" customFormat="1" ht="16.5" customHeight="1">
      <c r="A510" s="42"/>
      <c r="B510" s="43"/>
      <c r="C510" s="208" t="s">
        <v>695</v>
      </c>
      <c r="D510" s="208" t="s">
        <v>138</v>
      </c>
      <c r="E510" s="209" t="s">
        <v>488</v>
      </c>
      <c r="F510" s="210" t="s">
        <v>489</v>
      </c>
      <c r="G510" s="211" t="s">
        <v>141</v>
      </c>
      <c r="H510" s="212">
        <v>31.739999999999998</v>
      </c>
      <c r="I510" s="213"/>
      <c r="J510" s="214">
        <f>ROUND(I510*H510,2)</f>
        <v>0</v>
      </c>
      <c r="K510" s="210" t="s">
        <v>142</v>
      </c>
      <c r="L510" s="48"/>
      <c r="M510" s="215" t="s">
        <v>19</v>
      </c>
      <c r="N510" s="216" t="s">
        <v>43</v>
      </c>
      <c r="O510" s="88"/>
      <c r="P510" s="217">
        <f>O510*H510</f>
        <v>0</v>
      </c>
      <c r="Q510" s="217">
        <v>0.00088000000000000003</v>
      </c>
      <c r="R510" s="217">
        <f>Q510*H510</f>
        <v>0.0279312</v>
      </c>
      <c r="S510" s="217">
        <v>0</v>
      </c>
      <c r="T510" s="218">
        <f>S510*H510</f>
        <v>0</v>
      </c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R510" s="219" t="s">
        <v>240</v>
      </c>
      <c r="AT510" s="219" t="s">
        <v>138</v>
      </c>
      <c r="AU510" s="219" t="s">
        <v>144</v>
      </c>
      <c r="AY510" s="21" t="s">
        <v>133</v>
      </c>
      <c r="BE510" s="220">
        <f>IF(N510="základní",J510,0)</f>
        <v>0</v>
      </c>
      <c r="BF510" s="220">
        <f>IF(N510="snížená",J510,0)</f>
        <v>0</v>
      </c>
      <c r="BG510" s="220">
        <f>IF(N510="zákl. přenesená",J510,0)</f>
        <v>0</v>
      </c>
      <c r="BH510" s="220">
        <f>IF(N510="sníž. přenesená",J510,0)</f>
        <v>0</v>
      </c>
      <c r="BI510" s="220">
        <f>IF(N510="nulová",J510,0)</f>
        <v>0</v>
      </c>
      <c r="BJ510" s="21" t="s">
        <v>80</v>
      </c>
      <c r="BK510" s="220">
        <f>ROUND(I510*H510,2)</f>
        <v>0</v>
      </c>
      <c r="BL510" s="21" t="s">
        <v>240</v>
      </c>
      <c r="BM510" s="219" t="s">
        <v>696</v>
      </c>
    </row>
    <row r="511" s="2" customFormat="1">
      <c r="A511" s="42"/>
      <c r="B511" s="43"/>
      <c r="C511" s="44"/>
      <c r="D511" s="221" t="s">
        <v>146</v>
      </c>
      <c r="E511" s="44"/>
      <c r="F511" s="222" t="s">
        <v>491</v>
      </c>
      <c r="G511" s="44"/>
      <c r="H511" s="44"/>
      <c r="I511" s="223"/>
      <c r="J511" s="44"/>
      <c r="K511" s="44"/>
      <c r="L511" s="48"/>
      <c r="M511" s="224"/>
      <c r="N511" s="225"/>
      <c r="O511" s="88"/>
      <c r="P511" s="88"/>
      <c r="Q511" s="88"/>
      <c r="R511" s="88"/>
      <c r="S511" s="88"/>
      <c r="T511" s="89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T511" s="21" t="s">
        <v>146</v>
      </c>
      <c r="AU511" s="21" t="s">
        <v>144</v>
      </c>
    </row>
    <row r="512" s="14" customFormat="1">
      <c r="A512" s="14"/>
      <c r="B512" s="237"/>
      <c r="C512" s="238"/>
      <c r="D512" s="228" t="s">
        <v>148</v>
      </c>
      <c r="E512" s="239" t="s">
        <v>19</v>
      </c>
      <c r="F512" s="240" t="s">
        <v>697</v>
      </c>
      <c r="G512" s="238"/>
      <c r="H512" s="241">
        <v>31.739999999999998</v>
      </c>
      <c r="I512" s="242"/>
      <c r="J512" s="238"/>
      <c r="K512" s="238"/>
      <c r="L512" s="243"/>
      <c r="M512" s="244"/>
      <c r="N512" s="245"/>
      <c r="O512" s="245"/>
      <c r="P512" s="245"/>
      <c r="Q512" s="245"/>
      <c r="R512" s="245"/>
      <c r="S512" s="245"/>
      <c r="T512" s="246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47" t="s">
        <v>148</v>
      </c>
      <c r="AU512" s="247" t="s">
        <v>144</v>
      </c>
      <c r="AV512" s="14" t="s">
        <v>82</v>
      </c>
      <c r="AW512" s="14" t="s">
        <v>33</v>
      </c>
      <c r="AX512" s="14" t="s">
        <v>72</v>
      </c>
      <c r="AY512" s="247" t="s">
        <v>133</v>
      </c>
    </row>
    <row r="513" s="15" customFormat="1">
      <c r="A513" s="15"/>
      <c r="B513" s="248"/>
      <c r="C513" s="249"/>
      <c r="D513" s="228" t="s">
        <v>148</v>
      </c>
      <c r="E513" s="250" t="s">
        <v>19</v>
      </c>
      <c r="F513" s="251" t="s">
        <v>151</v>
      </c>
      <c r="G513" s="249"/>
      <c r="H513" s="252">
        <v>31.739999999999998</v>
      </c>
      <c r="I513" s="253"/>
      <c r="J513" s="249"/>
      <c r="K513" s="249"/>
      <c r="L513" s="254"/>
      <c r="M513" s="255"/>
      <c r="N513" s="256"/>
      <c r="O513" s="256"/>
      <c r="P513" s="256"/>
      <c r="Q513" s="256"/>
      <c r="R513" s="256"/>
      <c r="S513" s="256"/>
      <c r="T513" s="257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T513" s="258" t="s">
        <v>148</v>
      </c>
      <c r="AU513" s="258" t="s">
        <v>144</v>
      </c>
      <c r="AV513" s="15" t="s">
        <v>144</v>
      </c>
      <c r="AW513" s="15" t="s">
        <v>33</v>
      </c>
      <c r="AX513" s="15" t="s">
        <v>80</v>
      </c>
      <c r="AY513" s="258" t="s">
        <v>133</v>
      </c>
    </row>
    <row r="514" s="2" customFormat="1" ht="37.8" customHeight="1">
      <c r="A514" s="42"/>
      <c r="B514" s="43"/>
      <c r="C514" s="259" t="s">
        <v>698</v>
      </c>
      <c r="D514" s="259" t="s">
        <v>152</v>
      </c>
      <c r="E514" s="260" t="s">
        <v>495</v>
      </c>
      <c r="F514" s="261" t="s">
        <v>496</v>
      </c>
      <c r="G514" s="262" t="s">
        <v>141</v>
      </c>
      <c r="H514" s="263">
        <v>36.993000000000002</v>
      </c>
      <c r="I514" s="264"/>
      <c r="J514" s="265">
        <f>ROUND(I514*H514,2)</f>
        <v>0</v>
      </c>
      <c r="K514" s="261" t="s">
        <v>142</v>
      </c>
      <c r="L514" s="266"/>
      <c r="M514" s="267" t="s">
        <v>19</v>
      </c>
      <c r="N514" s="268" t="s">
        <v>43</v>
      </c>
      <c r="O514" s="88"/>
      <c r="P514" s="217">
        <f>O514*H514</f>
        <v>0</v>
      </c>
      <c r="Q514" s="217">
        <v>0.0047000000000000002</v>
      </c>
      <c r="R514" s="217">
        <f>Q514*H514</f>
        <v>0.17386710000000002</v>
      </c>
      <c r="S514" s="217">
        <v>0</v>
      </c>
      <c r="T514" s="218">
        <f>S514*H514</f>
        <v>0</v>
      </c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R514" s="219" t="s">
        <v>360</v>
      </c>
      <c r="AT514" s="219" t="s">
        <v>152</v>
      </c>
      <c r="AU514" s="219" t="s">
        <v>144</v>
      </c>
      <c r="AY514" s="21" t="s">
        <v>133</v>
      </c>
      <c r="BE514" s="220">
        <f>IF(N514="základní",J514,0)</f>
        <v>0</v>
      </c>
      <c r="BF514" s="220">
        <f>IF(N514="snížená",J514,0)</f>
        <v>0</v>
      </c>
      <c r="BG514" s="220">
        <f>IF(N514="zákl. přenesená",J514,0)</f>
        <v>0</v>
      </c>
      <c r="BH514" s="220">
        <f>IF(N514="sníž. přenesená",J514,0)</f>
        <v>0</v>
      </c>
      <c r="BI514" s="220">
        <f>IF(N514="nulová",J514,0)</f>
        <v>0</v>
      </c>
      <c r="BJ514" s="21" t="s">
        <v>80</v>
      </c>
      <c r="BK514" s="220">
        <f>ROUND(I514*H514,2)</f>
        <v>0</v>
      </c>
      <c r="BL514" s="21" t="s">
        <v>240</v>
      </c>
      <c r="BM514" s="219" t="s">
        <v>699</v>
      </c>
    </row>
    <row r="515" s="14" customFormat="1">
      <c r="A515" s="14"/>
      <c r="B515" s="237"/>
      <c r="C515" s="238"/>
      <c r="D515" s="228" t="s">
        <v>148</v>
      </c>
      <c r="E515" s="238"/>
      <c r="F515" s="240" t="s">
        <v>700</v>
      </c>
      <c r="G515" s="238"/>
      <c r="H515" s="241">
        <v>36.993000000000002</v>
      </c>
      <c r="I515" s="242"/>
      <c r="J515" s="238"/>
      <c r="K515" s="238"/>
      <c r="L515" s="243"/>
      <c r="M515" s="244"/>
      <c r="N515" s="245"/>
      <c r="O515" s="245"/>
      <c r="P515" s="245"/>
      <c r="Q515" s="245"/>
      <c r="R515" s="245"/>
      <c r="S515" s="245"/>
      <c r="T515" s="246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47" t="s">
        <v>148</v>
      </c>
      <c r="AU515" s="247" t="s">
        <v>144</v>
      </c>
      <c r="AV515" s="14" t="s">
        <v>82</v>
      </c>
      <c r="AW515" s="14" t="s">
        <v>4</v>
      </c>
      <c r="AX515" s="14" t="s">
        <v>80</v>
      </c>
      <c r="AY515" s="247" t="s">
        <v>133</v>
      </c>
    </row>
    <row r="516" s="2" customFormat="1" ht="33" customHeight="1">
      <c r="A516" s="42"/>
      <c r="B516" s="43"/>
      <c r="C516" s="208" t="s">
        <v>701</v>
      </c>
      <c r="D516" s="208" t="s">
        <v>138</v>
      </c>
      <c r="E516" s="209" t="s">
        <v>517</v>
      </c>
      <c r="F516" s="210" t="s">
        <v>518</v>
      </c>
      <c r="G516" s="211" t="s">
        <v>141</v>
      </c>
      <c r="H516" s="212">
        <v>26.449999999999999</v>
      </c>
      <c r="I516" s="213"/>
      <c r="J516" s="214">
        <f>ROUND(I516*H516,2)</f>
        <v>0</v>
      </c>
      <c r="K516" s="210" t="s">
        <v>142</v>
      </c>
      <c r="L516" s="48"/>
      <c r="M516" s="215" t="s">
        <v>19</v>
      </c>
      <c r="N516" s="216" t="s">
        <v>43</v>
      </c>
      <c r="O516" s="88"/>
      <c r="P516" s="217">
        <f>O516*H516</f>
        <v>0</v>
      </c>
      <c r="Q516" s="217">
        <v>0.00027999999999999998</v>
      </c>
      <c r="R516" s="217">
        <f>Q516*H516</f>
        <v>0.0074059999999999994</v>
      </c>
      <c r="S516" s="217">
        <v>0</v>
      </c>
      <c r="T516" s="218">
        <f>S516*H516</f>
        <v>0</v>
      </c>
      <c r="U516" s="42"/>
      <c r="V516" s="42"/>
      <c r="W516" s="42"/>
      <c r="X516" s="42"/>
      <c r="Y516" s="42"/>
      <c r="Z516" s="42"/>
      <c r="AA516" s="42"/>
      <c r="AB516" s="42"/>
      <c r="AC516" s="42"/>
      <c r="AD516" s="42"/>
      <c r="AE516" s="42"/>
      <c r="AR516" s="219" t="s">
        <v>240</v>
      </c>
      <c r="AT516" s="219" t="s">
        <v>138</v>
      </c>
      <c r="AU516" s="219" t="s">
        <v>144</v>
      </c>
      <c r="AY516" s="21" t="s">
        <v>133</v>
      </c>
      <c r="BE516" s="220">
        <f>IF(N516="základní",J516,0)</f>
        <v>0</v>
      </c>
      <c r="BF516" s="220">
        <f>IF(N516="snížená",J516,0)</f>
        <v>0</v>
      </c>
      <c r="BG516" s="220">
        <f>IF(N516="zákl. přenesená",J516,0)</f>
        <v>0</v>
      </c>
      <c r="BH516" s="220">
        <f>IF(N516="sníž. přenesená",J516,0)</f>
        <v>0</v>
      </c>
      <c r="BI516" s="220">
        <f>IF(N516="nulová",J516,0)</f>
        <v>0</v>
      </c>
      <c r="BJ516" s="21" t="s">
        <v>80</v>
      </c>
      <c r="BK516" s="220">
        <f>ROUND(I516*H516,2)</f>
        <v>0</v>
      </c>
      <c r="BL516" s="21" t="s">
        <v>240</v>
      </c>
      <c r="BM516" s="219" t="s">
        <v>702</v>
      </c>
    </row>
    <row r="517" s="2" customFormat="1">
      <c r="A517" s="42"/>
      <c r="B517" s="43"/>
      <c r="C517" s="44"/>
      <c r="D517" s="221" t="s">
        <v>146</v>
      </c>
      <c r="E517" s="44"/>
      <c r="F517" s="222" t="s">
        <v>520</v>
      </c>
      <c r="G517" s="44"/>
      <c r="H517" s="44"/>
      <c r="I517" s="223"/>
      <c r="J517" s="44"/>
      <c r="K517" s="44"/>
      <c r="L517" s="48"/>
      <c r="M517" s="224"/>
      <c r="N517" s="225"/>
      <c r="O517" s="88"/>
      <c r="P517" s="88"/>
      <c r="Q517" s="88"/>
      <c r="R517" s="88"/>
      <c r="S517" s="88"/>
      <c r="T517" s="89"/>
      <c r="U517" s="42"/>
      <c r="V517" s="42"/>
      <c r="W517" s="42"/>
      <c r="X517" s="42"/>
      <c r="Y517" s="42"/>
      <c r="Z517" s="42"/>
      <c r="AA517" s="42"/>
      <c r="AB517" s="42"/>
      <c r="AC517" s="42"/>
      <c r="AD517" s="42"/>
      <c r="AE517" s="42"/>
      <c r="AT517" s="21" t="s">
        <v>146</v>
      </c>
      <c r="AU517" s="21" t="s">
        <v>144</v>
      </c>
    </row>
    <row r="518" s="14" customFormat="1">
      <c r="A518" s="14"/>
      <c r="B518" s="237"/>
      <c r="C518" s="238"/>
      <c r="D518" s="228" t="s">
        <v>148</v>
      </c>
      <c r="E518" s="239" t="s">
        <v>19</v>
      </c>
      <c r="F518" s="240" t="s">
        <v>703</v>
      </c>
      <c r="G518" s="238"/>
      <c r="H518" s="241">
        <v>21.399999999999999</v>
      </c>
      <c r="I518" s="242"/>
      <c r="J518" s="238"/>
      <c r="K518" s="238"/>
      <c r="L518" s="243"/>
      <c r="M518" s="244"/>
      <c r="N518" s="245"/>
      <c r="O518" s="245"/>
      <c r="P518" s="245"/>
      <c r="Q518" s="245"/>
      <c r="R518" s="245"/>
      <c r="S518" s="245"/>
      <c r="T518" s="246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47" t="s">
        <v>148</v>
      </c>
      <c r="AU518" s="247" t="s">
        <v>144</v>
      </c>
      <c r="AV518" s="14" t="s">
        <v>82</v>
      </c>
      <c r="AW518" s="14" t="s">
        <v>33</v>
      </c>
      <c r="AX518" s="14" t="s">
        <v>72</v>
      </c>
      <c r="AY518" s="247" t="s">
        <v>133</v>
      </c>
    </row>
    <row r="519" s="14" customFormat="1">
      <c r="A519" s="14"/>
      <c r="B519" s="237"/>
      <c r="C519" s="238"/>
      <c r="D519" s="228" t="s">
        <v>148</v>
      </c>
      <c r="E519" s="239" t="s">
        <v>19</v>
      </c>
      <c r="F519" s="240" t="s">
        <v>704</v>
      </c>
      <c r="G519" s="238"/>
      <c r="H519" s="241">
        <v>9.0500000000000007</v>
      </c>
      <c r="I519" s="242"/>
      <c r="J519" s="238"/>
      <c r="K519" s="238"/>
      <c r="L519" s="243"/>
      <c r="M519" s="244"/>
      <c r="N519" s="245"/>
      <c r="O519" s="245"/>
      <c r="P519" s="245"/>
      <c r="Q519" s="245"/>
      <c r="R519" s="245"/>
      <c r="S519" s="245"/>
      <c r="T519" s="246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47" t="s">
        <v>148</v>
      </c>
      <c r="AU519" s="247" t="s">
        <v>144</v>
      </c>
      <c r="AV519" s="14" t="s">
        <v>82</v>
      </c>
      <c r="AW519" s="14" t="s">
        <v>33</v>
      </c>
      <c r="AX519" s="14" t="s">
        <v>72</v>
      </c>
      <c r="AY519" s="247" t="s">
        <v>133</v>
      </c>
    </row>
    <row r="520" s="14" customFormat="1">
      <c r="A520" s="14"/>
      <c r="B520" s="237"/>
      <c r="C520" s="238"/>
      <c r="D520" s="228" t="s">
        <v>148</v>
      </c>
      <c r="E520" s="239" t="s">
        <v>19</v>
      </c>
      <c r="F520" s="240" t="s">
        <v>705</v>
      </c>
      <c r="G520" s="238"/>
      <c r="H520" s="241">
        <v>-4</v>
      </c>
      <c r="I520" s="242"/>
      <c r="J520" s="238"/>
      <c r="K520" s="238"/>
      <c r="L520" s="243"/>
      <c r="M520" s="244"/>
      <c r="N520" s="245"/>
      <c r="O520" s="245"/>
      <c r="P520" s="245"/>
      <c r="Q520" s="245"/>
      <c r="R520" s="245"/>
      <c r="S520" s="245"/>
      <c r="T520" s="246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47" t="s">
        <v>148</v>
      </c>
      <c r="AU520" s="247" t="s">
        <v>144</v>
      </c>
      <c r="AV520" s="14" t="s">
        <v>82</v>
      </c>
      <c r="AW520" s="14" t="s">
        <v>33</v>
      </c>
      <c r="AX520" s="14" t="s">
        <v>72</v>
      </c>
      <c r="AY520" s="247" t="s">
        <v>133</v>
      </c>
    </row>
    <row r="521" s="15" customFormat="1">
      <c r="A521" s="15"/>
      <c r="B521" s="248"/>
      <c r="C521" s="249"/>
      <c r="D521" s="228" t="s">
        <v>148</v>
      </c>
      <c r="E521" s="250" t="s">
        <v>19</v>
      </c>
      <c r="F521" s="251" t="s">
        <v>151</v>
      </c>
      <c r="G521" s="249"/>
      <c r="H521" s="252">
        <v>26.449999999999999</v>
      </c>
      <c r="I521" s="253"/>
      <c r="J521" s="249"/>
      <c r="K521" s="249"/>
      <c r="L521" s="254"/>
      <c r="M521" s="255"/>
      <c r="N521" s="256"/>
      <c r="O521" s="256"/>
      <c r="P521" s="256"/>
      <c r="Q521" s="256"/>
      <c r="R521" s="256"/>
      <c r="S521" s="256"/>
      <c r="T521" s="257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T521" s="258" t="s">
        <v>148</v>
      </c>
      <c r="AU521" s="258" t="s">
        <v>144</v>
      </c>
      <c r="AV521" s="15" t="s">
        <v>144</v>
      </c>
      <c r="AW521" s="15" t="s">
        <v>33</v>
      </c>
      <c r="AX521" s="15" t="s">
        <v>80</v>
      </c>
      <c r="AY521" s="258" t="s">
        <v>133</v>
      </c>
    </row>
    <row r="522" s="2" customFormat="1" ht="16.5" customHeight="1">
      <c r="A522" s="42"/>
      <c r="B522" s="43"/>
      <c r="C522" s="259" t="s">
        <v>706</v>
      </c>
      <c r="D522" s="259" t="s">
        <v>152</v>
      </c>
      <c r="E522" s="260" t="s">
        <v>512</v>
      </c>
      <c r="F522" s="261" t="s">
        <v>513</v>
      </c>
      <c r="G522" s="262" t="s">
        <v>141</v>
      </c>
      <c r="H522" s="263">
        <v>30.827000000000002</v>
      </c>
      <c r="I522" s="264"/>
      <c r="J522" s="265">
        <f>ROUND(I522*H522,2)</f>
        <v>0</v>
      </c>
      <c r="K522" s="261" t="s">
        <v>142</v>
      </c>
      <c r="L522" s="266"/>
      <c r="M522" s="267" t="s">
        <v>19</v>
      </c>
      <c r="N522" s="268" t="s">
        <v>43</v>
      </c>
      <c r="O522" s="88"/>
      <c r="P522" s="217">
        <f>O522*H522</f>
        <v>0</v>
      </c>
      <c r="Q522" s="217">
        <v>0.0019</v>
      </c>
      <c r="R522" s="217">
        <f>Q522*H522</f>
        <v>0.0585713</v>
      </c>
      <c r="S522" s="217">
        <v>0</v>
      </c>
      <c r="T522" s="218">
        <f>S522*H522</f>
        <v>0</v>
      </c>
      <c r="U522" s="42"/>
      <c r="V522" s="42"/>
      <c r="W522" s="42"/>
      <c r="X522" s="42"/>
      <c r="Y522" s="42"/>
      <c r="Z522" s="42"/>
      <c r="AA522" s="42"/>
      <c r="AB522" s="42"/>
      <c r="AC522" s="42"/>
      <c r="AD522" s="42"/>
      <c r="AE522" s="42"/>
      <c r="AR522" s="219" t="s">
        <v>360</v>
      </c>
      <c r="AT522" s="219" t="s">
        <v>152</v>
      </c>
      <c r="AU522" s="219" t="s">
        <v>144</v>
      </c>
      <c r="AY522" s="21" t="s">
        <v>133</v>
      </c>
      <c r="BE522" s="220">
        <f>IF(N522="základní",J522,0)</f>
        <v>0</v>
      </c>
      <c r="BF522" s="220">
        <f>IF(N522="snížená",J522,0)</f>
        <v>0</v>
      </c>
      <c r="BG522" s="220">
        <f>IF(N522="zákl. přenesená",J522,0)</f>
        <v>0</v>
      </c>
      <c r="BH522" s="220">
        <f>IF(N522="sníž. přenesená",J522,0)</f>
        <v>0</v>
      </c>
      <c r="BI522" s="220">
        <f>IF(N522="nulová",J522,0)</f>
        <v>0</v>
      </c>
      <c r="BJ522" s="21" t="s">
        <v>80</v>
      </c>
      <c r="BK522" s="220">
        <f>ROUND(I522*H522,2)</f>
        <v>0</v>
      </c>
      <c r="BL522" s="21" t="s">
        <v>240</v>
      </c>
      <c r="BM522" s="219" t="s">
        <v>707</v>
      </c>
    </row>
    <row r="523" s="14" customFormat="1">
      <c r="A523" s="14"/>
      <c r="B523" s="237"/>
      <c r="C523" s="238"/>
      <c r="D523" s="228" t="s">
        <v>148</v>
      </c>
      <c r="E523" s="238"/>
      <c r="F523" s="240" t="s">
        <v>708</v>
      </c>
      <c r="G523" s="238"/>
      <c r="H523" s="241">
        <v>30.827000000000002</v>
      </c>
      <c r="I523" s="242"/>
      <c r="J523" s="238"/>
      <c r="K523" s="238"/>
      <c r="L523" s="243"/>
      <c r="M523" s="244"/>
      <c r="N523" s="245"/>
      <c r="O523" s="245"/>
      <c r="P523" s="245"/>
      <c r="Q523" s="245"/>
      <c r="R523" s="245"/>
      <c r="S523" s="245"/>
      <c r="T523" s="246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47" t="s">
        <v>148</v>
      </c>
      <c r="AU523" s="247" t="s">
        <v>144</v>
      </c>
      <c r="AV523" s="14" t="s">
        <v>82</v>
      </c>
      <c r="AW523" s="14" t="s">
        <v>4</v>
      </c>
      <c r="AX523" s="14" t="s">
        <v>80</v>
      </c>
      <c r="AY523" s="247" t="s">
        <v>133</v>
      </c>
    </row>
    <row r="524" s="2" customFormat="1" ht="33" customHeight="1">
      <c r="A524" s="42"/>
      <c r="B524" s="43"/>
      <c r="C524" s="208" t="s">
        <v>709</v>
      </c>
      <c r="D524" s="208" t="s">
        <v>138</v>
      </c>
      <c r="E524" s="209" t="s">
        <v>527</v>
      </c>
      <c r="F524" s="210" t="s">
        <v>528</v>
      </c>
      <c r="G524" s="211" t="s">
        <v>141</v>
      </c>
      <c r="H524" s="212">
        <v>4</v>
      </c>
      <c r="I524" s="213"/>
      <c r="J524" s="214">
        <f>ROUND(I524*H524,2)</f>
        <v>0</v>
      </c>
      <c r="K524" s="210" t="s">
        <v>142</v>
      </c>
      <c r="L524" s="48"/>
      <c r="M524" s="215" t="s">
        <v>19</v>
      </c>
      <c r="N524" s="216" t="s">
        <v>43</v>
      </c>
      <c r="O524" s="88"/>
      <c r="P524" s="217">
        <f>O524*H524</f>
        <v>0</v>
      </c>
      <c r="Q524" s="217">
        <v>0.00042999999999999999</v>
      </c>
      <c r="R524" s="217">
        <f>Q524*H524</f>
        <v>0.00172</v>
      </c>
      <c r="S524" s="217">
        <v>0</v>
      </c>
      <c r="T524" s="218">
        <f>S524*H524</f>
        <v>0</v>
      </c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2"/>
      <c r="AR524" s="219" t="s">
        <v>240</v>
      </c>
      <c r="AT524" s="219" t="s">
        <v>138</v>
      </c>
      <c r="AU524" s="219" t="s">
        <v>144</v>
      </c>
      <c r="AY524" s="21" t="s">
        <v>133</v>
      </c>
      <c r="BE524" s="220">
        <f>IF(N524="základní",J524,0)</f>
        <v>0</v>
      </c>
      <c r="BF524" s="220">
        <f>IF(N524="snížená",J524,0)</f>
        <v>0</v>
      </c>
      <c r="BG524" s="220">
        <f>IF(N524="zákl. přenesená",J524,0)</f>
        <v>0</v>
      </c>
      <c r="BH524" s="220">
        <f>IF(N524="sníž. přenesená",J524,0)</f>
        <v>0</v>
      </c>
      <c r="BI524" s="220">
        <f>IF(N524="nulová",J524,0)</f>
        <v>0</v>
      </c>
      <c r="BJ524" s="21" t="s">
        <v>80</v>
      </c>
      <c r="BK524" s="220">
        <f>ROUND(I524*H524,2)</f>
        <v>0</v>
      </c>
      <c r="BL524" s="21" t="s">
        <v>240</v>
      </c>
      <c r="BM524" s="219" t="s">
        <v>710</v>
      </c>
    </row>
    <row r="525" s="2" customFormat="1">
      <c r="A525" s="42"/>
      <c r="B525" s="43"/>
      <c r="C525" s="44"/>
      <c r="D525" s="221" t="s">
        <v>146</v>
      </c>
      <c r="E525" s="44"/>
      <c r="F525" s="222" t="s">
        <v>530</v>
      </c>
      <c r="G525" s="44"/>
      <c r="H525" s="44"/>
      <c r="I525" s="223"/>
      <c r="J525" s="44"/>
      <c r="K525" s="44"/>
      <c r="L525" s="48"/>
      <c r="M525" s="224"/>
      <c r="N525" s="225"/>
      <c r="O525" s="88"/>
      <c r="P525" s="88"/>
      <c r="Q525" s="88"/>
      <c r="R525" s="88"/>
      <c r="S525" s="88"/>
      <c r="T525" s="89"/>
      <c r="U525" s="42"/>
      <c r="V525" s="42"/>
      <c r="W525" s="42"/>
      <c r="X525" s="42"/>
      <c r="Y525" s="42"/>
      <c r="Z525" s="42"/>
      <c r="AA525" s="42"/>
      <c r="AB525" s="42"/>
      <c r="AC525" s="42"/>
      <c r="AD525" s="42"/>
      <c r="AE525" s="42"/>
      <c r="AT525" s="21" t="s">
        <v>146</v>
      </c>
      <c r="AU525" s="21" t="s">
        <v>144</v>
      </c>
    </row>
    <row r="526" s="14" customFormat="1">
      <c r="A526" s="14"/>
      <c r="B526" s="237"/>
      <c r="C526" s="238"/>
      <c r="D526" s="228" t="s">
        <v>148</v>
      </c>
      <c r="E526" s="239" t="s">
        <v>19</v>
      </c>
      <c r="F526" s="240" t="s">
        <v>531</v>
      </c>
      <c r="G526" s="238"/>
      <c r="H526" s="241">
        <v>4</v>
      </c>
      <c r="I526" s="242"/>
      <c r="J526" s="238"/>
      <c r="K526" s="238"/>
      <c r="L526" s="243"/>
      <c r="M526" s="244"/>
      <c r="N526" s="245"/>
      <c r="O526" s="245"/>
      <c r="P526" s="245"/>
      <c r="Q526" s="245"/>
      <c r="R526" s="245"/>
      <c r="S526" s="245"/>
      <c r="T526" s="246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47" t="s">
        <v>148</v>
      </c>
      <c r="AU526" s="247" t="s">
        <v>144</v>
      </c>
      <c r="AV526" s="14" t="s">
        <v>82</v>
      </c>
      <c r="AW526" s="14" t="s">
        <v>33</v>
      </c>
      <c r="AX526" s="14" t="s">
        <v>72</v>
      </c>
      <c r="AY526" s="247" t="s">
        <v>133</v>
      </c>
    </row>
    <row r="527" s="15" customFormat="1">
      <c r="A527" s="15"/>
      <c r="B527" s="248"/>
      <c r="C527" s="249"/>
      <c r="D527" s="228" t="s">
        <v>148</v>
      </c>
      <c r="E527" s="250" t="s">
        <v>19</v>
      </c>
      <c r="F527" s="251" t="s">
        <v>151</v>
      </c>
      <c r="G527" s="249"/>
      <c r="H527" s="252">
        <v>4</v>
      </c>
      <c r="I527" s="253"/>
      <c r="J527" s="249"/>
      <c r="K527" s="249"/>
      <c r="L527" s="254"/>
      <c r="M527" s="255"/>
      <c r="N527" s="256"/>
      <c r="O527" s="256"/>
      <c r="P527" s="256"/>
      <c r="Q527" s="256"/>
      <c r="R527" s="256"/>
      <c r="S527" s="256"/>
      <c r="T527" s="257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T527" s="258" t="s">
        <v>148</v>
      </c>
      <c r="AU527" s="258" t="s">
        <v>144</v>
      </c>
      <c r="AV527" s="15" t="s">
        <v>144</v>
      </c>
      <c r="AW527" s="15" t="s">
        <v>33</v>
      </c>
      <c r="AX527" s="15" t="s">
        <v>80</v>
      </c>
      <c r="AY527" s="258" t="s">
        <v>133</v>
      </c>
    </row>
    <row r="528" s="2" customFormat="1" ht="16.5" customHeight="1">
      <c r="A528" s="42"/>
      <c r="B528" s="43"/>
      <c r="C528" s="259" t="s">
        <v>711</v>
      </c>
      <c r="D528" s="259" t="s">
        <v>152</v>
      </c>
      <c r="E528" s="260" t="s">
        <v>512</v>
      </c>
      <c r="F528" s="261" t="s">
        <v>513</v>
      </c>
      <c r="G528" s="262" t="s">
        <v>141</v>
      </c>
      <c r="H528" s="263">
        <v>4.6619999999999999</v>
      </c>
      <c r="I528" s="264"/>
      <c r="J528" s="265">
        <f>ROUND(I528*H528,2)</f>
        <v>0</v>
      </c>
      <c r="K528" s="261" t="s">
        <v>142</v>
      </c>
      <c r="L528" s="266"/>
      <c r="M528" s="267" t="s">
        <v>19</v>
      </c>
      <c r="N528" s="268" t="s">
        <v>43</v>
      </c>
      <c r="O528" s="88"/>
      <c r="P528" s="217">
        <f>O528*H528</f>
        <v>0</v>
      </c>
      <c r="Q528" s="217">
        <v>0.0019</v>
      </c>
      <c r="R528" s="217">
        <f>Q528*H528</f>
        <v>0.008857799999999999</v>
      </c>
      <c r="S528" s="217">
        <v>0</v>
      </c>
      <c r="T528" s="218">
        <f>S528*H528</f>
        <v>0</v>
      </c>
      <c r="U528" s="42"/>
      <c r="V528" s="42"/>
      <c r="W528" s="42"/>
      <c r="X528" s="42"/>
      <c r="Y528" s="42"/>
      <c r="Z528" s="42"/>
      <c r="AA528" s="42"/>
      <c r="AB528" s="42"/>
      <c r="AC528" s="42"/>
      <c r="AD528" s="42"/>
      <c r="AE528" s="42"/>
      <c r="AR528" s="219" t="s">
        <v>360</v>
      </c>
      <c r="AT528" s="219" t="s">
        <v>152</v>
      </c>
      <c r="AU528" s="219" t="s">
        <v>144</v>
      </c>
      <c r="AY528" s="21" t="s">
        <v>133</v>
      </c>
      <c r="BE528" s="220">
        <f>IF(N528="základní",J528,0)</f>
        <v>0</v>
      </c>
      <c r="BF528" s="220">
        <f>IF(N528="snížená",J528,0)</f>
        <v>0</v>
      </c>
      <c r="BG528" s="220">
        <f>IF(N528="zákl. přenesená",J528,0)</f>
        <v>0</v>
      </c>
      <c r="BH528" s="220">
        <f>IF(N528="sníž. přenesená",J528,0)</f>
        <v>0</v>
      </c>
      <c r="BI528" s="220">
        <f>IF(N528="nulová",J528,0)</f>
        <v>0</v>
      </c>
      <c r="BJ528" s="21" t="s">
        <v>80</v>
      </c>
      <c r="BK528" s="220">
        <f>ROUND(I528*H528,2)</f>
        <v>0</v>
      </c>
      <c r="BL528" s="21" t="s">
        <v>240</v>
      </c>
      <c r="BM528" s="219" t="s">
        <v>712</v>
      </c>
    </row>
    <row r="529" s="14" customFormat="1">
      <c r="A529" s="14"/>
      <c r="B529" s="237"/>
      <c r="C529" s="238"/>
      <c r="D529" s="228" t="s">
        <v>148</v>
      </c>
      <c r="E529" s="238"/>
      <c r="F529" s="240" t="s">
        <v>534</v>
      </c>
      <c r="G529" s="238"/>
      <c r="H529" s="241">
        <v>4.6619999999999999</v>
      </c>
      <c r="I529" s="242"/>
      <c r="J529" s="238"/>
      <c r="K529" s="238"/>
      <c r="L529" s="243"/>
      <c r="M529" s="244"/>
      <c r="N529" s="245"/>
      <c r="O529" s="245"/>
      <c r="P529" s="245"/>
      <c r="Q529" s="245"/>
      <c r="R529" s="245"/>
      <c r="S529" s="245"/>
      <c r="T529" s="246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47" t="s">
        <v>148</v>
      </c>
      <c r="AU529" s="247" t="s">
        <v>144</v>
      </c>
      <c r="AV529" s="14" t="s">
        <v>82</v>
      </c>
      <c r="AW529" s="14" t="s">
        <v>4</v>
      </c>
      <c r="AX529" s="14" t="s">
        <v>80</v>
      </c>
      <c r="AY529" s="247" t="s">
        <v>133</v>
      </c>
    </row>
    <row r="530" s="2" customFormat="1" ht="24.15" customHeight="1">
      <c r="A530" s="42"/>
      <c r="B530" s="43"/>
      <c r="C530" s="208" t="s">
        <v>713</v>
      </c>
      <c r="D530" s="208" t="s">
        <v>138</v>
      </c>
      <c r="E530" s="209" t="s">
        <v>536</v>
      </c>
      <c r="F530" s="210" t="s">
        <v>537</v>
      </c>
      <c r="G530" s="211" t="s">
        <v>141</v>
      </c>
      <c r="H530" s="212">
        <v>9.3300000000000001</v>
      </c>
      <c r="I530" s="213"/>
      <c r="J530" s="214">
        <f>ROUND(I530*H530,2)</f>
        <v>0</v>
      </c>
      <c r="K530" s="210" t="s">
        <v>142</v>
      </c>
      <c r="L530" s="48"/>
      <c r="M530" s="215" t="s">
        <v>19</v>
      </c>
      <c r="N530" s="216" t="s">
        <v>43</v>
      </c>
      <c r="O530" s="88"/>
      <c r="P530" s="217">
        <f>O530*H530</f>
        <v>0</v>
      </c>
      <c r="Q530" s="217">
        <v>0</v>
      </c>
      <c r="R530" s="217">
        <f>Q530*H530</f>
        <v>0</v>
      </c>
      <c r="S530" s="217">
        <v>0</v>
      </c>
      <c r="T530" s="218">
        <f>S530*H530</f>
        <v>0</v>
      </c>
      <c r="U530" s="42"/>
      <c r="V530" s="42"/>
      <c r="W530" s="42"/>
      <c r="X530" s="42"/>
      <c r="Y530" s="42"/>
      <c r="Z530" s="42"/>
      <c r="AA530" s="42"/>
      <c r="AB530" s="42"/>
      <c r="AC530" s="42"/>
      <c r="AD530" s="42"/>
      <c r="AE530" s="42"/>
      <c r="AR530" s="219" t="s">
        <v>240</v>
      </c>
      <c r="AT530" s="219" t="s">
        <v>138</v>
      </c>
      <c r="AU530" s="219" t="s">
        <v>144</v>
      </c>
      <c r="AY530" s="21" t="s">
        <v>133</v>
      </c>
      <c r="BE530" s="220">
        <f>IF(N530="základní",J530,0)</f>
        <v>0</v>
      </c>
      <c r="BF530" s="220">
        <f>IF(N530="snížená",J530,0)</f>
        <v>0</v>
      </c>
      <c r="BG530" s="220">
        <f>IF(N530="zákl. přenesená",J530,0)</f>
        <v>0</v>
      </c>
      <c r="BH530" s="220">
        <f>IF(N530="sníž. přenesená",J530,0)</f>
        <v>0</v>
      </c>
      <c r="BI530" s="220">
        <f>IF(N530="nulová",J530,0)</f>
        <v>0</v>
      </c>
      <c r="BJ530" s="21" t="s">
        <v>80</v>
      </c>
      <c r="BK530" s="220">
        <f>ROUND(I530*H530,2)</f>
        <v>0</v>
      </c>
      <c r="BL530" s="21" t="s">
        <v>240</v>
      </c>
      <c r="BM530" s="219" t="s">
        <v>714</v>
      </c>
    </row>
    <row r="531" s="2" customFormat="1">
      <c r="A531" s="42"/>
      <c r="B531" s="43"/>
      <c r="C531" s="44"/>
      <c r="D531" s="221" t="s">
        <v>146</v>
      </c>
      <c r="E531" s="44"/>
      <c r="F531" s="222" t="s">
        <v>539</v>
      </c>
      <c r="G531" s="44"/>
      <c r="H531" s="44"/>
      <c r="I531" s="223"/>
      <c r="J531" s="44"/>
      <c r="K531" s="44"/>
      <c r="L531" s="48"/>
      <c r="M531" s="224"/>
      <c r="N531" s="225"/>
      <c r="O531" s="88"/>
      <c r="P531" s="88"/>
      <c r="Q531" s="88"/>
      <c r="R531" s="88"/>
      <c r="S531" s="88"/>
      <c r="T531" s="89"/>
      <c r="U531" s="42"/>
      <c r="V531" s="42"/>
      <c r="W531" s="42"/>
      <c r="X531" s="42"/>
      <c r="Y531" s="42"/>
      <c r="Z531" s="42"/>
      <c r="AA531" s="42"/>
      <c r="AB531" s="42"/>
      <c r="AC531" s="42"/>
      <c r="AD531" s="42"/>
      <c r="AE531" s="42"/>
      <c r="AT531" s="21" t="s">
        <v>146</v>
      </c>
      <c r="AU531" s="21" t="s">
        <v>144</v>
      </c>
    </row>
    <row r="532" s="14" customFormat="1">
      <c r="A532" s="14"/>
      <c r="B532" s="237"/>
      <c r="C532" s="238"/>
      <c r="D532" s="228" t="s">
        <v>148</v>
      </c>
      <c r="E532" s="239" t="s">
        <v>19</v>
      </c>
      <c r="F532" s="240" t="s">
        <v>715</v>
      </c>
      <c r="G532" s="238"/>
      <c r="H532" s="241">
        <v>2.2000000000000002</v>
      </c>
      <c r="I532" s="242"/>
      <c r="J532" s="238"/>
      <c r="K532" s="238"/>
      <c r="L532" s="243"/>
      <c r="M532" s="244"/>
      <c r="N532" s="245"/>
      <c r="O532" s="245"/>
      <c r="P532" s="245"/>
      <c r="Q532" s="245"/>
      <c r="R532" s="245"/>
      <c r="S532" s="245"/>
      <c r="T532" s="246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47" t="s">
        <v>148</v>
      </c>
      <c r="AU532" s="247" t="s">
        <v>144</v>
      </c>
      <c r="AV532" s="14" t="s">
        <v>82</v>
      </c>
      <c r="AW532" s="14" t="s">
        <v>33</v>
      </c>
      <c r="AX532" s="14" t="s">
        <v>72</v>
      </c>
      <c r="AY532" s="247" t="s">
        <v>133</v>
      </c>
    </row>
    <row r="533" s="14" customFormat="1">
      <c r="A533" s="14"/>
      <c r="B533" s="237"/>
      <c r="C533" s="238"/>
      <c r="D533" s="228" t="s">
        <v>148</v>
      </c>
      <c r="E533" s="239" t="s">
        <v>19</v>
      </c>
      <c r="F533" s="240" t="s">
        <v>716</v>
      </c>
      <c r="G533" s="238"/>
      <c r="H533" s="241">
        <v>2.1200000000000001</v>
      </c>
      <c r="I533" s="242"/>
      <c r="J533" s="238"/>
      <c r="K533" s="238"/>
      <c r="L533" s="243"/>
      <c r="M533" s="244"/>
      <c r="N533" s="245"/>
      <c r="O533" s="245"/>
      <c r="P533" s="245"/>
      <c r="Q533" s="245"/>
      <c r="R533" s="245"/>
      <c r="S533" s="245"/>
      <c r="T533" s="246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47" t="s">
        <v>148</v>
      </c>
      <c r="AU533" s="247" t="s">
        <v>144</v>
      </c>
      <c r="AV533" s="14" t="s">
        <v>82</v>
      </c>
      <c r="AW533" s="14" t="s">
        <v>33</v>
      </c>
      <c r="AX533" s="14" t="s">
        <v>72</v>
      </c>
      <c r="AY533" s="247" t="s">
        <v>133</v>
      </c>
    </row>
    <row r="534" s="14" customFormat="1">
      <c r="A534" s="14"/>
      <c r="B534" s="237"/>
      <c r="C534" s="238"/>
      <c r="D534" s="228" t="s">
        <v>148</v>
      </c>
      <c r="E534" s="239" t="s">
        <v>19</v>
      </c>
      <c r="F534" s="240" t="s">
        <v>717</v>
      </c>
      <c r="G534" s="238"/>
      <c r="H534" s="241">
        <v>1.1699999999999999</v>
      </c>
      <c r="I534" s="242"/>
      <c r="J534" s="238"/>
      <c r="K534" s="238"/>
      <c r="L534" s="243"/>
      <c r="M534" s="244"/>
      <c r="N534" s="245"/>
      <c r="O534" s="245"/>
      <c r="P534" s="245"/>
      <c r="Q534" s="245"/>
      <c r="R534" s="245"/>
      <c r="S534" s="245"/>
      <c r="T534" s="246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47" t="s">
        <v>148</v>
      </c>
      <c r="AU534" s="247" t="s">
        <v>144</v>
      </c>
      <c r="AV534" s="14" t="s">
        <v>82</v>
      </c>
      <c r="AW534" s="14" t="s">
        <v>33</v>
      </c>
      <c r="AX534" s="14" t="s">
        <v>72</v>
      </c>
      <c r="AY534" s="247" t="s">
        <v>133</v>
      </c>
    </row>
    <row r="535" s="14" customFormat="1">
      <c r="A535" s="14"/>
      <c r="B535" s="237"/>
      <c r="C535" s="238"/>
      <c r="D535" s="228" t="s">
        <v>148</v>
      </c>
      <c r="E535" s="239" t="s">
        <v>19</v>
      </c>
      <c r="F535" s="240" t="s">
        <v>718</v>
      </c>
      <c r="G535" s="238"/>
      <c r="H535" s="241">
        <v>3.8399999999999999</v>
      </c>
      <c r="I535" s="242"/>
      <c r="J535" s="238"/>
      <c r="K535" s="238"/>
      <c r="L535" s="243"/>
      <c r="M535" s="244"/>
      <c r="N535" s="245"/>
      <c r="O535" s="245"/>
      <c r="P535" s="245"/>
      <c r="Q535" s="245"/>
      <c r="R535" s="245"/>
      <c r="S535" s="245"/>
      <c r="T535" s="246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47" t="s">
        <v>148</v>
      </c>
      <c r="AU535" s="247" t="s">
        <v>144</v>
      </c>
      <c r="AV535" s="14" t="s">
        <v>82</v>
      </c>
      <c r="AW535" s="14" t="s">
        <v>33</v>
      </c>
      <c r="AX535" s="14" t="s">
        <v>72</v>
      </c>
      <c r="AY535" s="247" t="s">
        <v>133</v>
      </c>
    </row>
    <row r="536" s="15" customFormat="1">
      <c r="A536" s="15"/>
      <c r="B536" s="248"/>
      <c r="C536" s="249"/>
      <c r="D536" s="228" t="s">
        <v>148</v>
      </c>
      <c r="E536" s="250" t="s">
        <v>19</v>
      </c>
      <c r="F536" s="251" t="s">
        <v>151</v>
      </c>
      <c r="G536" s="249"/>
      <c r="H536" s="252">
        <v>9.3300000000000001</v>
      </c>
      <c r="I536" s="253"/>
      <c r="J536" s="249"/>
      <c r="K536" s="249"/>
      <c r="L536" s="254"/>
      <c r="M536" s="255"/>
      <c r="N536" s="256"/>
      <c r="O536" s="256"/>
      <c r="P536" s="256"/>
      <c r="Q536" s="256"/>
      <c r="R536" s="256"/>
      <c r="S536" s="256"/>
      <c r="T536" s="257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T536" s="258" t="s">
        <v>148</v>
      </c>
      <c r="AU536" s="258" t="s">
        <v>144</v>
      </c>
      <c r="AV536" s="15" t="s">
        <v>144</v>
      </c>
      <c r="AW536" s="15" t="s">
        <v>33</v>
      </c>
      <c r="AX536" s="15" t="s">
        <v>80</v>
      </c>
      <c r="AY536" s="258" t="s">
        <v>133</v>
      </c>
    </row>
    <row r="537" s="2" customFormat="1" ht="24.15" customHeight="1">
      <c r="A537" s="42"/>
      <c r="B537" s="43"/>
      <c r="C537" s="208" t="s">
        <v>719</v>
      </c>
      <c r="D537" s="208" t="s">
        <v>138</v>
      </c>
      <c r="E537" s="209" t="s">
        <v>545</v>
      </c>
      <c r="F537" s="210" t="s">
        <v>546</v>
      </c>
      <c r="G537" s="211" t="s">
        <v>170</v>
      </c>
      <c r="H537" s="212">
        <v>22</v>
      </c>
      <c r="I537" s="213"/>
      <c r="J537" s="214">
        <f>ROUND(I537*H537,2)</f>
        <v>0</v>
      </c>
      <c r="K537" s="210" t="s">
        <v>142</v>
      </c>
      <c r="L537" s="48"/>
      <c r="M537" s="215" t="s">
        <v>19</v>
      </c>
      <c r="N537" s="216" t="s">
        <v>43</v>
      </c>
      <c r="O537" s="88"/>
      <c r="P537" s="217">
        <f>O537*H537</f>
        <v>0</v>
      </c>
      <c r="Q537" s="217">
        <v>0.00115</v>
      </c>
      <c r="R537" s="217">
        <f>Q537*H537</f>
        <v>0.0253</v>
      </c>
      <c r="S537" s="217">
        <v>0</v>
      </c>
      <c r="T537" s="218">
        <f>S537*H537</f>
        <v>0</v>
      </c>
      <c r="U537" s="42"/>
      <c r="V537" s="42"/>
      <c r="W537" s="42"/>
      <c r="X537" s="42"/>
      <c r="Y537" s="42"/>
      <c r="Z537" s="42"/>
      <c r="AA537" s="42"/>
      <c r="AB537" s="42"/>
      <c r="AC537" s="42"/>
      <c r="AD537" s="42"/>
      <c r="AE537" s="42"/>
      <c r="AR537" s="219" t="s">
        <v>240</v>
      </c>
      <c r="AT537" s="219" t="s">
        <v>138</v>
      </c>
      <c r="AU537" s="219" t="s">
        <v>144</v>
      </c>
      <c r="AY537" s="21" t="s">
        <v>133</v>
      </c>
      <c r="BE537" s="220">
        <f>IF(N537="základní",J537,0)</f>
        <v>0</v>
      </c>
      <c r="BF537" s="220">
        <f>IF(N537="snížená",J537,0)</f>
        <v>0</v>
      </c>
      <c r="BG537" s="220">
        <f>IF(N537="zákl. přenesená",J537,0)</f>
        <v>0</v>
      </c>
      <c r="BH537" s="220">
        <f>IF(N537="sníž. přenesená",J537,0)</f>
        <v>0</v>
      </c>
      <c r="BI537" s="220">
        <f>IF(N537="nulová",J537,0)</f>
        <v>0</v>
      </c>
      <c r="BJ537" s="21" t="s">
        <v>80</v>
      </c>
      <c r="BK537" s="220">
        <f>ROUND(I537*H537,2)</f>
        <v>0</v>
      </c>
      <c r="BL537" s="21" t="s">
        <v>240</v>
      </c>
      <c r="BM537" s="219" t="s">
        <v>720</v>
      </c>
    </row>
    <row r="538" s="2" customFormat="1">
      <c r="A538" s="42"/>
      <c r="B538" s="43"/>
      <c r="C538" s="44"/>
      <c r="D538" s="221" t="s">
        <v>146</v>
      </c>
      <c r="E538" s="44"/>
      <c r="F538" s="222" t="s">
        <v>548</v>
      </c>
      <c r="G538" s="44"/>
      <c r="H538" s="44"/>
      <c r="I538" s="223"/>
      <c r="J538" s="44"/>
      <c r="K538" s="44"/>
      <c r="L538" s="48"/>
      <c r="M538" s="224"/>
      <c r="N538" s="225"/>
      <c r="O538" s="88"/>
      <c r="P538" s="88"/>
      <c r="Q538" s="88"/>
      <c r="R538" s="88"/>
      <c r="S538" s="88"/>
      <c r="T538" s="89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T538" s="21" t="s">
        <v>146</v>
      </c>
      <c r="AU538" s="21" t="s">
        <v>144</v>
      </c>
    </row>
    <row r="539" s="13" customFormat="1">
      <c r="A539" s="13"/>
      <c r="B539" s="226"/>
      <c r="C539" s="227"/>
      <c r="D539" s="228" t="s">
        <v>148</v>
      </c>
      <c r="E539" s="229" t="s">
        <v>19</v>
      </c>
      <c r="F539" s="230" t="s">
        <v>549</v>
      </c>
      <c r="G539" s="227"/>
      <c r="H539" s="229" t="s">
        <v>19</v>
      </c>
      <c r="I539" s="231"/>
      <c r="J539" s="227"/>
      <c r="K539" s="227"/>
      <c r="L539" s="232"/>
      <c r="M539" s="233"/>
      <c r="N539" s="234"/>
      <c r="O539" s="234"/>
      <c r="P539" s="234"/>
      <c r="Q539" s="234"/>
      <c r="R539" s="234"/>
      <c r="S539" s="234"/>
      <c r="T539" s="235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6" t="s">
        <v>148</v>
      </c>
      <c r="AU539" s="236" t="s">
        <v>144</v>
      </c>
      <c r="AV539" s="13" t="s">
        <v>80</v>
      </c>
      <c r="AW539" s="13" t="s">
        <v>33</v>
      </c>
      <c r="AX539" s="13" t="s">
        <v>72</v>
      </c>
      <c r="AY539" s="236" t="s">
        <v>133</v>
      </c>
    </row>
    <row r="540" s="14" customFormat="1">
      <c r="A540" s="14"/>
      <c r="B540" s="237"/>
      <c r="C540" s="238"/>
      <c r="D540" s="228" t="s">
        <v>148</v>
      </c>
      <c r="E540" s="239" t="s">
        <v>19</v>
      </c>
      <c r="F540" s="240" t="s">
        <v>721</v>
      </c>
      <c r="G540" s="238"/>
      <c r="H540" s="241">
        <v>22</v>
      </c>
      <c r="I540" s="242"/>
      <c r="J540" s="238"/>
      <c r="K540" s="238"/>
      <c r="L540" s="243"/>
      <c r="M540" s="244"/>
      <c r="N540" s="245"/>
      <c r="O540" s="245"/>
      <c r="P540" s="245"/>
      <c r="Q540" s="245"/>
      <c r="R540" s="245"/>
      <c r="S540" s="245"/>
      <c r="T540" s="246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47" t="s">
        <v>148</v>
      </c>
      <c r="AU540" s="247" t="s">
        <v>144</v>
      </c>
      <c r="AV540" s="14" t="s">
        <v>82</v>
      </c>
      <c r="AW540" s="14" t="s">
        <v>33</v>
      </c>
      <c r="AX540" s="14" t="s">
        <v>72</v>
      </c>
      <c r="AY540" s="247" t="s">
        <v>133</v>
      </c>
    </row>
    <row r="541" s="15" customFormat="1">
      <c r="A541" s="15"/>
      <c r="B541" s="248"/>
      <c r="C541" s="249"/>
      <c r="D541" s="228" t="s">
        <v>148</v>
      </c>
      <c r="E541" s="250" t="s">
        <v>19</v>
      </c>
      <c r="F541" s="251" t="s">
        <v>151</v>
      </c>
      <c r="G541" s="249"/>
      <c r="H541" s="252">
        <v>22</v>
      </c>
      <c r="I541" s="253"/>
      <c r="J541" s="249"/>
      <c r="K541" s="249"/>
      <c r="L541" s="254"/>
      <c r="M541" s="255"/>
      <c r="N541" s="256"/>
      <c r="O541" s="256"/>
      <c r="P541" s="256"/>
      <c r="Q541" s="256"/>
      <c r="R541" s="256"/>
      <c r="S541" s="256"/>
      <c r="T541" s="257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T541" s="258" t="s">
        <v>148</v>
      </c>
      <c r="AU541" s="258" t="s">
        <v>144</v>
      </c>
      <c r="AV541" s="15" t="s">
        <v>144</v>
      </c>
      <c r="AW541" s="15" t="s">
        <v>33</v>
      </c>
      <c r="AX541" s="15" t="s">
        <v>80</v>
      </c>
      <c r="AY541" s="258" t="s">
        <v>133</v>
      </c>
    </row>
    <row r="542" s="2" customFormat="1" ht="24.15" customHeight="1">
      <c r="A542" s="42"/>
      <c r="B542" s="43"/>
      <c r="C542" s="208" t="s">
        <v>219</v>
      </c>
      <c r="D542" s="208" t="s">
        <v>138</v>
      </c>
      <c r="E542" s="209" t="s">
        <v>555</v>
      </c>
      <c r="F542" s="210" t="s">
        <v>556</v>
      </c>
      <c r="G542" s="211" t="s">
        <v>170</v>
      </c>
      <c r="H542" s="212">
        <v>21.199999999999999</v>
      </c>
      <c r="I542" s="213"/>
      <c r="J542" s="214">
        <f>ROUND(I542*H542,2)</f>
        <v>0</v>
      </c>
      <c r="K542" s="210" t="s">
        <v>142</v>
      </c>
      <c r="L542" s="48"/>
      <c r="M542" s="215" t="s">
        <v>19</v>
      </c>
      <c r="N542" s="216" t="s">
        <v>43</v>
      </c>
      <c r="O542" s="88"/>
      <c r="P542" s="217">
        <f>O542*H542</f>
        <v>0</v>
      </c>
      <c r="Q542" s="217">
        <v>0.00063000000000000003</v>
      </c>
      <c r="R542" s="217">
        <f>Q542*H542</f>
        <v>0.013356</v>
      </c>
      <c r="S542" s="217">
        <v>0</v>
      </c>
      <c r="T542" s="218">
        <f>S542*H542</f>
        <v>0</v>
      </c>
      <c r="U542" s="42"/>
      <c r="V542" s="42"/>
      <c r="W542" s="42"/>
      <c r="X542" s="42"/>
      <c r="Y542" s="42"/>
      <c r="Z542" s="42"/>
      <c r="AA542" s="42"/>
      <c r="AB542" s="42"/>
      <c r="AC542" s="42"/>
      <c r="AD542" s="42"/>
      <c r="AE542" s="42"/>
      <c r="AR542" s="219" t="s">
        <v>240</v>
      </c>
      <c r="AT542" s="219" t="s">
        <v>138</v>
      </c>
      <c r="AU542" s="219" t="s">
        <v>144</v>
      </c>
      <c r="AY542" s="21" t="s">
        <v>133</v>
      </c>
      <c r="BE542" s="220">
        <f>IF(N542="základní",J542,0)</f>
        <v>0</v>
      </c>
      <c r="BF542" s="220">
        <f>IF(N542="snížená",J542,0)</f>
        <v>0</v>
      </c>
      <c r="BG542" s="220">
        <f>IF(N542="zákl. přenesená",J542,0)</f>
        <v>0</v>
      </c>
      <c r="BH542" s="220">
        <f>IF(N542="sníž. přenesená",J542,0)</f>
        <v>0</v>
      </c>
      <c r="BI542" s="220">
        <f>IF(N542="nulová",J542,0)</f>
        <v>0</v>
      </c>
      <c r="BJ542" s="21" t="s">
        <v>80</v>
      </c>
      <c r="BK542" s="220">
        <f>ROUND(I542*H542,2)</f>
        <v>0</v>
      </c>
      <c r="BL542" s="21" t="s">
        <v>240</v>
      </c>
      <c r="BM542" s="219" t="s">
        <v>722</v>
      </c>
    </row>
    <row r="543" s="2" customFormat="1">
      <c r="A543" s="42"/>
      <c r="B543" s="43"/>
      <c r="C543" s="44"/>
      <c r="D543" s="221" t="s">
        <v>146</v>
      </c>
      <c r="E543" s="44"/>
      <c r="F543" s="222" t="s">
        <v>558</v>
      </c>
      <c r="G543" s="44"/>
      <c r="H543" s="44"/>
      <c r="I543" s="223"/>
      <c r="J543" s="44"/>
      <c r="K543" s="44"/>
      <c r="L543" s="48"/>
      <c r="M543" s="224"/>
      <c r="N543" s="225"/>
      <c r="O543" s="88"/>
      <c r="P543" s="88"/>
      <c r="Q543" s="88"/>
      <c r="R543" s="88"/>
      <c r="S543" s="88"/>
      <c r="T543" s="89"/>
      <c r="U543" s="42"/>
      <c r="V543" s="42"/>
      <c r="W543" s="42"/>
      <c r="X543" s="42"/>
      <c r="Y543" s="42"/>
      <c r="Z543" s="42"/>
      <c r="AA543" s="42"/>
      <c r="AB543" s="42"/>
      <c r="AC543" s="42"/>
      <c r="AD543" s="42"/>
      <c r="AE543" s="42"/>
      <c r="AT543" s="21" t="s">
        <v>146</v>
      </c>
      <c r="AU543" s="21" t="s">
        <v>144</v>
      </c>
    </row>
    <row r="544" s="13" customFormat="1">
      <c r="A544" s="13"/>
      <c r="B544" s="226"/>
      <c r="C544" s="227"/>
      <c r="D544" s="228" t="s">
        <v>148</v>
      </c>
      <c r="E544" s="229" t="s">
        <v>19</v>
      </c>
      <c r="F544" s="230" t="s">
        <v>559</v>
      </c>
      <c r="G544" s="227"/>
      <c r="H544" s="229" t="s">
        <v>19</v>
      </c>
      <c r="I544" s="231"/>
      <c r="J544" s="227"/>
      <c r="K544" s="227"/>
      <c r="L544" s="232"/>
      <c r="M544" s="233"/>
      <c r="N544" s="234"/>
      <c r="O544" s="234"/>
      <c r="P544" s="234"/>
      <c r="Q544" s="234"/>
      <c r="R544" s="234"/>
      <c r="S544" s="234"/>
      <c r="T544" s="235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36" t="s">
        <v>148</v>
      </c>
      <c r="AU544" s="236" t="s">
        <v>144</v>
      </c>
      <c r="AV544" s="13" t="s">
        <v>80</v>
      </c>
      <c r="AW544" s="13" t="s">
        <v>33</v>
      </c>
      <c r="AX544" s="13" t="s">
        <v>72</v>
      </c>
      <c r="AY544" s="236" t="s">
        <v>133</v>
      </c>
    </row>
    <row r="545" s="14" customFormat="1">
      <c r="A545" s="14"/>
      <c r="B545" s="237"/>
      <c r="C545" s="238"/>
      <c r="D545" s="228" t="s">
        <v>148</v>
      </c>
      <c r="E545" s="239" t="s">
        <v>19</v>
      </c>
      <c r="F545" s="240" t="s">
        <v>723</v>
      </c>
      <c r="G545" s="238"/>
      <c r="H545" s="241">
        <v>21.199999999999999</v>
      </c>
      <c r="I545" s="242"/>
      <c r="J545" s="238"/>
      <c r="K545" s="238"/>
      <c r="L545" s="243"/>
      <c r="M545" s="244"/>
      <c r="N545" s="245"/>
      <c r="O545" s="245"/>
      <c r="P545" s="245"/>
      <c r="Q545" s="245"/>
      <c r="R545" s="245"/>
      <c r="S545" s="245"/>
      <c r="T545" s="246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47" t="s">
        <v>148</v>
      </c>
      <c r="AU545" s="247" t="s">
        <v>144</v>
      </c>
      <c r="AV545" s="14" t="s">
        <v>82</v>
      </c>
      <c r="AW545" s="14" t="s">
        <v>33</v>
      </c>
      <c r="AX545" s="14" t="s">
        <v>72</v>
      </c>
      <c r="AY545" s="247" t="s">
        <v>133</v>
      </c>
    </row>
    <row r="546" s="15" customFormat="1">
      <c r="A546" s="15"/>
      <c r="B546" s="248"/>
      <c r="C546" s="249"/>
      <c r="D546" s="228" t="s">
        <v>148</v>
      </c>
      <c r="E546" s="250" t="s">
        <v>19</v>
      </c>
      <c r="F546" s="251" t="s">
        <v>151</v>
      </c>
      <c r="G546" s="249"/>
      <c r="H546" s="252">
        <v>21.199999999999999</v>
      </c>
      <c r="I546" s="253"/>
      <c r="J546" s="249"/>
      <c r="K546" s="249"/>
      <c r="L546" s="254"/>
      <c r="M546" s="255"/>
      <c r="N546" s="256"/>
      <c r="O546" s="256"/>
      <c r="P546" s="256"/>
      <c r="Q546" s="256"/>
      <c r="R546" s="256"/>
      <c r="S546" s="256"/>
      <c r="T546" s="257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T546" s="258" t="s">
        <v>148</v>
      </c>
      <c r="AU546" s="258" t="s">
        <v>144</v>
      </c>
      <c r="AV546" s="15" t="s">
        <v>144</v>
      </c>
      <c r="AW546" s="15" t="s">
        <v>33</v>
      </c>
      <c r="AX546" s="15" t="s">
        <v>80</v>
      </c>
      <c r="AY546" s="258" t="s">
        <v>133</v>
      </c>
    </row>
    <row r="547" s="2" customFormat="1" ht="24.15" customHeight="1">
      <c r="A547" s="42"/>
      <c r="B547" s="43"/>
      <c r="C547" s="208" t="s">
        <v>245</v>
      </c>
      <c r="D547" s="208" t="s">
        <v>138</v>
      </c>
      <c r="E547" s="209" t="s">
        <v>563</v>
      </c>
      <c r="F547" s="210" t="s">
        <v>564</v>
      </c>
      <c r="G547" s="211" t="s">
        <v>141</v>
      </c>
      <c r="H547" s="212">
        <v>12.720000000000001</v>
      </c>
      <c r="I547" s="213"/>
      <c r="J547" s="214">
        <f>ROUND(I547*H547,2)</f>
        <v>0</v>
      </c>
      <c r="K547" s="210" t="s">
        <v>142</v>
      </c>
      <c r="L547" s="48"/>
      <c r="M547" s="215" t="s">
        <v>19</v>
      </c>
      <c r="N547" s="216" t="s">
        <v>43</v>
      </c>
      <c r="O547" s="88"/>
      <c r="P547" s="217">
        <f>O547*H547</f>
        <v>0</v>
      </c>
      <c r="Q547" s="217">
        <v>0.01087</v>
      </c>
      <c r="R547" s="217">
        <f>Q547*H547</f>
        <v>0.13826640000000001</v>
      </c>
      <c r="S547" s="217">
        <v>0</v>
      </c>
      <c r="T547" s="218">
        <f>S547*H547</f>
        <v>0</v>
      </c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R547" s="219" t="s">
        <v>240</v>
      </c>
      <c r="AT547" s="219" t="s">
        <v>138</v>
      </c>
      <c r="AU547" s="219" t="s">
        <v>144</v>
      </c>
      <c r="AY547" s="21" t="s">
        <v>133</v>
      </c>
      <c r="BE547" s="220">
        <f>IF(N547="základní",J547,0)</f>
        <v>0</v>
      </c>
      <c r="BF547" s="220">
        <f>IF(N547="snížená",J547,0)</f>
        <v>0</v>
      </c>
      <c r="BG547" s="220">
        <f>IF(N547="zákl. přenesená",J547,0)</f>
        <v>0</v>
      </c>
      <c r="BH547" s="220">
        <f>IF(N547="sníž. přenesená",J547,0)</f>
        <v>0</v>
      </c>
      <c r="BI547" s="220">
        <f>IF(N547="nulová",J547,0)</f>
        <v>0</v>
      </c>
      <c r="BJ547" s="21" t="s">
        <v>80</v>
      </c>
      <c r="BK547" s="220">
        <f>ROUND(I547*H547,2)</f>
        <v>0</v>
      </c>
      <c r="BL547" s="21" t="s">
        <v>240</v>
      </c>
      <c r="BM547" s="219" t="s">
        <v>724</v>
      </c>
    </row>
    <row r="548" s="2" customFormat="1">
      <c r="A548" s="42"/>
      <c r="B548" s="43"/>
      <c r="C548" s="44"/>
      <c r="D548" s="221" t="s">
        <v>146</v>
      </c>
      <c r="E548" s="44"/>
      <c r="F548" s="222" t="s">
        <v>566</v>
      </c>
      <c r="G548" s="44"/>
      <c r="H548" s="44"/>
      <c r="I548" s="223"/>
      <c r="J548" s="44"/>
      <c r="K548" s="44"/>
      <c r="L548" s="48"/>
      <c r="M548" s="224"/>
      <c r="N548" s="225"/>
      <c r="O548" s="88"/>
      <c r="P548" s="88"/>
      <c r="Q548" s="88"/>
      <c r="R548" s="88"/>
      <c r="S548" s="88"/>
      <c r="T548" s="89"/>
      <c r="U548" s="42"/>
      <c r="V548" s="42"/>
      <c r="W548" s="42"/>
      <c r="X548" s="42"/>
      <c r="Y548" s="42"/>
      <c r="Z548" s="42"/>
      <c r="AA548" s="42"/>
      <c r="AB548" s="42"/>
      <c r="AC548" s="42"/>
      <c r="AD548" s="42"/>
      <c r="AE548" s="42"/>
      <c r="AT548" s="21" t="s">
        <v>146</v>
      </c>
      <c r="AU548" s="21" t="s">
        <v>144</v>
      </c>
    </row>
    <row r="549" s="14" customFormat="1">
      <c r="A549" s="14"/>
      <c r="B549" s="237"/>
      <c r="C549" s="238"/>
      <c r="D549" s="228" t="s">
        <v>148</v>
      </c>
      <c r="E549" s="239" t="s">
        <v>19</v>
      </c>
      <c r="F549" s="240" t="s">
        <v>725</v>
      </c>
      <c r="G549" s="238"/>
      <c r="H549" s="241">
        <v>9.5999999999999996</v>
      </c>
      <c r="I549" s="242"/>
      <c r="J549" s="238"/>
      <c r="K549" s="238"/>
      <c r="L549" s="243"/>
      <c r="M549" s="244"/>
      <c r="N549" s="245"/>
      <c r="O549" s="245"/>
      <c r="P549" s="245"/>
      <c r="Q549" s="245"/>
      <c r="R549" s="245"/>
      <c r="S549" s="245"/>
      <c r="T549" s="246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47" t="s">
        <v>148</v>
      </c>
      <c r="AU549" s="247" t="s">
        <v>144</v>
      </c>
      <c r="AV549" s="14" t="s">
        <v>82</v>
      </c>
      <c r="AW549" s="14" t="s">
        <v>33</v>
      </c>
      <c r="AX549" s="14" t="s">
        <v>72</v>
      </c>
      <c r="AY549" s="247" t="s">
        <v>133</v>
      </c>
    </row>
    <row r="550" s="14" customFormat="1">
      <c r="A550" s="14"/>
      <c r="B550" s="237"/>
      <c r="C550" s="238"/>
      <c r="D550" s="228" t="s">
        <v>148</v>
      </c>
      <c r="E550" s="239" t="s">
        <v>19</v>
      </c>
      <c r="F550" s="240" t="s">
        <v>726</v>
      </c>
      <c r="G550" s="238"/>
      <c r="H550" s="241">
        <v>3.1200000000000001</v>
      </c>
      <c r="I550" s="242"/>
      <c r="J550" s="238"/>
      <c r="K550" s="238"/>
      <c r="L550" s="243"/>
      <c r="M550" s="244"/>
      <c r="N550" s="245"/>
      <c r="O550" s="245"/>
      <c r="P550" s="245"/>
      <c r="Q550" s="245"/>
      <c r="R550" s="245"/>
      <c r="S550" s="245"/>
      <c r="T550" s="246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47" t="s">
        <v>148</v>
      </c>
      <c r="AU550" s="247" t="s">
        <v>144</v>
      </c>
      <c r="AV550" s="14" t="s">
        <v>82</v>
      </c>
      <c r="AW550" s="14" t="s">
        <v>33</v>
      </c>
      <c r="AX550" s="14" t="s">
        <v>72</v>
      </c>
      <c r="AY550" s="247" t="s">
        <v>133</v>
      </c>
    </row>
    <row r="551" s="15" customFormat="1">
      <c r="A551" s="15"/>
      <c r="B551" s="248"/>
      <c r="C551" s="249"/>
      <c r="D551" s="228" t="s">
        <v>148</v>
      </c>
      <c r="E551" s="250" t="s">
        <v>19</v>
      </c>
      <c r="F551" s="251" t="s">
        <v>151</v>
      </c>
      <c r="G551" s="249"/>
      <c r="H551" s="252">
        <v>12.720000000000001</v>
      </c>
      <c r="I551" s="253"/>
      <c r="J551" s="249"/>
      <c r="K551" s="249"/>
      <c r="L551" s="254"/>
      <c r="M551" s="255"/>
      <c r="N551" s="256"/>
      <c r="O551" s="256"/>
      <c r="P551" s="256"/>
      <c r="Q551" s="256"/>
      <c r="R551" s="256"/>
      <c r="S551" s="256"/>
      <c r="T551" s="257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T551" s="258" t="s">
        <v>148</v>
      </c>
      <c r="AU551" s="258" t="s">
        <v>144</v>
      </c>
      <c r="AV551" s="15" t="s">
        <v>144</v>
      </c>
      <c r="AW551" s="15" t="s">
        <v>33</v>
      </c>
      <c r="AX551" s="15" t="s">
        <v>80</v>
      </c>
      <c r="AY551" s="258" t="s">
        <v>133</v>
      </c>
    </row>
    <row r="552" s="2" customFormat="1" ht="21.75" customHeight="1">
      <c r="A552" s="42"/>
      <c r="B552" s="43"/>
      <c r="C552" s="208" t="s">
        <v>261</v>
      </c>
      <c r="D552" s="208" t="s">
        <v>138</v>
      </c>
      <c r="E552" s="209" t="s">
        <v>574</v>
      </c>
      <c r="F552" s="210" t="s">
        <v>575</v>
      </c>
      <c r="G552" s="211" t="s">
        <v>141</v>
      </c>
      <c r="H552" s="212">
        <v>30.449999999999999</v>
      </c>
      <c r="I552" s="213"/>
      <c r="J552" s="214">
        <f>ROUND(I552*H552,2)</f>
        <v>0</v>
      </c>
      <c r="K552" s="210" t="s">
        <v>142</v>
      </c>
      <c r="L552" s="48"/>
      <c r="M552" s="215" t="s">
        <v>19</v>
      </c>
      <c r="N552" s="216" t="s">
        <v>43</v>
      </c>
      <c r="O552" s="88"/>
      <c r="P552" s="217">
        <f>O552*H552</f>
        <v>0</v>
      </c>
      <c r="Q552" s="217">
        <v>0</v>
      </c>
      <c r="R552" s="217">
        <f>Q552*H552</f>
        <v>0</v>
      </c>
      <c r="S552" s="217">
        <v>0</v>
      </c>
      <c r="T552" s="218">
        <f>S552*H552</f>
        <v>0</v>
      </c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R552" s="219" t="s">
        <v>240</v>
      </c>
      <c r="AT552" s="219" t="s">
        <v>138</v>
      </c>
      <c r="AU552" s="219" t="s">
        <v>144</v>
      </c>
      <c r="AY552" s="21" t="s">
        <v>133</v>
      </c>
      <c r="BE552" s="220">
        <f>IF(N552="základní",J552,0)</f>
        <v>0</v>
      </c>
      <c r="BF552" s="220">
        <f>IF(N552="snížená",J552,0)</f>
        <v>0</v>
      </c>
      <c r="BG552" s="220">
        <f>IF(N552="zákl. přenesená",J552,0)</f>
        <v>0</v>
      </c>
      <c r="BH552" s="220">
        <f>IF(N552="sníž. přenesená",J552,0)</f>
        <v>0</v>
      </c>
      <c r="BI552" s="220">
        <f>IF(N552="nulová",J552,0)</f>
        <v>0</v>
      </c>
      <c r="BJ552" s="21" t="s">
        <v>80</v>
      </c>
      <c r="BK552" s="220">
        <f>ROUND(I552*H552,2)</f>
        <v>0</v>
      </c>
      <c r="BL552" s="21" t="s">
        <v>240</v>
      </c>
      <c r="BM552" s="219" t="s">
        <v>727</v>
      </c>
    </row>
    <row r="553" s="2" customFormat="1">
      <c r="A553" s="42"/>
      <c r="B553" s="43"/>
      <c r="C553" s="44"/>
      <c r="D553" s="221" t="s">
        <v>146</v>
      </c>
      <c r="E553" s="44"/>
      <c r="F553" s="222" t="s">
        <v>577</v>
      </c>
      <c r="G553" s="44"/>
      <c r="H553" s="44"/>
      <c r="I553" s="223"/>
      <c r="J553" s="44"/>
      <c r="K553" s="44"/>
      <c r="L553" s="48"/>
      <c r="M553" s="224"/>
      <c r="N553" s="225"/>
      <c r="O553" s="88"/>
      <c r="P553" s="88"/>
      <c r="Q553" s="88"/>
      <c r="R553" s="88"/>
      <c r="S553" s="88"/>
      <c r="T553" s="89"/>
      <c r="U553" s="42"/>
      <c r="V553" s="42"/>
      <c r="W553" s="42"/>
      <c r="X553" s="42"/>
      <c r="Y553" s="42"/>
      <c r="Z553" s="42"/>
      <c r="AA553" s="42"/>
      <c r="AB553" s="42"/>
      <c r="AC553" s="42"/>
      <c r="AD553" s="42"/>
      <c r="AE553" s="42"/>
      <c r="AT553" s="21" t="s">
        <v>146</v>
      </c>
      <c r="AU553" s="21" t="s">
        <v>144</v>
      </c>
    </row>
    <row r="554" s="14" customFormat="1">
      <c r="A554" s="14"/>
      <c r="B554" s="237"/>
      <c r="C554" s="238"/>
      <c r="D554" s="228" t="s">
        <v>148</v>
      </c>
      <c r="E554" s="239" t="s">
        <v>19</v>
      </c>
      <c r="F554" s="240" t="s">
        <v>703</v>
      </c>
      <c r="G554" s="238"/>
      <c r="H554" s="241">
        <v>21.399999999999999</v>
      </c>
      <c r="I554" s="242"/>
      <c r="J554" s="238"/>
      <c r="K554" s="238"/>
      <c r="L554" s="243"/>
      <c r="M554" s="244"/>
      <c r="N554" s="245"/>
      <c r="O554" s="245"/>
      <c r="P554" s="245"/>
      <c r="Q554" s="245"/>
      <c r="R554" s="245"/>
      <c r="S554" s="245"/>
      <c r="T554" s="246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47" t="s">
        <v>148</v>
      </c>
      <c r="AU554" s="247" t="s">
        <v>144</v>
      </c>
      <c r="AV554" s="14" t="s">
        <v>82</v>
      </c>
      <c r="AW554" s="14" t="s">
        <v>33</v>
      </c>
      <c r="AX554" s="14" t="s">
        <v>72</v>
      </c>
      <c r="AY554" s="247" t="s">
        <v>133</v>
      </c>
    </row>
    <row r="555" s="14" customFormat="1">
      <c r="A555" s="14"/>
      <c r="B555" s="237"/>
      <c r="C555" s="238"/>
      <c r="D555" s="228" t="s">
        <v>148</v>
      </c>
      <c r="E555" s="239" t="s">
        <v>19</v>
      </c>
      <c r="F555" s="240" t="s">
        <v>704</v>
      </c>
      <c r="G555" s="238"/>
      <c r="H555" s="241">
        <v>9.0500000000000007</v>
      </c>
      <c r="I555" s="242"/>
      <c r="J555" s="238"/>
      <c r="K555" s="238"/>
      <c r="L555" s="243"/>
      <c r="M555" s="244"/>
      <c r="N555" s="245"/>
      <c r="O555" s="245"/>
      <c r="P555" s="245"/>
      <c r="Q555" s="245"/>
      <c r="R555" s="245"/>
      <c r="S555" s="245"/>
      <c r="T555" s="246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47" t="s">
        <v>148</v>
      </c>
      <c r="AU555" s="247" t="s">
        <v>144</v>
      </c>
      <c r="AV555" s="14" t="s">
        <v>82</v>
      </c>
      <c r="AW555" s="14" t="s">
        <v>33</v>
      </c>
      <c r="AX555" s="14" t="s">
        <v>72</v>
      </c>
      <c r="AY555" s="247" t="s">
        <v>133</v>
      </c>
    </row>
    <row r="556" s="15" customFormat="1">
      <c r="A556" s="15"/>
      <c r="B556" s="248"/>
      <c r="C556" s="249"/>
      <c r="D556" s="228" t="s">
        <v>148</v>
      </c>
      <c r="E556" s="250" t="s">
        <v>19</v>
      </c>
      <c r="F556" s="251" t="s">
        <v>151</v>
      </c>
      <c r="G556" s="249"/>
      <c r="H556" s="252">
        <v>30.449999999999999</v>
      </c>
      <c r="I556" s="253"/>
      <c r="J556" s="249"/>
      <c r="K556" s="249"/>
      <c r="L556" s="254"/>
      <c r="M556" s="255"/>
      <c r="N556" s="256"/>
      <c r="O556" s="256"/>
      <c r="P556" s="256"/>
      <c r="Q556" s="256"/>
      <c r="R556" s="256"/>
      <c r="S556" s="256"/>
      <c r="T556" s="257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T556" s="258" t="s">
        <v>148</v>
      </c>
      <c r="AU556" s="258" t="s">
        <v>144</v>
      </c>
      <c r="AV556" s="15" t="s">
        <v>144</v>
      </c>
      <c r="AW556" s="15" t="s">
        <v>33</v>
      </c>
      <c r="AX556" s="15" t="s">
        <v>80</v>
      </c>
      <c r="AY556" s="258" t="s">
        <v>133</v>
      </c>
    </row>
    <row r="557" s="2" customFormat="1" ht="16.5" customHeight="1">
      <c r="A557" s="42"/>
      <c r="B557" s="43"/>
      <c r="C557" s="259" t="s">
        <v>728</v>
      </c>
      <c r="D557" s="259" t="s">
        <v>152</v>
      </c>
      <c r="E557" s="260" t="s">
        <v>580</v>
      </c>
      <c r="F557" s="261" t="s">
        <v>581</v>
      </c>
      <c r="G557" s="262" t="s">
        <v>141</v>
      </c>
      <c r="H557" s="263">
        <v>35.018000000000001</v>
      </c>
      <c r="I557" s="264"/>
      <c r="J557" s="265">
        <f>ROUND(I557*H557,2)</f>
        <v>0</v>
      </c>
      <c r="K557" s="261" t="s">
        <v>19</v>
      </c>
      <c r="L557" s="266"/>
      <c r="M557" s="267" t="s">
        <v>19</v>
      </c>
      <c r="N557" s="268" t="s">
        <v>43</v>
      </c>
      <c r="O557" s="88"/>
      <c r="P557" s="217">
        <f>O557*H557</f>
        <v>0</v>
      </c>
      <c r="Q557" s="217">
        <v>0.00029999999999999997</v>
      </c>
      <c r="R557" s="217">
        <f>Q557*H557</f>
        <v>0.0105054</v>
      </c>
      <c r="S557" s="217">
        <v>0</v>
      </c>
      <c r="T557" s="218">
        <f>S557*H557</f>
        <v>0</v>
      </c>
      <c r="U557" s="42"/>
      <c r="V557" s="42"/>
      <c r="W557" s="42"/>
      <c r="X557" s="42"/>
      <c r="Y557" s="42"/>
      <c r="Z557" s="42"/>
      <c r="AA557" s="42"/>
      <c r="AB557" s="42"/>
      <c r="AC557" s="42"/>
      <c r="AD557" s="42"/>
      <c r="AE557" s="42"/>
      <c r="AR557" s="219" t="s">
        <v>360</v>
      </c>
      <c r="AT557" s="219" t="s">
        <v>152</v>
      </c>
      <c r="AU557" s="219" t="s">
        <v>144</v>
      </c>
      <c r="AY557" s="21" t="s">
        <v>133</v>
      </c>
      <c r="BE557" s="220">
        <f>IF(N557="základní",J557,0)</f>
        <v>0</v>
      </c>
      <c r="BF557" s="220">
        <f>IF(N557="snížená",J557,0)</f>
        <v>0</v>
      </c>
      <c r="BG557" s="220">
        <f>IF(N557="zákl. přenesená",J557,0)</f>
        <v>0</v>
      </c>
      <c r="BH557" s="220">
        <f>IF(N557="sníž. přenesená",J557,0)</f>
        <v>0</v>
      </c>
      <c r="BI557" s="220">
        <f>IF(N557="nulová",J557,0)</f>
        <v>0</v>
      </c>
      <c r="BJ557" s="21" t="s">
        <v>80</v>
      </c>
      <c r="BK557" s="220">
        <f>ROUND(I557*H557,2)</f>
        <v>0</v>
      </c>
      <c r="BL557" s="21" t="s">
        <v>240</v>
      </c>
      <c r="BM557" s="219" t="s">
        <v>729</v>
      </c>
    </row>
    <row r="558" s="14" customFormat="1">
      <c r="A558" s="14"/>
      <c r="B558" s="237"/>
      <c r="C558" s="238"/>
      <c r="D558" s="228" t="s">
        <v>148</v>
      </c>
      <c r="E558" s="238"/>
      <c r="F558" s="240" t="s">
        <v>730</v>
      </c>
      <c r="G558" s="238"/>
      <c r="H558" s="241">
        <v>35.018000000000001</v>
      </c>
      <c r="I558" s="242"/>
      <c r="J558" s="238"/>
      <c r="K558" s="238"/>
      <c r="L558" s="243"/>
      <c r="M558" s="244"/>
      <c r="N558" s="245"/>
      <c r="O558" s="245"/>
      <c r="P558" s="245"/>
      <c r="Q558" s="245"/>
      <c r="R558" s="245"/>
      <c r="S558" s="245"/>
      <c r="T558" s="246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47" t="s">
        <v>148</v>
      </c>
      <c r="AU558" s="247" t="s">
        <v>144</v>
      </c>
      <c r="AV558" s="14" t="s">
        <v>82</v>
      </c>
      <c r="AW558" s="14" t="s">
        <v>4</v>
      </c>
      <c r="AX558" s="14" t="s">
        <v>80</v>
      </c>
      <c r="AY558" s="247" t="s">
        <v>133</v>
      </c>
    </row>
    <row r="559" s="2" customFormat="1" ht="24.15" customHeight="1">
      <c r="A559" s="42"/>
      <c r="B559" s="43"/>
      <c r="C559" s="208" t="s">
        <v>731</v>
      </c>
      <c r="D559" s="208" t="s">
        <v>138</v>
      </c>
      <c r="E559" s="209" t="s">
        <v>585</v>
      </c>
      <c r="F559" s="210" t="s">
        <v>586</v>
      </c>
      <c r="G559" s="211" t="s">
        <v>141</v>
      </c>
      <c r="H559" s="212">
        <v>12.92</v>
      </c>
      <c r="I559" s="213"/>
      <c r="J559" s="214">
        <f>ROUND(I559*H559,2)</f>
        <v>0</v>
      </c>
      <c r="K559" s="210" t="s">
        <v>142</v>
      </c>
      <c r="L559" s="48"/>
      <c r="M559" s="215" t="s">
        <v>19</v>
      </c>
      <c r="N559" s="216" t="s">
        <v>43</v>
      </c>
      <c r="O559" s="88"/>
      <c r="P559" s="217">
        <f>O559*H559</f>
        <v>0</v>
      </c>
      <c r="Q559" s="217">
        <v>0</v>
      </c>
      <c r="R559" s="217">
        <f>Q559*H559</f>
        <v>0</v>
      </c>
      <c r="S559" s="217">
        <v>0</v>
      </c>
      <c r="T559" s="218">
        <f>S559*H559</f>
        <v>0</v>
      </c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2"/>
      <c r="AR559" s="219" t="s">
        <v>240</v>
      </c>
      <c r="AT559" s="219" t="s">
        <v>138</v>
      </c>
      <c r="AU559" s="219" t="s">
        <v>144</v>
      </c>
      <c r="AY559" s="21" t="s">
        <v>133</v>
      </c>
      <c r="BE559" s="220">
        <f>IF(N559="základní",J559,0)</f>
        <v>0</v>
      </c>
      <c r="BF559" s="220">
        <f>IF(N559="snížená",J559,0)</f>
        <v>0</v>
      </c>
      <c r="BG559" s="220">
        <f>IF(N559="zákl. přenesená",J559,0)</f>
        <v>0</v>
      </c>
      <c r="BH559" s="220">
        <f>IF(N559="sníž. přenesená",J559,0)</f>
        <v>0</v>
      </c>
      <c r="BI559" s="220">
        <f>IF(N559="nulová",J559,0)</f>
        <v>0</v>
      </c>
      <c r="BJ559" s="21" t="s">
        <v>80</v>
      </c>
      <c r="BK559" s="220">
        <f>ROUND(I559*H559,2)</f>
        <v>0</v>
      </c>
      <c r="BL559" s="21" t="s">
        <v>240</v>
      </c>
      <c r="BM559" s="219" t="s">
        <v>732</v>
      </c>
    </row>
    <row r="560" s="2" customFormat="1">
      <c r="A560" s="42"/>
      <c r="B560" s="43"/>
      <c r="C560" s="44"/>
      <c r="D560" s="221" t="s">
        <v>146</v>
      </c>
      <c r="E560" s="44"/>
      <c r="F560" s="222" t="s">
        <v>588</v>
      </c>
      <c r="G560" s="44"/>
      <c r="H560" s="44"/>
      <c r="I560" s="223"/>
      <c r="J560" s="44"/>
      <c r="K560" s="44"/>
      <c r="L560" s="48"/>
      <c r="M560" s="224"/>
      <c r="N560" s="225"/>
      <c r="O560" s="88"/>
      <c r="P560" s="88"/>
      <c r="Q560" s="88"/>
      <c r="R560" s="88"/>
      <c r="S560" s="88"/>
      <c r="T560" s="89"/>
      <c r="U560" s="42"/>
      <c r="V560" s="42"/>
      <c r="W560" s="42"/>
      <c r="X560" s="42"/>
      <c r="Y560" s="42"/>
      <c r="Z560" s="42"/>
      <c r="AA560" s="42"/>
      <c r="AB560" s="42"/>
      <c r="AC560" s="42"/>
      <c r="AD560" s="42"/>
      <c r="AE560" s="42"/>
      <c r="AT560" s="21" t="s">
        <v>146</v>
      </c>
      <c r="AU560" s="21" t="s">
        <v>144</v>
      </c>
    </row>
    <row r="561" s="13" customFormat="1">
      <c r="A561" s="13"/>
      <c r="B561" s="226"/>
      <c r="C561" s="227"/>
      <c r="D561" s="228" t="s">
        <v>148</v>
      </c>
      <c r="E561" s="229" t="s">
        <v>19</v>
      </c>
      <c r="F561" s="230" t="s">
        <v>733</v>
      </c>
      <c r="G561" s="227"/>
      <c r="H561" s="229" t="s">
        <v>19</v>
      </c>
      <c r="I561" s="231"/>
      <c r="J561" s="227"/>
      <c r="K561" s="227"/>
      <c r="L561" s="232"/>
      <c r="M561" s="233"/>
      <c r="N561" s="234"/>
      <c r="O561" s="234"/>
      <c r="P561" s="234"/>
      <c r="Q561" s="234"/>
      <c r="R561" s="234"/>
      <c r="S561" s="234"/>
      <c r="T561" s="235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36" t="s">
        <v>148</v>
      </c>
      <c r="AU561" s="236" t="s">
        <v>144</v>
      </c>
      <c r="AV561" s="13" t="s">
        <v>80</v>
      </c>
      <c r="AW561" s="13" t="s">
        <v>33</v>
      </c>
      <c r="AX561" s="13" t="s">
        <v>72</v>
      </c>
      <c r="AY561" s="236" t="s">
        <v>133</v>
      </c>
    </row>
    <row r="562" s="14" customFormat="1">
      <c r="A562" s="14"/>
      <c r="B562" s="237"/>
      <c r="C562" s="238"/>
      <c r="D562" s="228" t="s">
        <v>148</v>
      </c>
      <c r="E562" s="239" t="s">
        <v>19</v>
      </c>
      <c r="F562" s="240" t="s">
        <v>326</v>
      </c>
      <c r="G562" s="238"/>
      <c r="H562" s="241">
        <v>12.92</v>
      </c>
      <c r="I562" s="242"/>
      <c r="J562" s="238"/>
      <c r="K562" s="238"/>
      <c r="L562" s="243"/>
      <c r="M562" s="244"/>
      <c r="N562" s="245"/>
      <c r="O562" s="245"/>
      <c r="P562" s="245"/>
      <c r="Q562" s="245"/>
      <c r="R562" s="245"/>
      <c r="S562" s="245"/>
      <c r="T562" s="246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47" t="s">
        <v>148</v>
      </c>
      <c r="AU562" s="247" t="s">
        <v>144</v>
      </c>
      <c r="AV562" s="14" t="s">
        <v>82</v>
      </c>
      <c r="AW562" s="14" t="s">
        <v>33</v>
      </c>
      <c r="AX562" s="14" t="s">
        <v>72</v>
      </c>
      <c r="AY562" s="247" t="s">
        <v>133</v>
      </c>
    </row>
    <row r="563" s="15" customFormat="1">
      <c r="A563" s="15"/>
      <c r="B563" s="248"/>
      <c r="C563" s="249"/>
      <c r="D563" s="228" t="s">
        <v>148</v>
      </c>
      <c r="E563" s="250" t="s">
        <v>19</v>
      </c>
      <c r="F563" s="251" t="s">
        <v>151</v>
      </c>
      <c r="G563" s="249"/>
      <c r="H563" s="252">
        <v>12.92</v>
      </c>
      <c r="I563" s="253"/>
      <c r="J563" s="249"/>
      <c r="K563" s="249"/>
      <c r="L563" s="254"/>
      <c r="M563" s="255"/>
      <c r="N563" s="256"/>
      <c r="O563" s="256"/>
      <c r="P563" s="256"/>
      <c r="Q563" s="256"/>
      <c r="R563" s="256"/>
      <c r="S563" s="256"/>
      <c r="T563" s="257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T563" s="258" t="s">
        <v>148</v>
      </c>
      <c r="AU563" s="258" t="s">
        <v>144</v>
      </c>
      <c r="AV563" s="15" t="s">
        <v>144</v>
      </c>
      <c r="AW563" s="15" t="s">
        <v>33</v>
      </c>
      <c r="AX563" s="15" t="s">
        <v>80</v>
      </c>
      <c r="AY563" s="258" t="s">
        <v>133</v>
      </c>
    </row>
    <row r="564" s="2" customFormat="1" ht="16.5" customHeight="1">
      <c r="A564" s="42"/>
      <c r="B564" s="43"/>
      <c r="C564" s="259" t="s">
        <v>734</v>
      </c>
      <c r="D564" s="259" t="s">
        <v>152</v>
      </c>
      <c r="E564" s="260" t="s">
        <v>735</v>
      </c>
      <c r="F564" s="261" t="s">
        <v>736</v>
      </c>
      <c r="G564" s="262" t="s">
        <v>141</v>
      </c>
      <c r="H564" s="263">
        <v>27.132000000000001</v>
      </c>
      <c r="I564" s="264"/>
      <c r="J564" s="265">
        <f>ROUND(I564*H564,2)</f>
        <v>0</v>
      </c>
      <c r="K564" s="261" t="s">
        <v>142</v>
      </c>
      <c r="L564" s="266"/>
      <c r="M564" s="267" t="s">
        <v>19</v>
      </c>
      <c r="N564" s="268" t="s">
        <v>43</v>
      </c>
      <c r="O564" s="88"/>
      <c r="P564" s="217">
        <f>O564*H564</f>
        <v>0</v>
      </c>
      <c r="Q564" s="217">
        <v>0.0025000000000000001</v>
      </c>
      <c r="R564" s="217">
        <f>Q564*H564</f>
        <v>0.067830000000000001</v>
      </c>
      <c r="S564" s="217">
        <v>0</v>
      </c>
      <c r="T564" s="218">
        <f>S564*H564</f>
        <v>0</v>
      </c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R564" s="219" t="s">
        <v>360</v>
      </c>
      <c r="AT564" s="219" t="s">
        <v>152</v>
      </c>
      <c r="AU564" s="219" t="s">
        <v>144</v>
      </c>
      <c r="AY564" s="21" t="s">
        <v>133</v>
      </c>
      <c r="BE564" s="220">
        <f>IF(N564="základní",J564,0)</f>
        <v>0</v>
      </c>
      <c r="BF564" s="220">
        <f>IF(N564="snížená",J564,0)</f>
        <v>0</v>
      </c>
      <c r="BG564" s="220">
        <f>IF(N564="zákl. přenesená",J564,0)</f>
        <v>0</v>
      </c>
      <c r="BH564" s="220">
        <f>IF(N564="sníž. přenesená",J564,0)</f>
        <v>0</v>
      </c>
      <c r="BI564" s="220">
        <f>IF(N564="nulová",J564,0)</f>
        <v>0</v>
      </c>
      <c r="BJ564" s="21" t="s">
        <v>80</v>
      </c>
      <c r="BK564" s="220">
        <f>ROUND(I564*H564,2)</f>
        <v>0</v>
      </c>
      <c r="BL564" s="21" t="s">
        <v>240</v>
      </c>
      <c r="BM564" s="219" t="s">
        <v>737</v>
      </c>
    </row>
    <row r="565" s="14" customFormat="1">
      <c r="A565" s="14"/>
      <c r="B565" s="237"/>
      <c r="C565" s="238"/>
      <c r="D565" s="228" t="s">
        <v>148</v>
      </c>
      <c r="E565" s="238"/>
      <c r="F565" s="240" t="s">
        <v>738</v>
      </c>
      <c r="G565" s="238"/>
      <c r="H565" s="241">
        <v>27.132000000000001</v>
      </c>
      <c r="I565" s="242"/>
      <c r="J565" s="238"/>
      <c r="K565" s="238"/>
      <c r="L565" s="243"/>
      <c r="M565" s="244"/>
      <c r="N565" s="245"/>
      <c r="O565" s="245"/>
      <c r="P565" s="245"/>
      <c r="Q565" s="245"/>
      <c r="R565" s="245"/>
      <c r="S565" s="245"/>
      <c r="T565" s="246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47" t="s">
        <v>148</v>
      </c>
      <c r="AU565" s="247" t="s">
        <v>144</v>
      </c>
      <c r="AV565" s="14" t="s">
        <v>82</v>
      </c>
      <c r="AW565" s="14" t="s">
        <v>4</v>
      </c>
      <c r="AX565" s="14" t="s">
        <v>80</v>
      </c>
      <c r="AY565" s="247" t="s">
        <v>133</v>
      </c>
    </row>
    <row r="566" s="2" customFormat="1" ht="16.5" customHeight="1">
      <c r="A566" s="42"/>
      <c r="B566" s="43"/>
      <c r="C566" s="208" t="s">
        <v>739</v>
      </c>
      <c r="D566" s="208" t="s">
        <v>138</v>
      </c>
      <c r="E566" s="209" t="s">
        <v>597</v>
      </c>
      <c r="F566" s="210" t="s">
        <v>598</v>
      </c>
      <c r="G566" s="211" t="s">
        <v>141</v>
      </c>
      <c r="H566" s="212">
        <v>12.92</v>
      </c>
      <c r="I566" s="213"/>
      <c r="J566" s="214">
        <f>ROUND(I566*H566,2)</f>
        <v>0</v>
      </c>
      <c r="K566" s="210" t="s">
        <v>142</v>
      </c>
      <c r="L566" s="48"/>
      <c r="M566" s="215" t="s">
        <v>19</v>
      </c>
      <c r="N566" s="216" t="s">
        <v>43</v>
      </c>
      <c r="O566" s="88"/>
      <c r="P566" s="217">
        <f>O566*H566</f>
        <v>0</v>
      </c>
      <c r="Q566" s="217">
        <v>0</v>
      </c>
      <c r="R566" s="217">
        <f>Q566*H566</f>
        <v>0</v>
      </c>
      <c r="S566" s="217">
        <v>0</v>
      </c>
      <c r="T566" s="218">
        <f>S566*H566</f>
        <v>0</v>
      </c>
      <c r="U566" s="42"/>
      <c r="V566" s="42"/>
      <c r="W566" s="42"/>
      <c r="X566" s="42"/>
      <c r="Y566" s="42"/>
      <c r="Z566" s="42"/>
      <c r="AA566" s="42"/>
      <c r="AB566" s="42"/>
      <c r="AC566" s="42"/>
      <c r="AD566" s="42"/>
      <c r="AE566" s="42"/>
      <c r="AR566" s="219" t="s">
        <v>240</v>
      </c>
      <c r="AT566" s="219" t="s">
        <v>138</v>
      </c>
      <c r="AU566" s="219" t="s">
        <v>144</v>
      </c>
      <c r="AY566" s="21" t="s">
        <v>133</v>
      </c>
      <c r="BE566" s="220">
        <f>IF(N566="základní",J566,0)</f>
        <v>0</v>
      </c>
      <c r="BF566" s="220">
        <f>IF(N566="snížená",J566,0)</f>
        <v>0</v>
      </c>
      <c r="BG566" s="220">
        <f>IF(N566="zákl. přenesená",J566,0)</f>
        <v>0</v>
      </c>
      <c r="BH566" s="220">
        <f>IF(N566="sníž. přenesená",J566,0)</f>
        <v>0</v>
      </c>
      <c r="BI566" s="220">
        <f>IF(N566="nulová",J566,0)</f>
        <v>0</v>
      </c>
      <c r="BJ566" s="21" t="s">
        <v>80</v>
      </c>
      <c r="BK566" s="220">
        <f>ROUND(I566*H566,2)</f>
        <v>0</v>
      </c>
      <c r="BL566" s="21" t="s">
        <v>240</v>
      </c>
      <c r="BM566" s="219" t="s">
        <v>740</v>
      </c>
    </row>
    <row r="567" s="2" customFormat="1">
      <c r="A567" s="42"/>
      <c r="B567" s="43"/>
      <c r="C567" s="44"/>
      <c r="D567" s="221" t="s">
        <v>146</v>
      </c>
      <c r="E567" s="44"/>
      <c r="F567" s="222" t="s">
        <v>600</v>
      </c>
      <c r="G567" s="44"/>
      <c r="H567" s="44"/>
      <c r="I567" s="223"/>
      <c r="J567" s="44"/>
      <c r="K567" s="44"/>
      <c r="L567" s="48"/>
      <c r="M567" s="224"/>
      <c r="N567" s="225"/>
      <c r="O567" s="88"/>
      <c r="P567" s="88"/>
      <c r="Q567" s="88"/>
      <c r="R567" s="88"/>
      <c r="S567" s="88"/>
      <c r="T567" s="89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T567" s="21" t="s">
        <v>146</v>
      </c>
      <c r="AU567" s="21" t="s">
        <v>144</v>
      </c>
    </row>
    <row r="568" s="13" customFormat="1">
      <c r="A568" s="13"/>
      <c r="B568" s="226"/>
      <c r="C568" s="227"/>
      <c r="D568" s="228" t="s">
        <v>148</v>
      </c>
      <c r="E568" s="229" t="s">
        <v>19</v>
      </c>
      <c r="F568" s="230" t="s">
        <v>741</v>
      </c>
      <c r="G568" s="227"/>
      <c r="H568" s="229" t="s">
        <v>19</v>
      </c>
      <c r="I568" s="231"/>
      <c r="J568" s="227"/>
      <c r="K568" s="227"/>
      <c r="L568" s="232"/>
      <c r="M568" s="233"/>
      <c r="N568" s="234"/>
      <c r="O568" s="234"/>
      <c r="P568" s="234"/>
      <c r="Q568" s="234"/>
      <c r="R568" s="234"/>
      <c r="S568" s="234"/>
      <c r="T568" s="235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36" t="s">
        <v>148</v>
      </c>
      <c r="AU568" s="236" t="s">
        <v>144</v>
      </c>
      <c r="AV568" s="13" t="s">
        <v>80</v>
      </c>
      <c r="AW568" s="13" t="s">
        <v>33</v>
      </c>
      <c r="AX568" s="13" t="s">
        <v>72</v>
      </c>
      <c r="AY568" s="236" t="s">
        <v>133</v>
      </c>
    </row>
    <row r="569" s="14" customFormat="1">
      <c r="A569" s="14"/>
      <c r="B569" s="237"/>
      <c r="C569" s="238"/>
      <c r="D569" s="228" t="s">
        <v>148</v>
      </c>
      <c r="E569" s="239" t="s">
        <v>19</v>
      </c>
      <c r="F569" s="240" t="s">
        <v>326</v>
      </c>
      <c r="G569" s="238"/>
      <c r="H569" s="241">
        <v>12.92</v>
      </c>
      <c r="I569" s="242"/>
      <c r="J569" s="238"/>
      <c r="K569" s="238"/>
      <c r="L569" s="243"/>
      <c r="M569" s="244"/>
      <c r="N569" s="245"/>
      <c r="O569" s="245"/>
      <c r="P569" s="245"/>
      <c r="Q569" s="245"/>
      <c r="R569" s="245"/>
      <c r="S569" s="245"/>
      <c r="T569" s="246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47" t="s">
        <v>148</v>
      </c>
      <c r="AU569" s="247" t="s">
        <v>144</v>
      </c>
      <c r="AV569" s="14" t="s">
        <v>82</v>
      </c>
      <c r="AW569" s="14" t="s">
        <v>33</v>
      </c>
      <c r="AX569" s="14" t="s">
        <v>72</v>
      </c>
      <c r="AY569" s="247" t="s">
        <v>133</v>
      </c>
    </row>
    <row r="570" s="15" customFormat="1">
      <c r="A570" s="15"/>
      <c r="B570" s="248"/>
      <c r="C570" s="249"/>
      <c r="D570" s="228" t="s">
        <v>148</v>
      </c>
      <c r="E570" s="250" t="s">
        <v>19</v>
      </c>
      <c r="F570" s="251" t="s">
        <v>151</v>
      </c>
      <c r="G570" s="249"/>
      <c r="H570" s="252">
        <v>12.92</v>
      </c>
      <c r="I570" s="253"/>
      <c r="J570" s="249"/>
      <c r="K570" s="249"/>
      <c r="L570" s="254"/>
      <c r="M570" s="255"/>
      <c r="N570" s="256"/>
      <c r="O570" s="256"/>
      <c r="P570" s="256"/>
      <c r="Q570" s="256"/>
      <c r="R570" s="256"/>
      <c r="S570" s="256"/>
      <c r="T570" s="257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T570" s="258" t="s">
        <v>148</v>
      </c>
      <c r="AU570" s="258" t="s">
        <v>144</v>
      </c>
      <c r="AV570" s="15" t="s">
        <v>144</v>
      </c>
      <c r="AW570" s="15" t="s">
        <v>33</v>
      </c>
      <c r="AX570" s="15" t="s">
        <v>80</v>
      </c>
      <c r="AY570" s="258" t="s">
        <v>133</v>
      </c>
    </row>
    <row r="571" s="2" customFormat="1" ht="16.5" customHeight="1">
      <c r="A571" s="42"/>
      <c r="B571" s="43"/>
      <c r="C571" s="259" t="s">
        <v>742</v>
      </c>
      <c r="D571" s="259" t="s">
        <v>152</v>
      </c>
      <c r="E571" s="260" t="s">
        <v>603</v>
      </c>
      <c r="F571" s="261" t="s">
        <v>604</v>
      </c>
      <c r="G571" s="262" t="s">
        <v>335</v>
      </c>
      <c r="H571" s="263">
        <v>0.59999999999999998</v>
      </c>
      <c r="I571" s="264"/>
      <c r="J571" s="265">
        <f>ROUND(I571*H571,2)</f>
        <v>0</v>
      </c>
      <c r="K571" s="261" t="s">
        <v>142</v>
      </c>
      <c r="L571" s="266"/>
      <c r="M571" s="267" t="s">
        <v>19</v>
      </c>
      <c r="N571" s="268" t="s">
        <v>43</v>
      </c>
      <c r="O571" s="88"/>
      <c r="P571" s="217">
        <f>O571*H571</f>
        <v>0</v>
      </c>
      <c r="Q571" s="217">
        <v>0.02</v>
      </c>
      <c r="R571" s="217">
        <f>Q571*H571</f>
        <v>0.012</v>
      </c>
      <c r="S571" s="217">
        <v>0</v>
      </c>
      <c r="T571" s="218">
        <f>S571*H571</f>
        <v>0</v>
      </c>
      <c r="U571" s="42"/>
      <c r="V571" s="42"/>
      <c r="W571" s="42"/>
      <c r="X571" s="42"/>
      <c r="Y571" s="42"/>
      <c r="Z571" s="42"/>
      <c r="AA571" s="42"/>
      <c r="AB571" s="42"/>
      <c r="AC571" s="42"/>
      <c r="AD571" s="42"/>
      <c r="AE571" s="42"/>
      <c r="AR571" s="219" t="s">
        <v>360</v>
      </c>
      <c r="AT571" s="219" t="s">
        <v>152</v>
      </c>
      <c r="AU571" s="219" t="s">
        <v>144</v>
      </c>
      <c r="AY571" s="21" t="s">
        <v>133</v>
      </c>
      <c r="BE571" s="220">
        <f>IF(N571="základní",J571,0)</f>
        <v>0</v>
      </c>
      <c r="BF571" s="220">
        <f>IF(N571="snížená",J571,0)</f>
        <v>0</v>
      </c>
      <c r="BG571" s="220">
        <f>IF(N571="zákl. přenesená",J571,0)</f>
        <v>0</v>
      </c>
      <c r="BH571" s="220">
        <f>IF(N571="sníž. přenesená",J571,0)</f>
        <v>0</v>
      </c>
      <c r="BI571" s="220">
        <f>IF(N571="nulová",J571,0)</f>
        <v>0</v>
      </c>
      <c r="BJ571" s="21" t="s">
        <v>80</v>
      </c>
      <c r="BK571" s="220">
        <f>ROUND(I571*H571,2)</f>
        <v>0</v>
      </c>
      <c r="BL571" s="21" t="s">
        <v>240</v>
      </c>
      <c r="BM571" s="219" t="s">
        <v>743</v>
      </c>
    </row>
    <row r="572" s="2" customFormat="1" ht="24.15" customHeight="1">
      <c r="A572" s="42"/>
      <c r="B572" s="43"/>
      <c r="C572" s="208" t="s">
        <v>744</v>
      </c>
      <c r="D572" s="208" t="s">
        <v>138</v>
      </c>
      <c r="E572" s="209" t="s">
        <v>745</v>
      </c>
      <c r="F572" s="210" t="s">
        <v>746</v>
      </c>
      <c r="G572" s="211" t="s">
        <v>170</v>
      </c>
      <c r="H572" s="212">
        <v>16.399999999999999</v>
      </c>
      <c r="I572" s="213"/>
      <c r="J572" s="214">
        <f>ROUND(I572*H572,2)</f>
        <v>0</v>
      </c>
      <c r="K572" s="210" t="s">
        <v>142</v>
      </c>
      <c r="L572" s="48"/>
      <c r="M572" s="215" t="s">
        <v>19</v>
      </c>
      <c r="N572" s="216" t="s">
        <v>43</v>
      </c>
      <c r="O572" s="88"/>
      <c r="P572" s="217">
        <f>O572*H572</f>
        <v>0</v>
      </c>
      <c r="Q572" s="217">
        <v>0.00016000000000000001</v>
      </c>
      <c r="R572" s="217">
        <f>Q572*H572</f>
        <v>0.002624</v>
      </c>
      <c r="S572" s="217">
        <v>0</v>
      </c>
      <c r="T572" s="218">
        <f>S572*H572</f>
        <v>0</v>
      </c>
      <c r="U572" s="42"/>
      <c r="V572" s="42"/>
      <c r="W572" s="42"/>
      <c r="X572" s="42"/>
      <c r="Y572" s="42"/>
      <c r="Z572" s="42"/>
      <c r="AA572" s="42"/>
      <c r="AB572" s="42"/>
      <c r="AC572" s="42"/>
      <c r="AD572" s="42"/>
      <c r="AE572" s="42"/>
      <c r="AR572" s="219" t="s">
        <v>240</v>
      </c>
      <c r="AT572" s="219" t="s">
        <v>138</v>
      </c>
      <c r="AU572" s="219" t="s">
        <v>144</v>
      </c>
      <c r="AY572" s="21" t="s">
        <v>133</v>
      </c>
      <c r="BE572" s="220">
        <f>IF(N572="základní",J572,0)</f>
        <v>0</v>
      </c>
      <c r="BF572" s="220">
        <f>IF(N572="snížená",J572,0)</f>
        <v>0</v>
      </c>
      <c r="BG572" s="220">
        <f>IF(N572="zákl. přenesená",J572,0)</f>
        <v>0</v>
      </c>
      <c r="BH572" s="220">
        <f>IF(N572="sníž. přenesená",J572,0)</f>
        <v>0</v>
      </c>
      <c r="BI572" s="220">
        <f>IF(N572="nulová",J572,0)</f>
        <v>0</v>
      </c>
      <c r="BJ572" s="21" t="s">
        <v>80</v>
      </c>
      <c r="BK572" s="220">
        <f>ROUND(I572*H572,2)</f>
        <v>0</v>
      </c>
      <c r="BL572" s="21" t="s">
        <v>240</v>
      </c>
      <c r="BM572" s="219" t="s">
        <v>747</v>
      </c>
    </row>
    <row r="573" s="2" customFormat="1">
      <c r="A573" s="42"/>
      <c r="B573" s="43"/>
      <c r="C573" s="44"/>
      <c r="D573" s="221" t="s">
        <v>146</v>
      </c>
      <c r="E573" s="44"/>
      <c r="F573" s="222" t="s">
        <v>748</v>
      </c>
      <c r="G573" s="44"/>
      <c r="H573" s="44"/>
      <c r="I573" s="223"/>
      <c r="J573" s="44"/>
      <c r="K573" s="44"/>
      <c r="L573" s="48"/>
      <c r="M573" s="224"/>
      <c r="N573" s="225"/>
      <c r="O573" s="88"/>
      <c r="P573" s="88"/>
      <c r="Q573" s="88"/>
      <c r="R573" s="88"/>
      <c r="S573" s="88"/>
      <c r="T573" s="89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T573" s="21" t="s">
        <v>146</v>
      </c>
      <c r="AU573" s="21" t="s">
        <v>144</v>
      </c>
    </row>
    <row r="574" s="13" customFormat="1">
      <c r="A574" s="13"/>
      <c r="B574" s="226"/>
      <c r="C574" s="227"/>
      <c r="D574" s="228" t="s">
        <v>148</v>
      </c>
      <c r="E574" s="229" t="s">
        <v>19</v>
      </c>
      <c r="F574" s="230" t="s">
        <v>749</v>
      </c>
      <c r="G574" s="227"/>
      <c r="H574" s="229" t="s">
        <v>19</v>
      </c>
      <c r="I574" s="231"/>
      <c r="J574" s="227"/>
      <c r="K574" s="227"/>
      <c r="L574" s="232"/>
      <c r="M574" s="233"/>
      <c r="N574" s="234"/>
      <c r="O574" s="234"/>
      <c r="P574" s="234"/>
      <c r="Q574" s="234"/>
      <c r="R574" s="234"/>
      <c r="S574" s="234"/>
      <c r="T574" s="235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36" t="s">
        <v>148</v>
      </c>
      <c r="AU574" s="236" t="s">
        <v>144</v>
      </c>
      <c r="AV574" s="13" t="s">
        <v>80</v>
      </c>
      <c r="AW574" s="13" t="s">
        <v>33</v>
      </c>
      <c r="AX574" s="13" t="s">
        <v>72</v>
      </c>
      <c r="AY574" s="236" t="s">
        <v>133</v>
      </c>
    </row>
    <row r="575" s="14" customFormat="1">
      <c r="A575" s="14"/>
      <c r="B575" s="237"/>
      <c r="C575" s="238"/>
      <c r="D575" s="228" t="s">
        <v>148</v>
      </c>
      <c r="E575" s="239" t="s">
        <v>19</v>
      </c>
      <c r="F575" s="240" t="s">
        <v>750</v>
      </c>
      <c r="G575" s="238"/>
      <c r="H575" s="241">
        <v>16.399999999999999</v>
      </c>
      <c r="I575" s="242"/>
      <c r="J575" s="238"/>
      <c r="K575" s="238"/>
      <c r="L575" s="243"/>
      <c r="M575" s="244"/>
      <c r="N575" s="245"/>
      <c r="O575" s="245"/>
      <c r="P575" s="245"/>
      <c r="Q575" s="245"/>
      <c r="R575" s="245"/>
      <c r="S575" s="245"/>
      <c r="T575" s="246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47" t="s">
        <v>148</v>
      </c>
      <c r="AU575" s="247" t="s">
        <v>144</v>
      </c>
      <c r="AV575" s="14" t="s">
        <v>82</v>
      </c>
      <c r="AW575" s="14" t="s">
        <v>33</v>
      </c>
      <c r="AX575" s="14" t="s">
        <v>72</v>
      </c>
      <c r="AY575" s="247" t="s">
        <v>133</v>
      </c>
    </row>
    <row r="576" s="15" customFormat="1">
      <c r="A576" s="15"/>
      <c r="B576" s="248"/>
      <c r="C576" s="249"/>
      <c r="D576" s="228" t="s">
        <v>148</v>
      </c>
      <c r="E576" s="250" t="s">
        <v>19</v>
      </c>
      <c r="F576" s="251" t="s">
        <v>151</v>
      </c>
      <c r="G576" s="249"/>
      <c r="H576" s="252">
        <v>16.399999999999999</v>
      </c>
      <c r="I576" s="253"/>
      <c r="J576" s="249"/>
      <c r="K576" s="249"/>
      <c r="L576" s="254"/>
      <c r="M576" s="255"/>
      <c r="N576" s="256"/>
      <c r="O576" s="256"/>
      <c r="P576" s="256"/>
      <c r="Q576" s="256"/>
      <c r="R576" s="256"/>
      <c r="S576" s="256"/>
      <c r="T576" s="257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T576" s="258" t="s">
        <v>148</v>
      </c>
      <c r="AU576" s="258" t="s">
        <v>144</v>
      </c>
      <c r="AV576" s="15" t="s">
        <v>144</v>
      </c>
      <c r="AW576" s="15" t="s">
        <v>33</v>
      </c>
      <c r="AX576" s="15" t="s">
        <v>80</v>
      </c>
      <c r="AY576" s="258" t="s">
        <v>133</v>
      </c>
    </row>
    <row r="577" s="2" customFormat="1" ht="16.5" customHeight="1">
      <c r="A577" s="42"/>
      <c r="B577" s="43"/>
      <c r="C577" s="259" t="s">
        <v>751</v>
      </c>
      <c r="D577" s="259" t="s">
        <v>152</v>
      </c>
      <c r="E577" s="260" t="s">
        <v>614</v>
      </c>
      <c r="F577" s="261" t="s">
        <v>615</v>
      </c>
      <c r="G577" s="262" t="s">
        <v>335</v>
      </c>
      <c r="H577" s="263">
        <v>0.54100000000000004</v>
      </c>
      <c r="I577" s="264"/>
      <c r="J577" s="265">
        <f>ROUND(I577*H577,2)</f>
        <v>0</v>
      </c>
      <c r="K577" s="261" t="s">
        <v>142</v>
      </c>
      <c r="L577" s="266"/>
      <c r="M577" s="267" t="s">
        <v>19</v>
      </c>
      <c r="N577" s="268" t="s">
        <v>43</v>
      </c>
      <c r="O577" s="88"/>
      <c r="P577" s="217">
        <f>O577*H577</f>
        <v>0</v>
      </c>
      <c r="Q577" s="217">
        <v>0.029999999999999999</v>
      </c>
      <c r="R577" s="217">
        <f>Q577*H577</f>
        <v>0.016230000000000001</v>
      </c>
      <c r="S577" s="217">
        <v>0</v>
      </c>
      <c r="T577" s="218">
        <f>S577*H577</f>
        <v>0</v>
      </c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R577" s="219" t="s">
        <v>360</v>
      </c>
      <c r="AT577" s="219" t="s">
        <v>152</v>
      </c>
      <c r="AU577" s="219" t="s">
        <v>144</v>
      </c>
      <c r="AY577" s="21" t="s">
        <v>133</v>
      </c>
      <c r="BE577" s="220">
        <f>IF(N577="základní",J577,0)</f>
        <v>0</v>
      </c>
      <c r="BF577" s="220">
        <f>IF(N577="snížená",J577,0)</f>
        <v>0</v>
      </c>
      <c r="BG577" s="220">
        <f>IF(N577="zákl. přenesená",J577,0)</f>
        <v>0</v>
      </c>
      <c r="BH577" s="220">
        <f>IF(N577="sníž. přenesená",J577,0)</f>
        <v>0</v>
      </c>
      <c r="BI577" s="220">
        <f>IF(N577="nulová",J577,0)</f>
        <v>0</v>
      </c>
      <c r="BJ577" s="21" t="s">
        <v>80</v>
      </c>
      <c r="BK577" s="220">
        <f>ROUND(I577*H577,2)</f>
        <v>0</v>
      </c>
      <c r="BL577" s="21" t="s">
        <v>240</v>
      </c>
      <c r="BM577" s="219" t="s">
        <v>752</v>
      </c>
    </row>
    <row r="578" s="14" customFormat="1">
      <c r="A578" s="14"/>
      <c r="B578" s="237"/>
      <c r="C578" s="238"/>
      <c r="D578" s="228" t="s">
        <v>148</v>
      </c>
      <c r="E578" s="239" t="s">
        <v>19</v>
      </c>
      <c r="F578" s="240" t="s">
        <v>753</v>
      </c>
      <c r="G578" s="238"/>
      <c r="H578" s="241">
        <v>0.54100000000000004</v>
      </c>
      <c r="I578" s="242"/>
      <c r="J578" s="238"/>
      <c r="K578" s="238"/>
      <c r="L578" s="243"/>
      <c r="M578" s="244"/>
      <c r="N578" s="245"/>
      <c r="O578" s="245"/>
      <c r="P578" s="245"/>
      <c r="Q578" s="245"/>
      <c r="R578" s="245"/>
      <c r="S578" s="245"/>
      <c r="T578" s="246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47" t="s">
        <v>148</v>
      </c>
      <c r="AU578" s="247" t="s">
        <v>144</v>
      </c>
      <c r="AV578" s="14" t="s">
        <v>82</v>
      </c>
      <c r="AW578" s="14" t="s">
        <v>33</v>
      </c>
      <c r="AX578" s="14" t="s">
        <v>72</v>
      </c>
      <c r="AY578" s="247" t="s">
        <v>133</v>
      </c>
    </row>
    <row r="579" s="15" customFormat="1">
      <c r="A579" s="15"/>
      <c r="B579" s="248"/>
      <c r="C579" s="249"/>
      <c r="D579" s="228" t="s">
        <v>148</v>
      </c>
      <c r="E579" s="250" t="s">
        <v>19</v>
      </c>
      <c r="F579" s="251" t="s">
        <v>151</v>
      </c>
      <c r="G579" s="249"/>
      <c r="H579" s="252">
        <v>0.54100000000000004</v>
      </c>
      <c r="I579" s="253"/>
      <c r="J579" s="249"/>
      <c r="K579" s="249"/>
      <c r="L579" s="254"/>
      <c r="M579" s="255"/>
      <c r="N579" s="256"/>
      <c r="O579" s="256"/>
      <c r="P579" s="256"/>
      <c r="Q579" s="256"/>
      <c r="R579" s="256"/>
      <c r="S579" s="256"/>
      <c r="T579" s="257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T579" s="258" t="s">
        <v>148</v>
      </c>
      <c r="AU579" s="258" t="s">
        <v>144</v>
      </c>
      <c r="AV579" s="15" t="s">
        <v>144</v>
      </c>
      <c r="AW579" s="15" t="s">
        <v>33</v>
      </c>
      <c r="AX579" s="15" t="s">
        <v>80</v>
      </c>
      <c r="AY579" s="258" t="s">
        <v>133</v>
      </c>
    </row>
    <row r="580" s="2" customFormat="1" ht="24.15" customHeight="1">
      <c r="A580" s="42"/>
      <c r="B580" s="43"/>
      <c r="C580" s="208" t="s">
        <v>754</v>
      </c>
      <c r="D580" s="208" t="s">
        <v>138</v>
      </c>
      <c r="E580" s="209" t="s">
        <v>619</v>
      </c>
      <c r="F580" s="210" t="s">
        <v>620</v>
      </c>
      <c r="G580" s="211" t="s">
        <v>141</v>
      </c>
      <c r="H580" s="212">
        <v>11.6</v>
      </c>
      <c r="I580" s="213"/>
      <c r="J580" s="214">
        <f>ROUND(I580*H580,2)</f>
        <v>0</v>
      </c>
      <c r="K580" s="210" t="s">
        <v>621</v>
      </c>
      <c r="L580" s="48"/>
      <c r="M580" s="215" t="s">
        <v>19</v>
      </c>
      <c r="N580" s="216" t="s">
        <v>43</v>
      </c>
      <c r="O580" s="88"/>
      <c r="P580" s="217">
        <f>O580*H580</f>
        <v>0</v>
      </c>
      <c r="Q580" s="217">
        <v>0.00024000000000000001</v>
      </c>
      <c r="R580" s="217">
        <f>Q580*H580</f>
        <v>0.002784</v>
      </c>
      <c r="S580" s="217">
        <v>0</v>
      </c>
      <c r="T580" s="218">
        <f>S580*H580</f>
        <v>0</v>
      </c>
      <c r="U580" s="42"/>
      <c r="V580" s="42"/>
      <c r="W580" s="42"/>
      <c r="X580" s="42"/>
      <c r="Y580" s="42"/>
      <c r="Z580" s="42"/>
      <c r="AA580" s="42"/>
      <c r="AB580" s="42"/>
      <c r="AC580" s="42"/>
      <c r="AD580" s="42"/>
      <c r="AE580" s="42"/>
      <c r="AR580" s="219" t="s">
        <v>240</v>
      </c>
      <c r="AT580" s="219" t="s">
        <v>138</v>
      </c>
      <c r="AU580" s="219" t="s">
        <v>144</v>
      </c>
      <c r="AY580" s="21" t="s">
        <v>133</v>
      </c>
      <c r="BE580" s="220">
        <f>IF(N580="základní",J580,0)</f>
        <v>0</v>
      </c>
      <c r="BF580" s="220">
        <f>IF(N580="snížená",J580,0)</f>
        <v>0</v>
      </c>
      <c r="BG580" s="220">
        <f>IF(N580="zákl. přenesená",J580,0)</f>
        <v>0</v>
      </c>
      <c r="BH580" s="220">
        <f>IF(N580="sníž. přenesená",J580,0)</f>
        <v>0</v>
      </c>
      <c r="BI580" s="220">
        <f>IF(N580="nulová",J580,0)</f>
        <v>0</v>
      </c>
      <c r="BJ580" s="21" t="s">
        <v>80</v>
      </c>
      <c r="BK580" s="220">
        <f>ROUND(I580*H580,2)</f>
        <v>0</v>
      </c>
      <c r="BL580" s="21" t="s">
        <v>240</v>
      </c>
      <c r="BM580" s="219" t="s">
        <v>755</v>
      </c>
    </row>
    <row r="581" s="2" customFormat="1">
      <c r="A581" s="42"/>
      <c r="B581" s="43"/>
      <c r="C581" s="44"/>
      <c r="D581" s="221" t="s">
        <v>146</v>
      </c>
      <c r="E581" s="44"/>
      <c r="F581" s="222" t="s">
        <v>623</v>
      </c>
      <c r="G581" s="44"/>
      <c r="H581" s="44"/>
      <c r="I581" s="223"/>
      <c r="J581" s="44"/>
      <c r="K581" s="44"/>
      <c r="L581" s="48"/>
      <c r="M581" s="224"/>
      <c r="N581" s="225"/>
      <c r="O581" s="88"/>
      <c r="P581" s="88"/>
      <c r="Q581" s="88"/>
      <c r="R581" s="88"/>
      <c r="S581" s="88"/>
      <c r="T581" s="89"/>
      <c r="U581" s="42"/>
      <c r="V581" s="42"/>
      <c r="W581" s="42"/>
      <c r="X581" s="42"/>
      <c r="Y581" s="42"/>
      <c r="Z581" s="42"/>
      <c r="AA581" s="42"/>
      <c r="AB581" s="42"/>
      <c r="AC581" s="42"/>
      <c r="AD581" s="42"/>
      <c r="AE581" s="42"/>
      <c r="AT581" s="21" t="s">
        <v>146</v>
      </c>
      <c r="AU581" s="21" t="s">
        <v>144</v>
      </c>
    </row>
    <row r="582" s="13" customFormat="1">
      <c r="A582" s="13"/>
      <c r="B582" s="226"/>
      <c r="C582" s="227"/>
      <c r="D582" s="228" t="s">
        <v>148</v>
      </c>
      <c r="E582" s="229" t="s">
        <v>19</v>
      </c>
      <c r="F582" s="230" t="s">
        <v>149</v>
      </c>
      <c r="G582" s="227"/>
      <c r="H582" s="229" t="s">
        <v>19</v>
      </c>
      <c r="I582" s="231"/>
      <c r="J582" s="227"/>
      <c r="K582" s="227"/>
      <c r="L582" s="232"/>
      <c r="M582" s="233"/>
      <c r="N582" s="234"/>
      <c r="O582" s="234"/>
      <c r="P582" s="234"/>
      <c r="Q582" s="234"/>
      <c r="R582" s="234"/>
      <c r="S582" s="234"/>
      <c r="T582" s="235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36" t="s">
        <v>148</v>
      </c>
      <c r="AU582" s="236" t="s">
        <v>144</v>
      </c>
      <c r="AV582" s="13" t="s">
        <v>80</v>
      </c>
      <c r="AW582" s="13" t="s">
        <v>33</v>
      </c>
      <c r="AX582" s="13" t="s">
        <v>72</v>
      </c>
      <c r="AY582" s="236" t="s">
        <v>133</v>
      </c>
    </row>
    <row r="583" s="13" customFormat="1">
      <c r="A583" s="13"/>
      <c r="B583" s="226"/>
      <c r="C583" s="227"/>
      <c r="D583" s="228" t="s">
        <v>148</v>
      </c>
      <c r="E583" s="229" t="s">
        <v>19</v>
      </c>
      <c r="F583" s="230" t="s">
        <v>624</v>
      </c>
      <c r="G583" s="227"/>
      <c r="H583" s="229" t="s">
        <v>19</v>
      </c>
      <c r="I583" s="231"/>
      <c r="J583" s="227"/>
      <c r="K583" s="227"/>
      <c r="L583" s="232"/>
      <c r="M583" s="233"/>
      <c r="N583" s="234"/>
      <c r="O583" s="234"/>
      <c r="P583" s="234"/>
      <c r="Q583" s="234"/>
      <c r="R583" s="234"/>
      <c r="S583" s="234"/>
      <c r="T583" s="235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36" t="s">
        <v>148</v>
      </c>
      <c r="AU583" s="236" t="s">
        <v>144</v>
      </c>
      <c r="AV583" s="13" t="s">
        <v>80</v>
      </c>
      <c r="AW583" s="13" t="s">
        <v>33</v>
      </c>
      <c r="AX583" s="13" t="s">
        <v>72</v>
      </c>
      <c r="AY583" s="236" t="s">
        <v>133</v>
      </c>
    </row>
    <row r="584" s="14" customFormat="1">
      <c r="A584" s="14"/>
      <c r="B584" s="237"/>
      <c r="C584" s="238"/>
      <c r="D584" s="228" t="s">
        <v>148</v>
      </c>
      <c r="E584" s="239" t="s">
        <v>19</v>
      </c>
      <c r="F584" s="240" t="s">
        <v>756</v>
      </c>
      <c r="G584" s="238"/>
      <c r="H584" s="241">
        <v>4.3200000000000003</v>
      </c>
      <c r="I584" s="242"/>
      <c r="J584" s="238"/>
      <c r="K584" s="238"/>
      <c r="L584" s="243"/>
      <c r="M584" s="244"/>
      <c r="N584" s="245"/>
      <c r="O584" s="245"/>
      <c r="P584" s="245"/>
      <c r="Q584" s="245"/>
      <c r="R584" s="245"/>
      <c r="S584" s="245"/>
      <c r="T584" s="246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47" t="s">
        <v>148</v>
      </c>
      <c r="AU584" s="247" t="s">
        <v>144</v>
      </c>
      <c r="AV584" s="14" t="s">
        <v>82</v>
      </c>
      <c r="AW584" s="14" t="s">
        <v>33</v>
      </c>
      <c r="AX584" s="14" t="s">
        <v>72</v>
      </c>
      <c r="AY584" s="247" t="s">
        <v>133</v>
      </c>
    </row>
    <row r="585" s="13" customFormat="1">
      <c r="A585" s="13"/>
      <c r="B585" s="226"/>
      <c r="C585" s="227"/>
      <c r="D585" s="228" t="s">
        <v>148</v>
      </c>
      <c r="E585" s="229" t="s">
        <v>19</v>
      </c>
      <c r="F585" s="230" t="s">
        <v>757</v>
      </c>
      <c r="G585" s="227"/>
      <c r="H585" s="229" t="s">
        <v>19</v>
      </c>
      <c r="I585" s="231"/>
      <c r="J585" s="227"/>
      <c r="K585" s="227"/>
      <c r="L585" s="232"/>
      <c r="M585" s="233"/>
      <c r="N585" s="234"/>
      <c r="O585" s="234"/>
      <c r="P585" s="234"/>
      <c r="Q585" s="234"/>
      <c r="R585" s="234"/>
      <c r="S585" s="234"/>
      <c r="T585" s="235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36" t="s">
        <v>148</v>
      </c>
      <c r="AU585" s="236" t="s">
        <v>144</v>
      </c>
      <c r="AV585" s="13" t="s">
        <v>80</v>
      </c>
      <c r="AW585" s="13" t="s">
        <v>33</v>
      </c>
      <c r="AX585" s="13" t="s">
        <v>72</v>
      </c>
      <c r="AY585" s="236" t="s">
        <v>133</v>
      </c>
    </row>
    <row r="586" s="14" customFormat="1">
      <c r="A586" s="14"/>
      <c r="B586" s="237"/>
      <c r="C586" s="238"/>
      <c r="D586" s="228" t="s">
        <v>148</v>
      </c>
      <c r="E586" s="239" t="s">
        <v>19</v>
      </c>
      <c r="F586" s="240" t="s">
        <v>758</v>
      </c>
      <c r="G586" s="238"/>
      <c r="H586" s="241">
        <v>3.2000000000000002</v>
      </c>
      <c r="I586" s="242"/>
      <c r="J586" s="238"/>
      <c r="K586" s="238"/>
      <c r="L586" s="243"/>
      <c r="M586" s="244"/>
      <c r="N586" s="245"/>
      <c r="O586" s="245"/>
      <c r="P586" s="245"/>
      <c r="Q586" s="245"/>
      <c r="R586" s="245"/>
      <c r="S586" s="245"/>
      <c r="T586" s="246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47" t="s">
        <v>148</v>
      </c>
      <c r="AU586" s="247" t="s">
        <v>144</v>
      </c>
      <c r="AV586" s="14" t="s">
        <v>82</v>
      </c>
      <c r="AW586" s="14" t="s">
        <v>33</v>
      </c>
      <c r="AX586" s="14" t="s">
        <v>72</v>
      </c>
      <c r="AY586" s="247" t="s">
        <v>133</v>
      </c>
    </row>
    <row r="587" s="13" customFormat="1">
      <c r="A587" s="13"/>
      <c r="B587" s="226"/>
      <c r="C587" s="227"/>
      <c r="D587" s="228" t="s">
        <v>148</v>
      </c>
      <c r="E587" s="229" t="s">
        <v>19</v>
      </c>
      <c r="F587" s="230" t="s">
        <v>759</v>
      </c>
      <c r="G587" s="227"/>
      <c r="H587" s="229" t="s">
        <v>19</v>
      </c>
      <c r="I587" s="231"/>
      <c r="J587" s="227"/>
      <c r="K587" s="227"/>
      <c r="L587" s="232"/>
      <c r="M587" s="233"/>
      <c r="N587" s="234"/>
      <c r="O587" s="234"/>
      <c r="P587" s="234"/>
      <c r="Q587" s="234"/>
      <c r="R587" s="234"/>
      <c r="S587" s="234"/>
      <c r="T587" s="235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6" t="s">
        <v>148</v>
      </c>
      <c r="AU587" s="236" t="s">
        <v>144</v>
      </c>
      <c r="AV587" s="13" t="s">
        <v>80</v>
      </c>
      <c r="AW587" s="13" t="s">
        <v>33</v>
      </c>
      <c r="AX587" s="13" t="s">
        <v>72</v>
      </c>
      <c r="AY587" s="236" t="s">
        <v>133</v>
      </c>
    </row>
    <row r="588" s="14" customFormat="1">
      <c r="A588" s="14"/>
      <c r="B588" s="237"/>
      <c r="C588" s="238"/>
      <c r="D588" s="228" t="s">
        <v>148</v>
      </c>
      <c r="E588" s="239" t="s">
        <v>19</v>
      </c>
      <c r="F588" s="240" t="s">
        <v>760</v>
      </c>
      <c r="G588" s="238"/>
      <c r="H588" s="241">
        <v>4.0800000000000001</v>
      </c>
      <c r="I588" s="242"/>
      <c r="J588" s="238"/>
      <c r="K588" s="238"/>
      <c r="L588" s="243"/>
      <c r="M588" s="244"/>
      <c r="N588" s="245"/>
      <c r="O588" s="245"/>
      <c r="P588" s="245"/>
      <c r="Q588" s="245"/>
      <c r="R588" s="245"/>
      <c r="S588" s="245"/>
      <c r="T588" s="246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47" t="s">
        <v>148</v>
      </c>
      <c r="AU588" s="247" t="s">
        <v>144</v>
      </c>
      <c r="AV588" s="14" t="s">
        <v>82</v>
      </c>
      <c r="AW588" s="14" t="s">
        <v>33</v>
      </c>
      <c r="AX588" s="14" t="s">
        <v>72</v>
      </c>
      <c r="AY588" s="247" t="s">
        <v>133</v>
      </c>
    </row>
    <row r="589" s="15" customFormat="1">
      <c r="A589" s="15"/>
      <c r="B589" s="248"/>
      <c r="C589" s="249"/>
      <c r="D589" s="228" t="s">
        <v>148</v>
      </c>
      <c r="E589" s="250" t="s">
        <v>19</v>
      </c>
      <c r="F589" s="251" t="s">
        <v>151</v>
      </c>
      <c r="G589" s="249"/>
      <c r="H589" s="252">
        <v>11.6</v>
      </c>
      <c r="I589" s="253"/>
      <c r="J589" s="249"/>
      <c r="K589" s="249"/>
      <c r="L589" s="254"/>
      <c r="M589" s="255"/>
      <c r="N589" s="256"/>
      <c r="O589" s="256"/>
      <c r="P589" s="256"/>
      <c r="Q589" s="256"/>
      <c r="R589" s="256"/>
      <c r="S589" s="256"/>
      <c r="T589" s="257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T589" s="258" t="s">
        <v>148</v>
      </c>
      <c r="AU589" s="258" t="s">
        <v>144</v>
      </c>
      <c r="AV589" s="15" t="s">
        <v>144</v>
      </c>
      <c r="AW589" s="15" t="s">
        <v>33</v>
      </c>
      <c r="AX589" s="15" t="s">
        <v>80</v>
      </c>
      <c r="AY589" s="258" t="s">
        <v>133</v>
      </c>
    </row>
    <row r="590" s="2" customFormat="1" ht="16.5" customHeight="1">
      <c r="A590" s="42"/>
      <c r="B590" s="43"/>
      <c r="C590" s="259" t="s">
        <v>761</v>
      </c>
      <c r="D590" s="259" t="s">
        <v>152</v>
      </c>
      <c r="E590" s="260" t="s">
        <v>153</v>
      </c>
      <c r="F590" s="261" t="s">
        <v>154</v>
      </c>
      <c r="G590" s="262" t="s">
        <v>141</v>
      </c>
      <c r="H590" s="263">
        <v>12.18</v>
      </c>
      <c r="I590" s="264"/>
      <c r="J590" s="265">
        <f>ROUND(I590*H590,2)</f>
        <v>0</v>
      </c>
      <c r="K590" s="261" t="s">
        <v>142</v>
      </c>
      <c r="L590" s="266"/>
      <c r="M590" s="267" t="s">
        <v>19</v>
      </c>
      <c r="N590" s="268" t="s">
        <v>43</v>
      </c>
      <c r="O590" s="88"/>
      <c r="P590" s="217">
        <f>O590*H590</f>
        <v>0</v>
      </c>
      <c r="Q590" s="217">
        <v>0.0030000000000000001</v>
      </c>
      <c r="R590" s="217">
        <f>Q590*H590</f>
        <v>0.036540000000000003</v>
      </c>
      <c r="S590" s="217">
        <v>0</v>
      </c>
      <c r="T590" s="218">
        <f>S590*H590</f>
        <v>0</v>
      </c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  <c r="AE590" s="42"/>
      <c r="AR590" s="219" t="s">
        <v>360</v>
      </c>
      <c r="AT590" s="219" t="s">
        <v>152</v>
      </c>
      <c r="AU590" s="219" t="s">
        <v>144</v>
      </c>
      <c r="AY590" s="21" t="s">
        <v>133</v>
      </c>
      <c r="BE590" s="220">
        <f>IF(N590="základní",J590,0)</f>
        <v>0</v>
      </c>
      <c r="BF590" s="220">
        <f>IF(N590="snížená",J590,0)</f>
        <v>0</v>
      </c>
      <c r="BG590" s="220">
        <f>IF(N590="zákl. přenesená",J590,0)</f>
        <v>0</v>
      </c>
      <c r="BH590" s="220">
        <f>IF(N590="sníž. přenesená",J590,0)</f>
        <v>0</v>
      </c>
      <c r="BI590" s="220">
        <f>IF(N590="nulová",J590,0)</f>
        <v>0</v>
      </c>
      <c r="BJ590" s="21" t="s">
        <v>80</v>
      </c>
      <c r="BK590" s="220">
        <f>ROUND(I590*H590,2)</f>
        <v>0</v>
      </c>
      <c r="BL590" s="21" t="s">
        <v>240</v>
      </c>
      <c r="BM590" s="219" t="s">
        <v>762</v>
      </c>
    </row>
    <row r="591" s="14" customFormat="1">
      <c r="A591" s="14"/>
      <c r="B591" s="237"/>
      <c r="C591" s="238"/>
      <c r="D591" s="228" t="s">
        <v>148</v>
      </c>
      <c r="E591" s="238"/>
      <c r="F591" s="240" t="s">
        <v>763</v>
      </c>
      <c r="G591" s="238"/>
      <c r="H591" s="241">
        <v>12.18</v>
      </c>
      <c r="I591" s="242"/>
      <c r="J591" s="238"/>
      <c r="K591" s="238"/>
      <c r="L591" s="243"/>
      <c r="M591" s="244"/>
      <c r="N591" s="245"/>
      <c r="O591" s="245"/>
      <c r="P591" s="245"/>
      <c r="Q591" s="245"/>
      <c r="R591" s="245"/>
      <c r="S591" s="245"/>
      <c r="T591" s="246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47" t="s">
        <v>148</v>
      </c>
      <c r="AU591" s="247" t="s">
        <v>144</v>
      </c>
      <c r="AV591" s="14" t="s">
        <v>82</v>
      </c>
      <c r="AW591" s="14" t="s">
        <v>4</v>
      </c>
      <c r="AX591" s="14" t="s">
        <v>80</v>
      </c>
      <c r="AY591" s="247" t="s">
        <v>133</v>
      </c>
    </row>
    <row r="592" s="2" customFormat="1" ht="16.5" customHeight="1">
      <c r="A592" s="42"/>
      <c r="B592" s="43"/>
      <c r="C592" s="208" t="s">
        <v>764</v>
      </c>
      <c r="D592" s="208" t="s">
        <v>138</v>
      </c>
      <c r="E592" s="209" t="s">
        <v>633</v>
      </c>
      <c r="F592" s="210" t="s">
        <v>634</v>
      </c>
      <c r="G592" s="211" t="s">
        <v>195</v>
      </c>
      <c r="H592" s="212">
        <v>1</v>
      </c>
      <c r="I592" s="213"/>
      <c r="J592" s="214">
        <f>ROUND(I592*H592,2)</f>
        <v>0</v>
      </c>
      <c r="K592" s="210" t="s">
        <v>142</v>
      </c>
      <c r="L592" s="48"/>
      <c r="M592" s="215" t="s">
        <v>19</v>
      </c>
      <c r="N592" s="216" t="s">
        <v>43</v>
      </c>
      <c r="O592" s="88"/>
      <c r="P592" s="217">
        <f>O592*H592</f>
        <v>0</v>
      </c>
      <c r="Q592" s="217">
        <v>0.0021199999999999999</v>
      </c>
      <c r="R592" s="217">
        <f>Q592*H592</f>
        <v>0.0021199999999999999</v>
      </c>
      <c r="S592" s="217">
        <v>0</v>
      </c>
      <c r="T592" s="218">
        <f>S592*H592</f>
        <v>0</v>
      </c>
      <c r="U592" s="42"/>
      <c r="V592" s="42"/>
      <c r="W592" s="42"/>
      <c r="X592" s="42"/>
      <c r="Y592" s="42"/>
      <c r="Z592" s="42"/>
      <c r="AA592" s="42"/>
      <c r="AB592" s="42"/>
      <c r="AC592" s="42"/>
      <c r="AD592" s="42"/>
      <c r="AE592" s="42"/>
      <c r="AR592" s="219" t="s">
        <v>240</v>
      </c>
      <c r="AT592" s="219" t="s">
        <v>138</v>
      </c>
      <c r="AU592" s="219" t="s">
        <v>144</v>
      </c>
      <c r="AY592" s="21" t="s">
        <v>133</v>
      </c>
      <c r="BE592" s="220">
        <f>IF(N592="základní",J592,0)</f>
        <v>0</v>
      </c>
      <c r="BF592" s="220">
        <f>IF(N592="snížená",J592,0)</f>
        <v>0</v>
      </c>
      <c r="BG592" s="220">
        <f>IF(N592="zákl. přenesená",J592,0)</f>
        <v>0</v>
      </c>
      <c r="BH592" s="220">
        <f>IF(N592="sníž. přenesená",J592,0)</f>
        <v>0</v>
      </c>
      <c r="BI592" s="220">
        <f>IF(N592="nulová",J592,0)</f>
        <v>0</v>
      </c>
      <c r="BJ592" s="21" t="s">
        <v>80</v>
      </c>
      <c r="BK592" s="220">
        <f>ROUND(I592*H592,2)</f>
        <v>0</v>
      </c>
      <c r="BL592" s="21" t="s">
        <v>240</v>
      </c>
      <c r="BM592" s="219" t="s">
        <v>765</v>
      </c>
    </row>
    <row r="593" s="2" customFormat="1">
      <c r="A593" s="42"/>
      <c r="B593" s="43"/>
      <c r="C593" s="44"/>
      <c r="D593" s="221" t="s">
        <v>146</v>
      </c>
      <c r="E593" s="44"/>
      <c r="F593" s="222" t="s">
        <v>636</v>
      </c>
      <c r="G593" s="44"/>
      <c r="H593" s="44"/>
      <c r="I593" s="223"/>
      <c r="J593" s="44"/>
      <c r="K593" s="44"/>
      <c r="L593" s="48"/>
      <c r="M593" s="224"/>
      <c r="N593" s="225"/>
      <c r="O593" s="88"/>
      <c r="P593" s="88"/>
      <c r="Q593" s="88"/>
      <c r="R593" s="88"/>
      <c r="S593" s="88"/>
      <c r="T593" s="89"/>
      <c r="U593" s="42"/>
      <c r="V593" s="42"/>
      <c r="W593" s="42"/>
      <c r="X593" s="42"/>
      <c r="Y593" s="42"/>
      <c r="Z593" s="42"/>
      <c r="AA593" s="42"/>
      <c r="AB593" s="42"/>
      <c r="AC593" s="42"/>
      <c r="AD593" s="42"/>
      <c r="AE593" s="42"/>
      <c r="AT593" s="21" t="s">
        <v>146</v>
      </c>
      <c r="AU593" s="21" t="s">
        <v>144</v>
      </c>
    </row>
    <row r="594" s="2" customFormat="1" ht="16.5" customHeight="1">
      <c r="A594" s="42"/>
      <c r="B594" s="43"/>
      <c r="C594" s="208" t="s">
        <v>766</v>
      </c>
      <c r="D594" s="208" t="s">
        <v>138</v>
      </c>
      <c r="E594" s="209" t="s">
        <v>638</v>
      </c>
      <c r="F594" s="210" t="s">
        <v>639</v>
      </c>
      <c r="G594" s="211" t="s">
        <v>195</v>
      </c>
      <c r="H594" s="212">
        <v>1</v>
      </c>
      <c r="I594" s="213"/>
      <c r="J594" s="214">
        <f>ROUND(I594*H594,2)</f>
        <v>0</v>
      </c>
      <c r="K594" s="210" t="s">
        <v>19</v>
      </c>
      <c r="L594" s="48"/>
      <c r="M594" s="215" t="s">
        <v>19</v>
      </c>
      <c r="N594" s="216" t="s">
        <v>43</v>
      </c>
      <c r="O594" s="88"/>
      <c r="P594" s="217">
        <f>O594*H594</f>
        <v>0</v>
      </c>
      <c r="Q594" s="217">
        <v>0</v>
      </c>
      <c r="R594" s="217">
        <f>Q594*H594</f>
        <v>0</v>
      </c>
      <c r="S594" s="217">
        <v>0</v>
      </c>
      <c r="T594" s="218">
        <f>S594*H594</f>
        <v>0</v>
      </c>
      <c r="U594" s="42"/>
      <c r="V594" s="42"/>
      <c r="W594" s="42"/>
      <c r="X594" s="42"/>
      <c r="Y594" s="42"/>
      <c r="Z594" s="42"/>
      <c r="AA594" s="42"/>
      <c r="AB594" s="42"/>
      <c r="AC594" s="42"/>
      <c r="AD594" s="42"/>
      <c r="AE594" s="42"/>
      <c r="AR594" s="219" t="s">
        <v>240</v>
      </c>
      <c r="AT594" s="219" t="s">
        <v>138</v>
      </c>
      <c r="AU594" s="219" t="s">
        <v>144</v>
      </c>
      <c r="AY594" s="21" t="s">
        <v>133</v>
      </c>
      <c r="BE594" s="220">
        <f>IF(N594="základní",J594,0)</f>
        <v>0</v>
      </c>
      <c r="BF594" s="220">
        <f>IF(N594="snížená",J594,0)</f>
        <v>0</v>
      </c>
      <c r="BG594" s="220">
        <f>IF(N594="zákl. přenesená",J594,0)</f>
        <v>0</v>
      </c>
      <c r="BH594" s="220">
        <f>IF(N594="sníž. přenesená",J594,0)</f>
        <v>0</v>
      </c>
      <c r="BI594" s="220">
        <f>IF(N594="nulová",J594,0)</f>
        <v>0</v>
      </c>
      <c r="BJ594" s="21" t="s">
        <v>80</v>
      </c>
      <c r="BK594" s="220">
        <f>ROUND(I594*H594,2)</f>
        <v>0</v>
      </c>
      <c r="BL594" s="21" t="s">
        <v>240</v>
      </c>
      <c r="BM594" s="219" t="s">
        <v>767</v>
      </c>
    </row>
    <row r="595" s="2" customFormat="1" ht="24.15" customHeight="1">
      <c r="A595" s="42"/>
      <c r="B595" s="43"/>
      <c r="C595" s="208" t="s">
        <v>768</v>
      </c>
      <c r="D595" s="208" t="s">
        <v>138</v>
      </c>
      <c r="E595" s="209" t="s">
        <v>662</v>
      </c>
      <c r="F595" s="210" t="s">
        <v>663</v>
      </c>
      <c r="G595" s="211" t="s">
        <v>141</v>
      </c>
      <c r="H595" s="212">
        <v>12.619999999999999</v>
      </c>
      <c r="I595" s="213"/>
      <c r="J595" s="214">
        <f>ROUND(I595*H595,2)</f>
        <v>0</v>
      </c>
      <c r="K595" s="210" t="s">
        <v>142</v>
      </c>
      <c r="L595" s="48"/>
      <c r="M595" s="215" t="s">
        <v>19</v>
      </c>
      <c r="N595" s="216" t="s">
        <v>43</v>
      </c>
      <c r="O595" s="88"/>
      <c r="P595" s="217">
        <f>O595*H595</f>
        <v>0</v>
      </c>
      <c r="Q595" s="217">
        <v>0.014279999999999999</v>
      </c>
      <c r="R595" s="217">
        <f>Q595*H595</f>
        <v>0.18021359999999997</v>
      </c>
      <c r="S595" s="217">
        <v>0</v>
      </c>
      <c r="T595" s="218">
        <f>S595*H595</f>
        <v>0</v>
      </c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R595" s="219" t="s">
        <v>240</v>
      </c>
      <c r="AT595" s="219" t="s">
        <v>138</v>
      </c>
      <c r="AU595" s="219" t="s">
        <v>144</v>
      </c>
      <c r="AY595" s="21" t="s">
        <v>133</v>
      </c>
      <c r="BE595" s="220">
        <f>IF(N595="základní",J595,0)</f>
        <v>0</v>
      </c>
      <c r="BF595" s="220">
        <f>IF(N595="snížená",J595,0)</f>
        <v>0</v>
      </c>
      <c r="BG595" s="220">
        <f>IF(N595="zákl. přenesená",J595,0)</f>
        <v>0</v>
      </c>
      <c r="BH595" s="220">
        <f>IF(N595="sníž. přenesená",J595,0)</f>
        <v>0</v>
      </c>
      <c r="BI595" s="220">
        <f>IF(N595="nulová",J595,0)</f>
        <v>0</v>
      </c>
      <c r="BJ595" s="21" t="s">
        <v>80</v>
      </c>
      <c r="BK595" s="220">
        <f>ROUND(I595*H595,2)</f>
        <v>0</v>
      </c>
      <c r="BL595" s="21" t="s">
        <v>240</v>
      </c>
      <c r="BM595" s="219" t="s">
        <v>769</v>
      </c>
    </row>
    <row r="596" s="2" customFormat="1">
      <c r="A596" s="42"/>
      <c r="B596" s="43"/>
      <c r="C596" s="44"/>
      <c r="D596" s="221" t="s">
        <v>146</v>
      </c>
      <c r="E596" s="44"/>
      <c r="F596" s="222" t="s">
        <v>665</v>
      </c>
      <c r="G596" s="44"/>
      <c r="H596" s="44"/>
      <c r="I596" s="223"/>
      <c r="J596" s="44"/>
      <c r="K596" s="44"/>
      <c r="L596" s="48"/>
      <c r="M596" s="224"/>
      <c r="N596" s="225"/>
      <c r="O596" s="88"/>
      <c r="P596" s="88"/>
      <c r="Q596" s="88"/>
      <c r="R596" s="88"/>
      <c r="S596" s="88"/>
      <c r="T596" s="89"/>
      <c r="U596" s="42"/>
      <c r="V596" s="42"/>
      <c r="W596" s="42"/>
      <c r="X596" s="42"/>
      <c r="Y596" s="42"/>
      <c r="Z596" s="42"/>
      <c r="AA596" s="42"/>
      <c r="AB596" s="42"/>
      <c r="AC596" s="42"/>
      <c r="AD596" s="42"/>
      <c r="AE596" s="42"/>
      <c r="AT596" s="21" t="s">
        <v>146</v>
      </c>
      <c r="AU596" s="21" t="s">
        <v>144</v>
      </c>
    </row>
    <row r="597" s="13" customFormat="1">
      <c r="A597" s="13"/>
      <c r="B597" s="226"/>
      <c r="C597" s="227"/>
      <c r="D597" s="228" t="s">
        <v>148</v>
      </c>
      <c r="E597" s="229" t="s">
        <v>19</v>
      </c>
      <c r="F597" s="230" t="s">
        <v>666</v>
      </c>
      <c r="G597" s="227"/>
      <c r="H597" s="229" t="s">
        <v>19</v>
      </c>
      <c r="I597" s="231"/>
      <c r="J597" s="227"/>
      <c r="K597" s="227"/>
      <c r="L597" s="232"/>
      <c r="M597" s="233"/>
      <c r="N597" s="234"/>
      <c r="O597" s="234"/>
      <c r="P597" s="234"/>
      <c r="Q597" s="234"/>
      <c r="R597" s="234"/>
      <c r="S597" s="234"/>
      <c r="T597" s="235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36" t="s">
        <v>148</v>
      </c>
      <c r="AU597" s="236" t="s">
        <v>144</v>
      </c>
      <c r="AV597" s="13" t="s">
        <v>80</v>
      </c>
      <c r="AW597" s="13" t="s">
        <v>33</v>
      </c>
      <c r="AX597" s="13" t="s">
        <v>72</v>
      </c>
      <c r="AY597" s="236" t="s">
        <v>133</v>
      </c>
    </row>
    <row r="598" s="14" customFormat="1">
      <c r="A598" s="14"/>
      <c r="B598" s="237"/>
      <c r="C598" s="238"/>
      <c r="D598" s="228" t="s">
        <v>148</v>
      </c>
      <c r="E598" s="239" t="s">
        <v>19</v>
      </c>
      <c r="F598" s="240" t="s">
        <v>770</v>
      </c>
      <c r="G598" s="238"/>
      <c r="H598" s="241">
        <v>9.0199999999999996</v>
      </c>
      <c r="I598" s="242"/>
      <c r="J598" s="238"/>
      <c r="K598" s="238"/>
      <c r="L598" s="243"/>
      <c r="M598" s="244"/>
      <c r="N598" s="245"/>
      <c r="O598" s="245"/>
      <c r="P598" s="245"/>
      <c r="Q598" s="245"/>
      <c r="R598" s="245"/>
      <c r="S598" s="245"/>
      <c r="T598" s="246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47" t="s">
        <v>148</v>
      </c>
      <c r="AU598" s="247" t="s">
        <v>144</v>
      </c>
      <c r="AV598" s="14" t="s">
        <v>82</v>
      </c>
      <c r="AW598" s="14" t="s">
        <v>33</v>
      </c>
      <c r="AX598" s="14" t="s">
        <v>72</v>
      </c>
      <c r="AY598" s="247" t="s">
        <v>133</v>
      </c>
    </row>
    <row r="599" s="13" customFormat="1">
      <c r="A599" s="13"/>
      <c r="B599" s="226"/>
      <c r="C599" s="227"/>
      <c r="D599" s="228" t="s">
        <v>148</v>
      </c>
      <c r="E599" s="229" t="s">
        <v>19</v>
      </c>
      <c r="F599" s="230" t="s">
        <v>771</v>
      </c>
      <c r="G599" s="227"/>
      <c r="H599" s="229" t="s">
        <v>19</v>
      </c>
      <c r="I599" s="231"/>
      <c r="J599" s="227"/>
      <c r="K599" s="227"/>
      <c r="L599" s="232"/>
      <c r="M599" s="233"/>
      <c r="N599" s="234"/>
      <c r="O599" s="234"/>
      <c r="P599" s="234"/>
      <c r="Q599" s="234"/>
      <c r="R599" s="234"/>
      <c r="S599" s="234"/>
      <c r="T599" s="235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36" t="s">
        <v>148</v>
      </c>
      <c r="AU599" s="236" t="s">
        <v>144</v>
      </c>
      <c r="AV599" s="13" t="s">
        <v>80</v>
      </c>
      <c r="AW599" s="13" t="s">
        <v>33</v>
      </c>
      <c r="AX599" s="13" t="s">
        <v>72</v>
      </c>
      <c r="AY599" s="236" t="s">
        <v>133</v>
      </c>
    </row>
    <row r="600" s="14" customFormat="1">
      <c r="A600" s="14"/>
      <c r="B600" s="237"/>
      <c r="C600" s="238"/>
      <c r="D600" s="228" t="s">
        <v>148</v>
      </c>
      <c r="E600" s="239" t="s">
        <v>19</v>
      </c>
      <c r="F600" s="240" t="s">
        <v>772</v>
      </c>
      <c r="G600" s="238"/>
      <c r="H600" s="241">
        <v>3.6000000000000001</v>
      </c>
      <c r="I600" s="242"/>
      <c r="J600" s="238"/>
      <c r="K600" s="238"/>
      <c r="L600" s="243"/>
      <c r="M600" s="244"/>
      <c r="N600" s="245"/>
      <c r="O600" s="245"/>
      <c r="P600" s="245"/>
      <c r="Q600" s="245"/>
      <c r="R600" s="245"/>
      <c r="S600" s="245"/>
      <c r="T600" s="246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47" t="s">
        <v>148</v>
      </c>
      <c r="AU600" s="247" t="s">
        <v>144</v>
      </c>
      <c r="AV600" s="14" t="s">
        <v>82</v>
      </c>
      <c r="AW600" s="14" t="s">
        <v>33</v>
      </c>
      <c r="AX600" s="14" t="s">
        <v>72</v>
      </c>
      <c r="AY600" s="247" t="s">
        <v>133</v>
      </c>
    </row>
    <row r="601" s="15" customFormat="1">
      <c r="A601" s="15"/>
      <c r="B601" s="248"/>
      <c r="C601" s="249"/>
      <c r="D601" s="228" t="s">
        <v>148</v>
      </c>
      <c r="E601" s="250" t="s">
        <v>19</v>
      </c>
      <c r="F601" s="251" t="s">
        <v>151</v>
      </c>
      <c r="G601" s="249"/>
      <c r="H601" s="252">
        <v>12.619999999999999</v>
      </c>
      <c r="I601" s="253"/>
      <c r="J601" s="249"/>
      <c r="K601" s="249"/>
      <c r="L601" s="254"/>
      <c r="M601" s="255"/>
      <c r="N601" s="256"/>
      <c r="O601" s="256"/>
      <c r="P601" s="256"/>
      <c r="Q601" s="256"/>
      <c r="R601" s="256"/>
      <c r="S601" s="256"/>
      <c r="T601" s="257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T601" s="258" t="s">
        <v>148</v>
      </c>
      <c r="AU601" s="258" t="s">
        <v>144</v>
      </c>
      <c r="AV601" s="15" t="s">
        <v>144</v>
      </c>
      <c r="AW601" s="15" t="s">
        <v>33</v>
      </c>
      <c r="AX601" s="15" t="s">
        <v>80</v>
      </c>
      <c r="AY601" s="258" t="s">
        <v>133</v>
      </c>
    </row>
    <row r="602" s="2" customFormat="1" ht="21.75" customHeight="1">
      <c r="A602" s="42"/>
      <c r="B602" s="43"/>
      <c r="C602" s="208" t="s">
        <v>773</v>
      </c>
      <c r="D602" s="208" t="s">
        <v>138</v>
      </c>
      <c r="E602" s="209" t="s">
        <v>673</v>
      </c>
      <c r="F602" s="210" t="s">
        <v>674</v>
      </c>
      <c r="G602" s="211" t="s">
        <v>335</v>
      </c>
      <c r="H602" s="212">
        <v>0.217</v>
      </c>
      <c r="I602" s="213"/>
      <c r="J602" s="214">
        <f>ROUND(I602*H602,2)</f>
        <v>0</v>
      </c>
      <c r="K602" s="210" t="s">
        <v>142</v>
      </c>
      <c r="L602" s="48"/>
      <c r="M602" s="215" t="s">
        <v>19</v>
      </c>
      <c r="N602" s="216" t="s">
        <v>43</v>
      </c>
      <c r="O602" s="88"/>
      <c r="P602" s="217">
        <f>O602*H602</f>
        <v>0</v>
      </c>
      <c r="Q602" s="217">
        <v>0.022839999999999999</v>
      </c>
      <c r="R602" s="217">
        <f>Q602*H602</f>
        <v>0.0049562799999999995</v>
      </c>
      <c r="S602" s="217">
        <v>0</v>
      </c>
      <c r="T602" s="218">
        <f>S602*H602</f>
        <v>0</v>
      </c>
      <c r="U602" s="42"/>
      <c r="V602" s="42"/>
      <c r="W602" s="42"/>
      <c r="X602" s="42"/>
      <c r="Y602" s="42"/>
      <c r="Z602" s="42"/>
      <c r="AA602" s="42"/>
      <c r="AB602" s="42"/>
      <c r="AC602" s="42"/>
      <c r="AD602" s="42"/>
      <c r="AE602" s="42"/>
      <c r="AR602" s="219" t="s">
        <v>240</v>
      </c>
      <c r="AT602" s="219" t="s">
        <v>138</v>
      </c>
      <c r="AU602" s="219" t="s">
        <v>144</v>
      </c>
      <c r="AY602" s="21" t="s">
        <v>133</v>
      </c>
      <c r="BE602" s="220">
        <f>IF(N602="základní",J602,0)</f>
        <v>0</v>
      </c>
      <c r="BF602" s="220">
        <f>IF(N602="snížená",J602,0)</f>
        <v>0</v>
      </c>
      <c r="BG602" s="220">
        <f>IF(N602="zákl. přenesená",J602,0)</f>
        <v>0</v>
      </c>
      <c r="BH602" s="220">
        <f>IF(N602="sníž. přenesená",J602,0)</f>
        <v>0</v>
      </c>
      <c r="BI602" s="220">
        <f>IF(N602="nulová",J602,0)</f>
        <v>0</v>
      </c>
      <c r="BJ602" s="21" t="s">
        <v>80</v>
      </c>
      <c r="BK602" s="220">
        <f>ROUND(I602*H602,2)</f>
        <v>0</v>
      </c>
      <c r="BL602" s="21" t="s">
        <v>240</v>
      </c>
      <c r="BM602" s="219" t="s">
        <v>774</v>
      </c>
    </row>
    <row r="603" s="2" customFormat="1">
      <c r="A603" s="42"/>
      <c r="B603" s="43"/>
      <c r="C603" s="44"/>
      <c r="D603" s="221" t="s">
        <v>146</v>
      </c>
      <c r="E603" s="44"/>
      <c r="F603" s="222" t="s">
        <v>676</v>
      </c>
      <c r="G603" s="44"/>
      <c r="H603" s="44"/>
      <c r="I603" s="223"/>
      <c r="J603" s="44"/>
      <c r="K603" s="44"/>
      <c r="L603" s="48"/>
      <c r="M603" s="224"/>
      <c r="N603" s="225"/>
      <c r="O603" s="88"/>
      <c r="P603" s="88"/>
      <c r="Q603" s="88"/>
      <c r="R603" s="88"/>
      <c r="S603" s="88"/>
      <c r="T603" s="89"/>
      <c r="U603" s="42"/>
      <c r="V603" s="42"/>
      <c r="W603" s="42"/>
      <c r="X603" s="42"/>
      <c r="Y603" s="42"/>
      <c r="Z603" s="42"/>
      <c r="AA603" s="42"/>
      <c r="AB603" s="42"/>
      <c r="AC603" s="42"/>
      <c r="AD603" s="42"/>
      <c r="AE603" s="42"/>
      <c r="AT603" s="21" t="s">
        <v>146</v>
      </c>
      <c r="AU603" s="21" t="s">
        <v>144</v>
      </c>
    </row>
    <row r="604" s="14" customFormat="1">
      <c r="A604" s="14"/>
      <c r="B604" s="237"/>
      <c r="C604" s="238"/>
      <c r="D604" s="228" t="s">
        <v>148</v>
      </c>
      <c r="E604" s="239" t="s">
        <v>19</v>
      </c>
      <c r="F604" s="240" t="s">
        <v>775</v>
      </c>
      <c r="G604" s="238"/>
      <c r="H604" s="241">
        <v>0.217</v>
      </c>
      <c r="I604" s="242"/>
      <c r="J604" s="238"/>
      <c r="K604" s="238"/>
      <c r="L604" s="243"/>
      <c r="M604" s="244"/>
      <c r="N604" s="245"/>
      <c r="O604" s="245"/>
      <c r="P604" s="245"/>
      <c r="Q604" s="245"/>
      <c r="R604" s="245"/>
      <c r="S604" s="245"/>
      <c r="T604" s="246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47" t="s">
        <v>148</v>
      </c>
      <c r="AU604" s="247" t="s">
        <v>144</v>
      </c>
      <c r="AV604" s="14" t="s">
        <v>82</v>
      </c>
      <c r="AW604" s="14" t="s">
        <v>33</v>
      </c>
      <c r="AX604" s="14" t="s">
        <v>72</v>
      </c>
      <c r="AY604" s="247" t="s">
        <v>133</v>
      </c>
    </row>
    <row r="605" s="15" customFormat="1">
      <c r="A605" s="15"/>
      <c r="B605" s="248"/>
      <c r="C605" s="249"/>
      <c r="D605" s="228" t="s">
        <v>148</v>
      </c>
      <c r="E605" s="250" t="s">
        <v>19</v>
      </c>
      <c r="F605" s="251" t="s">
        <v>151</v>
      </c>
      <c r="G605" s="249"/>
      <c r="H605" s="252">
        <v>0.217</v>
      </c>
      <c r="I605" s="253"/>
      <c r="J605" s="249"/>
      <c r="K605" s="249"/>
      <c r="L605" s="254"/>
      <c r="M605" s="255"/>
      <c r="N605" s="256"/>
      <c r="O605" s="256"/>
      <c r="P605" s="256"/>
      <c r="Q605" s="256"/>
      <c r="R605" s="256"/>
      <c r="S605" s="256"/>
      <c r="T605" s="257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T605" s="258" t="s">
        <v>148</v>
      </c>
      <c r="AU605" s="258" t="s">
        <v>144</v>
      </c>
      <c r="AV605" s="15" t="s">
        <v>144</v>
      </c>
      <c r="AW605" s="15" t="s">
        <v>33</v>
      </c>
      <c r="AX605" s="15" t="s">
        <v>80</v>
      </c>
      <c r="AY605" s="258" t="s">
        <v>133</v>
      </c>
    </row>
    <row r="606" s="2" customFormat="1" ht="24.15" customHeight="1">
      <c r="A606" s="42"/>
      <c r="B606" s="43"/>
      <c r="C606" s="208" t="s">
        <v>776</v>
      </c>
      <c r="D606" s="208" t="s">
        <v>138</v>
      </c>
      <c r="E606" s="209" t="s">
        <v>679</v>
      </c>
      <c r="F606" s="210" t="s">
        <v>680</v>
      </c>
      <c r="G606" s="211" t="s">
        <v>422</v>
      </c>
      <c r="H606" s="212">
        <v>0.79800000000000004</v>
      </c>
      <c r="I606" s="213"/>
      <c r="J606" s="214">
        <f>ROUND(I606*H606,2)</f>
        <v>0</v>
      </c>
      <c r="K606" s="210" t="s">
        <v>142</v>
      </c>
      <c r="L606" s="48"/>
      <c r="M606" s="215" t="s">
        <v>19</v>
      </c>
      <c r="N606" s="216" t="s">
        <v>43</v>
      </c>
      <c r="O606" s="88"/>
      <c r="P606" s="217">
        <f>O606*H606</f>
        <v>0</v>
      </c>
      <c r="Q606" s="217">
        <v>0</v>
      </c>
      <c r="R606" s="217">
        <f>Q606*H606</f>
        <v>0</v>
      </c>
      <c r="S606" s="217">
        <v>0</v>
      </c>
      <c r="T606" s="218">
        <f>S606*H606</f>
        <v>0</v>
      </c>
      <c r="U606" s="42"/>
      <c r="V606" s="42"/>
      <c r="W606" s="42"/>
      <c r="X606" s="42"/>
      <c r="Y606" s="42"/>
      <c r="Z606" s="42"/>
      <c r="AA606" s="42"/>
      <c r="AB606" s="42"/>
      <c r="AC606" s="42"/>
      <c r="AD606" s="42"/>
      <c r="AE606" s="42"/>
      <c r="AR606" s="219" t="s">
        <v>240</v>
      </c>
      <c r="AT606" s="219" t="s">
        <v>138</v>
      </c>
      <c r="AU606" s="219" t="s">
        <v>144</v>
      </c>
      <c r="AY606" s="21" t="s">
        <v>133</v>
      </c>
      <c r="BE606" s="220">
        <f>IF(N606="základní",J606,0)</f>
        <v>0</v>
      </c>
      <c r="BF606" s="220">
        <f>IF(N606="snížená",J606,0)</f>
        <v>0</v>
      </c>
      <c r="BG606" s="220">
        <f>IF(N606="zákl. přenesená",J606,0)</f>
        <v>0</v>
      </c>
      <c r="BH606" s="220">
        <f>IF(N606="sníž. přenesená",J606,0)</f>
        <v>0</v>
      </c>
      <c r="BI606" s="220">
        <f>IF(N606="nulová",J606,0)</f>
        <v>0</v>
      </c>
      <c r="BJ606" s="21" t="s">
        <v>80</v>
      </c>
      <c r="BK606" s="220">
        <f>ROUND(I606*H606,2)</f>
        <v>0</v>
      </c>
      <c r="BL606" s="21" t="s">
        <v>240</v>
      </c>
      <c r="BM606" s="219" t="s">
        <v>777</v>
      </c>
    </row>
    <row r="607" s="2" customFormat="1">
      <c r="A607" s="42"/>
      <c r="B607" s="43"/>
      <c r="C607" s="44"/>
      <c r="D607" s="221" t="s">
        <v>146</v>
      </c>
      <c r="E607" s="44"/>
      <c r="F607" s="222" t="s">
        <v>682</v>
      </c>
      <c r="G607" s="44"/>
      <c r="H607" s="44"/>
      <c r="I607" s="223"/>
      <c r="J607" s="44"/>
      <c r="K607" s="44"/>
      <c r="L607" s="48"/>
      <c r="M607" s="224"/>
      <c r="N607" s="225"/>
      <c r="O607" s="88"/>
      <c r="P607" s="88"/>
      <c r="Q607" s="88"/>
      <c r="R607" s="88"/>
      <c r="S607" s="88"/>
      <c r="T607" s="89"/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  <c r="AE607" s="42"/>
      <c r="AT607" s="21" t="s">
        <v>146</v>
      </c>
      <c r="AU607" s="21" t="s">
        <v>144</v>
      </c>
    </row>
    <row r="608" s="12" customFormat="1" ht="22.8" customHeight="1">
      <c r="A608" s="12"/>
      <c r="B608" s="192"/>
      <c r="C608" s="193"/>
      <c r="D608" s="194" t="s">
        <v>71</v>
      </c>
      <c r="E608" s="206" t="s">
        <v>778</v>
      </c>
      <c r="F608" s="206" t="s">
        <v>779</v>
      </c>
      <c r="G608" s="193"/>
      <c r="H608" s="193"/>
      <c r="I608" s="196"/>
      <c r="J608" s="207">
        <f>BK608</f>
        <v>0</v>
      </c>
      <c r="K608" s="193"/>
      <c r="L608" s="198"/>
      <c r="M608" s="199"/>
      <c r="N608" s="200"/>
      <c r="O608" s="200"/>
      <c r="P608" s="201">
        <f>SUM(P609:P617)</f>
        <v>0</v>
      </c>
      <c r="Q608" s="200"/>
      <c r="R608" s="201">
        <f>SUM(R609:R617)</f>
        <v>0.0074903000000000001</v>
      </c>
      <c r="S608" s="200"/>
      <c r="T608" s="202">
        <f>SUM(T609:T617)</f>
        <v>0</v>
      </c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R608" s="203" t="s">
        <v>82</v>
      </c>
      <c r="AT608" s="204" t="s">
        <v>71</v>
      </c>
      <c r="AU608" s="204" t="s">
        <v>80</v>
      </c>
      <c r="AY608" s="203" t="s">
        <v>133</v>
      </c>
      <c r="BK608" s="205">
        <f>SUM(BK609:BK617)</f>
        <v>0</v>
      </c>
    </row>
    <row r="609" s="2" customFormat="1" ht="24.15" customHeight="1">
      <c r="A609" s="42"/>
      <c r="B609" s="43"/>
      <c r="C609" s="208" t="s">
        <v>780</v>
      </c>
      <c r="D609" s="208" t="s">
        <v>138</v>
      </c>
      <c r="E609" s="209" t="s">
        <v>781</v>
      </c>
      <c r="F609" s="210" t="s">
        <v>782</v>
      </c>
      <c r="G609" s="211" t="s">
        <v>141</v>
      </c>
      <c r="H609" s="212">
        <v>2.355</v>
      </c>
      <c r="I609" s="213"/>
      <c r="J609" s="214">
        <f>ROUND(I609*H609,2)</f>
        <v>0</v>
      </c>
      <c r="K609" s="210" t="s">
        <v>142</v>
      </c>
      <c r="L609" s="48"/>
      <c r="M609" s="215" t="s">
        <v>19</v>
      </c>
      <c r="N609" s="216" t="s">
        <v>43</v>
      </c>
      <c r="O609" s="88"/>
      <c r="P609" s="217">
        <f>O609*H609</f>
        <v>0</v>
      </c>
      <c r="Q609" s="217">
        <v>0.00010000000000000001</v>
      </c>
      <c r="R609" s="217">
        <f>Q609*H609</f>
        <v>0.00023550000000000001</v>
      </c>
      <c r="S609" s="217">
        <v>0</v>
      </c>
      <c r="T609" s="218">
        <f>S609*H609</f>
        <v>0</v>
      </c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  <c r="AE609" s="42"/>
      <c r="AR609" s="219" t="s">
        <v>240</v>
      </c>
      <c r="AT609" s="219" t="s">
        <v>138</v>
      </c>
      <c r="AU609" s="219" t="s">
        <v>82</v>
      </c>
      <c r="AY609" s="21" t="s">
        <v>133</v>
      </c>
      <c r="BE609" s="220">
        <f>IF(N609="základní",J609,0)</f>
        <v>0</v>
      </c>
      <c r="BF609" s="220">
        <f>IF(N609="snížená",J609,0)</f>
        <v>0</v>
      </c>
      <c r="BG609" s="220">
        <f>IF(N609="zákl. přenesená",J609,0)</f>
        <v>0</v>
      </c>
      <c r="BH609" s="220">
        <f>IF(N609="sníž. přenesená",J609,0)</f>
        <v>0</v>
      </c>
      <c r="BI609" s="220">
        <f>IF(N609="nulová",J609,0)</f>
        <v>0</v>
      </c>
      <c r="BJ609" s="21" t="s">
        <v>80</v>
      </c>
      <c r="BK609" s="220">
        <f>ROUND(I609*H609,2)</f>
        <v>0</v>
      </c>
      <c r="BL609" s="21" t="s">
        <v>240</v>
      </c>
      <c r="BM609" s="219" t="s">
        <v>783</v>
      </c>
    </row>
    <row r="610" s="2" customFormat="1">
      <c r="A610" s="42"/>
      <c r="B610" s="43"/>
      <c r="C610" s="44"/>
      <c r="D610" s="221" t="s">
        <v>146</v>
      </c>
      <c r="E610" s="44"/>
      <c r="F610" s="222" t="s">
        <v>784</v>
      </c>
      <c r="G610" s="44"/>
      <c r="H610" s="44"/>
      <c r="I610" s="223"/>
      <c r="J610" s="44"/>
      <c r="K610" s="44"/>
      <c r="L610" s="48"/>
      <c r="M610" s="224"/>
      <c r="N610" s="225"/>
      <c r="O610" s="88"/>
      <c r="P610" s="88"/>
      <c r="Q610" s="88"/>
      <c r="R610" s="88"/>
      <c r="S610" s="88"/>
      <c r="T610" s="89"/>
      <c r="U610" s="42"/>
      <c r="V610" s="42"/>
      <c r="W610" s="42"/>
      <c r="X610" s="42"/>
      <c r="Y610" s="42"/>
      <c r="Z610" s="42"/>
      <c r="AA610" s="42"/>
      <c r="AB610" s="42"/>
      <c r="AC610" s="42"/>
      <c r="AD610" s="42"/>
      <c r="AE610" s="42"/>
      <c r="AT610" s="21" t="s">
        <v>146</v>
      </c>
      <c r="AU610" s="21" t="s">
        <v>82</v>
      </c>
    </row>
    <row r="611" s="13" customFormat="1">
      <c r="A611" s="13"/>
      <c r="B611" s="226"/>
      <c r="C611" s="227"/>
      <c r="D611" s="228" t="s">
        <v>148</v>
      </c>
      <c r="E611" s="229" t="s">
        <v>19</v>
      </c>
      <c r="F611" s="230" t="s">
        <v>785</v>
      </c>
      <c r="G611" s="227"/>
      <c r="H611" s="229" t="s">
        <v>19</v>
      </c>
      <c r="I611" s="231"/>
      <c r="J611" s="227"/>
      <c r="K611" s="227"/>
      <c r="L611" s="232"/>
      <c r="M611" s="233"/>
      <c r="N611" s="234"/>
      <c r="O611" s="234"/>
      <c r="P611" s="234"/>
      <c r="Q611" s="234"/>
      <c r="R611" s="234"/>
      <c r="S611" s="234"/>
      <c r="T611" s="235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36" t="s">
        <v>148</v>
      </c>
      <c r="AU611" s="236" t="s">
        <v>82</v>
      </c>
      <c r="AV611" s="13" t="s">
        <v>80</v>
      </c>
      <c r="AW611" s="13" t="s">
        <v>33</v>
      </c>
      <c r="AX611" s="13" t="s">
        <v>72</v>
      </c>
      <c r="AY611" s="236" t="s">
        <v>133</v>
      </c>
    </row>
    <row r="612" s="14" customFormat="1">
      <c r="A612" s="14"/>
      <c r="B612" s="237"/>
      <c r="C612" s="238"/>
      <c r="D612" s="228" t="s">
        <v>148</v>
      </c>
      <c r="E612" s="239" t="s">
        <v>19</v>
      </c>
      <c r="F612" s="240" t="s">
        <v>786</v>
      </c>
      <c r="G612" s="238"/>
      <c r="H612" s="241">
        <v>2.355</v>
      </c>
      <c r="I612" s="242"/>
      <c r="J612" s="238"/>
      <c r="K612" s="238"/>
      <c r="L612" s="243"/>
      <c r="M612" s="244"/>
      <c r="N612" s="245"/>
      <c r="O612" s="245"/>
      <c r="P612" s="245"/>
      <c r="Q612" s="245"/>
      <c r="R612" s="245"/>
      <c r="S612" s="245"/>
      <c r="T612" s="246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47" t="s">
        <v>148</v>
      </c>
      <c r="AU612" s="247" t="s">
        <v>82</v>
      </c>
      <c r="AV612" s="14" t="s">
        <v>82</v>
      </c>
      <c r="AW612" s="14" t="s">
        <v>33</v>
      </c>
      <c r="AX612" s="14" t="s">
        <v>72</v>
      </c>
      <c r="AY612" s="247" t="s">
        <v>133</v>
      </c>
    </row>
    <row r="613" s="15" customFormat="1">
      <c r="A613" s="15"/>
      <c r="B613" s="248"/>
      <c r="C613" s="249"/>
      <c r="D613" s="228" t="s">
        <v>148</v>
      </c>
      <c r="E613" s="250" t="s">
        <v>19</v>
      </c>
      <c r="F613" s="251" t="s">
        <v>151</v>
      </c>
      <c r="G613" s="249"/>
      <c r="H613" s="252">
        <v>2.355</v>
      </c>
      <c r="I613" s="253"/>
      <c r="J613" s="249"/>
      <c r="K613" s="249"/>
      <c r="L613" s="254"/>
      <c r="M613" s="255"/>
      <c r="N613" s="256"/>
      <c r="O613" s="256"/>
      <c r="P613" s="256"/>
      <c r="Q613" s="256"/>
      <c r="R613" s="256"/>
      <c r="S613" s="256"/>
      <c r="T613" s="257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T613" s="258" t="s">
        <v>148</v>
      </c>
      <c r="AU613" s="258" t="s">
        <v>82</v>
      </c>
      <c r="AV613" s="15" t="s">
        <v>144</v>
      </c>
      <c r="AW613" s="15" t="s">
        <v>33</v>
      </c>
      <c r="AX613" s="15" t="s">
        <v>80</v>
      </c>
      <c r="AY613" s="258" t="s">
        <v>133</v>
      </c>
    </row>
    <row r="614" s="2" customFormat="1" ht="16.5" customHeight="1">
      <c r="A614" s="42"/>
      <c r="B614" s="43"/>
      <c r="C614" s="259" t="s">
        <v>787</v>
      </c>
      <c r="D614" s="259" t="s">
        <v>152</v>
      </c>
      <c r="E614" s="260" t="s">
        <v>788</v>
      </c>
      <c r="F614" s="261" t="s">
        <v>789</v>
      </c>
      <c r="G614" s="262" t="s">
        <v>141</v>
      </c>
      <c r="H614" s="263">
        <v>2.5910000000000002</v>
      </c>
      <c r="I614" s="264"/>
      <c r="J614" s="265">
        <f>ROUND(I614*H614,2)</f>
        <v>0</v>
      </c>
      <c r="K614" s="261" t="s">
        <v>142</v>
      </c>
      <c r="L614" s="266"/>
      <c r="M614" s="267" t="s">
        <v>19</v>
      </c>
      <c r="N614" s="268" t="s">
        <v>43</v>
      </c>
      <c r="O614" s="88"/>
      <c r="P614" s="217">
        <f>O614*H614</f>
        <v>0</v>
      </c>
      <c r="Q614" s="217">
        <v>0.0028</v>
      </c>
      <c r="R614" s="217">
        <f>Q614*H614</f>
        <v>0.0072548000000000005</v>
      </c>
      <c r="S614" s="217">
        <v>0</v>
      </c>
      <c r="T614" s="218">
        <f>S614*H614</f>
        <v>0</v>
      </c>
      <c r="U614" s="42"/>
      <c r="V614" s="42"/>
      <c r="W614" s="42"/>
      <c r="X614" s="42"/>
      <c r="Y614" s="42"/>
      <c r="Z614" s="42"/>
      <c r="AA614" s="42"/>
      <c r="AB614" s="42"/>
      <c r="AC614" s="42"/>
      <c r="AD614" s="42"/>
      <c r="AE614" s="42"/>
      <c r="AR614" s="219" t="s">
        <v>360</v>
      </c>
      <c r="AT614" s="219" t="s">
        <v>152</v>
      </c>
      <c r="AU614" s="219" t="s">
        <v>82</v>
      </c>
      <c r="AY614" s="21" t="s">
        <v>133</v>
      </c>
      <c r="BE614" s="220">
        <f>IF(N614="základní",J614,0)</f>
        <v>0</v>
      </c>
      <c r="BF614" s="220">
        <f>IF(N614="snížená",J614,0)</f>
        <v>0</v>
      </c>
      <c r="BG614" s="220">
        <f>IF(N614="zákl. přenesená",J614,0)</f>
        <v>0</v>
      </c>
      <c r="BH614" s="220">
        <f>IF(N614="sníž. přenesená",J614,0)</f>
        <v>0</v>
      </c>
      <c r="BI614" s="220">
        <f>IF(N614="nulová",J614,0)</f>
        <v>0</v>
      </c>
      <c r="BJ614" s="21" t="s">
        <v>80</v>
      </c>
      <c r="BK614" s="220">
        <f>ROUND(I614*H614,2)</f>
        <v>0</v>
      </c>
      <c r="BL614" s="21" t="s">
        <v>240</v>
      </c>
      <c r="BM614" s="219" t="s">
        <v>790</v>
      </c>
    </row>
    <row r="615" s="14" customFormat="1">
      <c r="A615" s="14"/>
      <c r="B615" s="237"/>
      <c r="C615" s="238"/>
      <c r="D615" s="228" t="s">
        <v>148</v>
      </c>
      <c r="E615" s="238"/>
      <c r="F615" s="240" t="s">
        <v>791</v>
      </c>
      <c r="G615" s="238"/>
      <c r="H615" s="241">
        <v>2.5910000000000002</v>
      </c>
      <c r="I615" s="242"/>
      <c r="J615" s="238"/>
      <c r="K615" s="238"/>
      <c r="L615" s="243"/>
      <c r="M615" s="244"/>
      <c r="N615" s="245"/>
      <c r="O615" s="245"/>
      <c r="P615" s="245"/>
      <c r="Q615" s="245"/>
      <c r="R615" s="245"/>
      <c r="S615" s="245"/>
      <c r="T615" s="246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47" t="s">
        <v>148</v>
      </c>
      <c r="AU615" s="247" t="s">
        <v>82</v>
      </c>
      <c r="AV615" s="14" t="s">
        <v>82</v>
      </c>
      <c r="AW615" s="14" t="s">
        <v>4</v>
      </c>
      <c r="AX615" s="14" t="s">
        <v>80</v>
      </c>
      <c r="AY615" s="247" t="s">
        <v>133</v>
      </c>
    </row>
    <row r="616" s="2" customFormat="1" ht="24.15" customHeight="1">
      <c r="A616" s="42"/>
      <c r="B616" s="43"/>
      <c r="C616" s="208" t="s">
        <v>792</v>
      </c>
      <c r="D616" s="208" t="s">
        <v>138</v>
      </c>
      <c r="E616" s="209" t="s">
        <v>793</v>
      </c>
      <c r="F616" s="210" t="s">
        <v>794</v>
      </c>
      <c r="G616" s="211" t="s">
        <v>422</v>
      </c>
      <c r="H616" s="212">
        <v>0.0070000000000000001</v>
      </c>
      <c r="I616" s="213"/>
      <c r="J616" s="214">
        <f>ROUND(I616*H616,2)</f>
        <v>0</v>
      </c>
      <c r="K616" s="210" t="s">
        <v>142</v>
      </c>
      <c r="L616" s="48"/>
      <c r="M616" s="215" t="s">
        <v>19</v>
      </c>
      <c r="N616" s="216" t="s">
        <v>43</v>
      </c>
      <c r="O616" s="88"/>
      <c r="P616" s="217">
        <f>O616*H616</f>
        <v>0</v>
      </c>
      <c r="Q616" s="217">
        <v>0</v>
      </c>
      <c r="R616" s="217">
        <f>Q616*H616</f>
        <v>0</v>
      </c>
      <c r="S616" s="217">
        <v>0</v>
      </c>
      <c r="T616" s="218">
        <f>S616*H616</f>
        <v>0</v>
      </c>
      <c r="U616" s="42"/>
      <c r="V616" s="42"/>
      <c r="W616" s="42"/>
      <c r="X616" s="42"/>
      <c r="Y616" s="42"/>
      <c r="Z616" s="42"/>
      <c r="AA616" s="42"/>
      <c r="AB616" s="42"/>
      <c r="AC616" s="42"/>
      <c r="AD616" s="42"/>
      <c r="AE616" s="42"/>
      <c r="AR616" s="219" t="s">
        <v>240</v>
      </c>
      <c r="AT616" s="219" t="s">
        <v>138</v>
      </c>
      <c r="AU616" s="219" t="s">
        <v>82</v>
      </c>
      <c r="AY616" s="21" t="s">
        <v>133</v>
      </c>
      <c r="BE616" s="220">
        <f>IF(N616="základní",J616,0)</f>
        <v>0</v>
      </c>
      <c r="BF616" s="220">
        <f>IF(N616="snížená",J616,0)</f>
        <v>0</v>
      </c>
      <c r="BG616" s="220">
        <f>IF(N616="zákl. přenesená",J616,0)</f>
        <v>0</v>
      </c>
      <c r="BH616" s="220">
        <f>IF(N616="sníž. přenesená",J616,0)</f>
        <v>0</v>
      </c>
      <c r="BI616" s="220">
        <f>IF(N616="nulová",J616,0)</f>
        <v>0</v>
      </c>
      <c r="BJ616" s="21" t="s">
        <v>80</v>
      </c>
      <c r="BK616" s="220">
        <f>ROUND(I616*H616,2)</f>
        <v>0</v>
      </c>
      <c r="BL616" s="21" t="s">
        <v>240</v>
      </c>
      <c r="BM616" s="219" t="s">
        <v>795</v>
      </c>
    </row>
    <row r="617" s="2" customFormat="1">
      <c r="A617" s="42"/>
      <c r="B617" s="43"/>
      <c r="C617" s="44"/>
      <c r="D617" s="221" t="s">
        <v>146</v>
      </c>
      <c r="E617" s="44"/>
      <c r="F617" s="222" t="s">
        <v>796</v>
      </c>
      <c r="G617" s="44"/>
      <c r="H617" s="44"/>
      <c r="I617" s="223"/>
      <c r="J617" s="44"/>
      <c r="K617" s="44"/>
      <c r="L617" s="48"/>
      <c r="M617" s="224"/>
      <c r="N617" s="225"/>
      <c r="O617" s="88"/>
      <c r="P617" s="88"/>
      <c r="Q617" s="88"/>
      <c r="R617" s="88"/>
      <c r="S617" s="88"/>
      <c r="T617" s="89"/>
      <c r="U617" s="42"/>
      <c r="V617" s="42"/>
      <c r="W617" s="42"/>
      <c r="X617" s="42"/>
      <c r="Y617" s="42"/>
      <c r="Z617" s="42"/>
      <c r="AA617" s="42"/>
      <c r="AB617" s="42"/>
      <c r="AC617" s="42"/>
      <c r="AD617" s="42"/>
      <c r="AE617" s="42"/>
      <c r="AT617" s="21" t="s">
        <v>146</v>
      </c>
      <c r="AU617" s="21" t="s">
        <v>82</v>
      </c>
    </row>
    <row r="618" s="12" customFormat="1" ht="22.8" customHeight="1">
      <c r="A618" s="12"/>
      <c r="B618" s="192"/>
      <c r="C618" s="193"/>
      <c r="D618" s="194" t="s">
        <v>71</v>
      </c>
      <c r="E618" s="206" t="s">
        <v>797</v>
      </c>
      <c r="F618" s="206" t="s">
        <v>798</v>
      </c>
      <c r="G618" s="193"/>
      <c r="H618" s="193"/>
      <c r="I618" s="196"/>
      <c r="J618" s="207">
        <f>BK618</f>
        <v>0</v>
      </c>
      <c r="K618" s="193"/>
      <c r="L618" s="198"/>
      <c r="M618" s="199"/>
      <c r="N618" s="200"/>
      <c r="O618" s="200"/>
      <c r="P618" s="201">
        <f>SUM(P619:P626)</f>
        <v>0</v>
      </c>
      <c r="Q618" s="200"/>
      <c r="R618" s="201">
        <f>SUM(R619:R626)</f>
        <v>0.150175</v>
      </c>
      <c r="S618" s="200"/>
      <c r="T618" s="202">
        <f>SUM(T619:T626)</f>
        <v>0</v>
      </c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R618" s="203" t="s">
        <v>82</v>
      </c>
      <c r="AT618" s="204" t="s">
        <v>71</v>
      </c>
      <c r="AU618" s="204" t="s">
        <v>80</v>
      </c>
      <c r="AY618" s="203" t="s">
        <v>133</v>
      </c>
      <c r="BK618" s="205">
        <f>SUM(BK619:BK626)</f>
        <v>0</v>
      </c>
    </row>
    <row r="619" s="2" customFormat="1" ht="44.25" customHeight="1">
      <c r="A619" s="42"/>
      <c r="B619" s="43"/>
      <c r="C619" s="208" t="s">
        <v>799</v>
      </c>
      <c r="D619" s="208" t="s">
        <v>138</v>
      </c>
      <c r="E619" s="209" t="s">
        <v>800</v>
      </c>
      <c r="F619" s="210" t="s">
        <v>801</v>
      </c>
      <c r="G619" s="211" t="s">
        <v>255</v>
      </c>
      <c r="H619" s="212">
        <v>1</v>
      </c>
      <c r="I619" s="213"/>
      <c r="J619" s="214">
        <f>ROUND(I619*H619,2)</f>
        <v>0</v>
      </c>
      <c r="K619" s="210" t="s">
        <v>19</v>
      </c>
      <c r="L619" s="48"/>
      <c r="M619" s="215" t="s">
        <v>19</v>
      </c>
      <c r="N619" s="216" t="s">
        <v>43</v>
      </c>
      <c r="O619" s="88"/>
      <c r="P619" s="217">
        <f>O619*H619</f>
        <v>0</v>
      </c>
      <c r="Q619" s="217">
        <v>0</v>
      </c>
      <c r="R619" s="217">
        <f>Q619*H619</f>
        <v>0</v>
      </c>
      <c r="S619" s="217">
        <v>0</v>
      </c>
      <c r="T619" s="218">
        <f>S619*H619</f>
        <v>0</v>
      </c>
      <c r="U619" s="42"/>
      <c r="V619" s="42"/>
      <c r="W619" s="42"/>
      <c r="X619" s="42"/>
      <c r="Y619" s="42"/>
      <c r="Z619" s="42"/>
      <c r="AA619" s="42"/>
      <c r="AB619" s="42"/>
      <c r="AC619" s="42"/>
      <c r="AD619" s="42"/>
      <c r="AE619" s="42"/>
      <c r="AR619" s="219" t="s">
        <v>240</v>
      </c>
      <c r="AT619" s="219" t="s">
        <v>138</v>
      </c>
      <c r="AU619" s="219" t="s">
        <v>82</v>
      </c>
      <c r="AY619" s="21" t="s">
        <v>133</v>
      </c>
      <c r="BE619" s="220">
        <f>IF(N619="základní",J619,0)</f>
        <v>0</v>
      </c>
      <c r="BF619" s="220">
        <f>IF(N619="snížená",J619,0)</f>
        <v>0</v>
      </c>
      <c r="BG619" s="220">
        <f>IF(N619="zákl. přenesená",J619,0)</f>
        <v>0</v>
      </c>
      <c r="BH619" s="220">
        <f>IF(N619="sníž. přenesená",J619,0)</f>
        <v>0</v>
      </c>
      <c r="BI619" s="220">
        <f>IF(N619="nulová",J619,0)</f>
        <v>0</v>
      </c>
      <c r="BJ619" s="21" t="s">
        <v>80</v>
      </c>
      <c r="BK619" s="220">
        <f>ROUND(I619*H619,2)</f>
        <v>0</v>
      </c>
      <c r="BL619" s="21" t="s">
        <v>240</v>
      </c>
      <c r="BM619" s="219" t="s">
        <v>802</v>
      </c>
    </row>
    <row r="620" s="2" customFormat="1" ht="24.15" customHeight="1">
      <c r="A620" s="42"/>
      <c r="B620" s="43"/>
      <c r="C620" s="208" t="s">
        <v>803</v>
      </c>
      <c r="D620" s="208" t="s">
        <v>138</v>
      </c>
      <c r="E620" s="209" t="s">
        <v>804</v>
      </c>
      <c r="F620" s="210" t="s">
        <v>805</v>
      </c>
      <c r="G620" s="211" t="s">
        <v>255</v>
      </c>
      <c r="H620" s="212">
        <v>1</v>
      </c>
      <c r="I620" s="213"/>
      <c r="J620" s="214">
        <f>ROUND(I620*H620,2)</f>
        <v>0</v>
      </c>
      <c r="K620" s="210" t="s">
        <v>19</v>
      </c>
      <c r="L620" s="48"/>
      <c r="M620" s="215" t="s">
        <v>19</v>
      </c>
      <c r="N620" s="216" t="s">
        <v>43</v>
      </c>
      <c r="O620" s="88"/>
      <c r="P620" s="217">
        <f>O620*H620</f>
        <v>0</v>
      </c>
      <c r="Q620" s="217">
        <v>0.13600000000000001</v>
      </c>
      <c r="R620" s="217">
        <f>Q620*H620</f>
        <v>0.13600000000000001</v>
      </c>
      <c r="S620" s="217">
        <v>0</v>
      </c>
      <c r="T620" s="218">
        <f>S620*H620</f>
        <v>0</v>
      </c>
      <c r="U620" s="42"/>
      <c r="V620" s="42"/>
      <c r="W620" s="42"/>
      <c r="X620" s="42"/>
      <c r="Y620" s="42"/>
      <c r="Z620" s="42"/>
      <c r="AA620" s="42"/>
      <c r="AB620" s="42"/>
      <c r="AC620" s="42"/>
      <c r="AD620" s="42"/>
      <c r="AE620" s="42"/>
      <c r="AR620" s="219" t="s">
        <v>240</v>
      </c>
      <c r="AT620" s="219" t="s">
        <v>138</v>
      </c>
      <c r="AU620" s="219" t="s">
        <v>82</v>
      </c>
      <c r="AY620" s="21" t="s">
        <v>133</v>
      </c>
      <c r="BE620" s="220">
        <f>IF(N620="základní",J620,0)</f>
        <v>0</v>
      </c>
      <c r="BF620" s="220">
        <f>IF(N620="snížená",J620,0)</f>
        <v>0</v>
      </c>
      <c r="BG620" s="220">
        <f>IF(N620="zákl. přenesená",J620,0)</f>
        <v>0</v>
      </c>
      <c r="BH620" s="220">
        <f>IF(N620="sníž. přenesená",J620,0)</f>
        <v>0</v>
      </c>
      <c r="BI620" s="220">
        <f>IF(N620="nulová",J620,0)</f>
        <v>0</v>
      </c>
      <c r="BJ620" s="21" t="s">
        <v>80</v>
      </c>
      <c r="BK620" s="220">
        <f>ROUND(I620*H620,2)</f>
        <v>0</v>
      </c>
      <c r="BL620" s="21" t="s">
        <v>240</v>
      </c>
      <c r="BM620" s="219" t="s">
        <v>806</v>
      </c>
    </row>
    <row r="621" s="2" customFormat="1" ht="16.5" customHeight="1">
      <c r="A621" s="42"/>
      <c r="B621" s="43"/>
      <c r="C621" s="208" t="s">
        <v>807</v>
      </c>
      <c r="D621" s="208" t="s">
        <v>138</v>
      </c>
      <c r="E621" s="209" t="s">
        <v>808</v>
      </c>
      <c r="F621" s="210" t="s">
        <v>809</v>
      </c>
      <c r="G621" s="211" t="s">
        <v>170</v>
      </c>
      <c r="H621" s="212">
        <v>50</v>
      </c>
      <c r="I621" s="213"/>
      <c r="J621" s="214">
        <f>ROUND(I621*H621,2)</f>
        <v>0</v>
      </c>
      <c r="K621" s="210" t="s">
        <v>142</v>
      </c>
      <c r="L621" s="48"/>
      <c r="M621" s="215" t="s">
        <v>19</v>
      </c>
      <c r="N621" s="216" t="s">
        <v>43</v>
      </c>
      <c r="O621" s="88"/>
      <c r="P621" s="217">
        <f>O621*H621</f>
        <v>0</v>
      </c>
      <c r="Q621" s="217">
        <v>0</v>
      </c>
      <c r="R621" s="217">
        <f>Q621*H621</f>
        <v>0</v>
      </c>
      <c r="S621" s="217">
        <v>0</v>
      </c>
      <c r="T621" s="218">
        <f>S621*H621</f>
        <v>0</v>
      </c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R621" s="219" t="s">
        <v>240</v>
      </c>
      <c r="AT621" s="219" t="s">
        <v>138</v>
      </c>
      <c r="AU621" s="219" t="s">
        <v>82</v>
      </c>
      <c r="AY621" s="21" t="s">
        <v>133</v>
      </c>
      <c r="BE621" s="220">
        <f>IF(N621="základní",J621,0)</f>
        <v>0</v>
      </c>
      <c r="BF621" s="220">
        <f>IF(N621="snížená",J621,0)</f>
        <v>0</v>
      </c>
      <c r="BG621" s="220">
        <f>IF(N621="zákl. přenesená",J621,0)</f>
        <v>0</v>
      </c>
      <c r="BH621" s="220">
        <f>IF(N621="sníž. přenesená",J621,0)</f>
        <v>0</v>
      </c>
      <c r="BI621" s="220">
        <f>IF(N621="nulová",J621,0)</f>
        <v>0</v>
      </c>
      <c r="BJ621" s="21" t="s">
        <v>80</v>
      </c>
      <c r="BK621" s="220">
        <f>ROUND(I621*H621,2)</f>
        <v>0</v>
      </c>
      <c r="BL621" s="21" t="s">
        <v>240</v>
      </c>
      <c r="BM621" s="219" t="s">
        <v>810</v>
      </c>
    </row>
    <row r="622" s="2" customFormat="1">
      <c r="A622" s="42"/>
      <c r="B622" s="43"/>
      <c r="C622" s="44"/>
      <c r="D622" s="221" t="s">
        <v>146</v>
      </c>
      <c r="E622" s="44"/>
      <c r="F622" s="222" t="s">
        <v>811</v>
      </c>
      <c r="G622" s="44"/>
      <c r="H622" s="44"/>
      <c r="I622" s="223"/>
      <c r="J622" s="44"/>
      <c r="K622" s="44"/>
      <c r="L622" s="48"/>
      <c r="M622" s="224"/>
      <c r="N622" s="225"/>
      <c r="O622" s="88"/>
      <c r="P622" s="88"/>
      <c r="Q622" s="88"/>
      <c r="R622" s="88"/>
      <c r="S622" s="88"/>
      <c r="T622" s="89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42"/>
      <c r="AT622" s="21" t="s">
        <v>146</v>
      </c>
      <c r="AU622" s="21" t="s">
        <v>82</v>
      </c>
    </row>
    <row r="623" s="2" customFormat="1" ht="24.15" customHeight="1">
      <c r="A623" s="42"/>
      <c r="B623" s="43"/>
      <c r="C623" s="259" t="s">
        <v>812</v>
      </c>
      <c r="D623" s="259" t="s">
        <v>152</v>
      </c>
      <c r="E623" s="260" t="s">
        <v>813</v>
      </c>
      <c r="F623" s="261" t="s">
        <v>814</v>
      </c>
      <c r="G623" s="262" t="s">
        <v>170</v>
      </c>
      <c r="H623" s="263">
        <v>52.5</v>
      </c>
      <c r="I623" s="264"/>
      <c r="J623" s="265">
        <f>ROUND(I623*H623,2)</f>
        <v>0</v>
      </c>
      <c r="K623" s="261" t="s">
        <v>142</v>
      </c>
      <c r="L623" s="266"/>
      <c r="M623" s="267" t="s">
        <v>19</v>
      </c>
      <c r="N623" s="268" t="s">
        <v>43</v>
      </c>
      <c r="O623" s="88"/>
      <c r="P623" s="217">
        <f>O623*H623</f>
        <v>0</v>
      </c>
      <c r="Q623" s="217">
        <v>0.00027</v>
      </c>
      <c r="R623" s="217">
        <f>Q623*H623</f>
        <v>0.014175</v>
      </c>
      <c r="S623" s="217">
        <v>0</v>
      </c>
      <c r="T623" s="218">
        <f>S623*H623</f>
        <v>0</v>
      </c>
      <c r="U623" s="42"/>
      <c r="V623" s="42"/>
      <c r="W623" s="42"/>
      <c r="X623" s="42"/>
      <c r="Y623" s="42"/>
      <c r="Z623" s="42"/>
      <c r="AA623" s="42"/>
      <c r="AB623" s="42"/>
      <c r="AC623" s="42"/>
      <c r="AD623" s="42"/>
      <c r="AE623" s="42"/>
      <c r="AR623" s="219" t="s">
        <v>360</v>
      </c>
      <c r="AT623" s="219" t="s">
        <v>152</v>
      </c>
      <c r="AU623" s="219" t="s">
        <v>82</v>
      </c>
      <c r="AY623" s="21" t="s">
        <v>133</v>
      </c>
      <c r="BE623" s="220">
        <f>IF(N623="základní",J623,0)</f>
        <v>0</v>
      </c>
      <c r="BF623" s="220">
        <f>IF(N623="snížená",J623,0)</f>
        <v>0</v>
      </c>
      <c r="BG623" s="220">
        <f>IF(N623="zákl. přenesená",J623,0)</f>
        <v>0</v>
      </c>
      <c r="BH623" s="220">
        <f>IF(N623="sníž. přenesená",J623,0)</f>
        <v>0</v>
      </c>
      <c r="BI623" s="220">
        <f>IF(N623="nulová",J623,0)</f>
        <v>0</v>
      </c>
      <c r="BJ623" s="21" t="s">
        <v>80</v>
      </c>
      <c r="BK623" s="220">
        <f>ROUND(I623*H623,2)</f>
        <v>0</v>
      </c>
      <c r="BL623" s="21" t="s">
        <v>240</v>
      </c>
      <c r="BM623" s="219" t="s">
        <v>815</v>
      </c>
    </row>
    <row r="624" s="14" customFormat="1">
      <c r="A624" s="14"/>
      <c r="B624" s="237"/>
      <c r="C624" s="238"/>
      <c r="D624" s="228" t="s">
        <v>148</v>
      </c>
      <c r="E624" s="238"/>
      <c r="F624" s="240" t="s">
        <v>816</v>
      </c>
      <c r="G624" s="238"/>
      <c r="H624" s="241">
        <v>52.5</v>
      </c>
      <c r="I624" s="242"/>
      <c r="J624" s="238"/>
      <c r="K624" s="238"/>
      <c r="L624" s="243"/>
      <c r="M624" s="244"/>
      <c r="N624" s="245"/>
      <c r="O624" s="245"/>
      <c r="P624" s="245"/>
      <c r="Q624" s="245"/>
      <c r="R624" s="245"/>
      <c r="S624" s="245"/>
      <c r="T624" s="246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47" t="s">
        <v>148</v>
      </c>
      <c r="AU624" s="247" t="s">
        <v>82</v>
      </c>
      <c r="AV624" s="14" t="s">
        <v>82</v>
      </c>
      <c r="AW624" s="14" t="s">
        <v>4</v>
      </c>
      <c r="AX624" s="14" t="s">
        <v>80</v>
      </c>
      <c r="AY624" s="247" t="s">
        <v>133</v>
      </c>
    </row>
    <row r="625" s="2" customFormat="1" ht="24.15" customHeight="1">
      <c r="A625" s="42"/>
      <c r="B625" s="43"/>
      <c r="C625" s="208" t="s">
        <v>817</v>
      </c>
      <c r="D625" s="208" t="s">
        <v>138</v>
      </c>
      <c r="E625" s="209" t="s">
        <v>818</v>
      </c>
      <c r="F625" s="210" t="s">
        <v>819</v>
      </c>
      <c r="G625" s="211" t="s">
        <v>422</v>
      </c>
      <c r="H625" s="212">
        <v>0.14999999999999999</v>
      </c>
      <c r="I625" s="213"/>
      <c r="J625" s="214">
        <f>ROUND(I625*H625,2)</f>
        <v>0</v>
      </c>
      <c r="K625" s="210" t="s">
        <v>142</v>
      </c>
      <c r="L625" s="48"/>
      <c r="M625" s="215" t="s">
        <v>19</v>
      </c>
      <c r="N625" s="216" t="s">
        <v>43</v>
      </c>
      <c r="O625" s="88"/>
      <c r="P625" s="217">
        <f>O625*H625</f>
        <v>0</v>
      </c>
      <c r="Q625" s="217">
        <v>0</v>
      </c>
      <c r="R625" s="217">
        <f>Q625*H625</f>
        <v>0</v>
      </c>
      <c r="S625" s="217">
        <v>0</v>
      </c>
      <c r="T625" s="218">
        <f>S625*H625</f>
        <v>0</v>
      </c>
      <c r="U625" s="42"/>
      <c r="V625" s="42"/>
      <c r="W625" s="42"/>
      <c r="X625" s="42"/>
      <c r="Y625" s="42"/>
      <c r="Z625" s="42"/>
      <c r="AA625" s="42"/>
      <c r="AB625" s="42"/>
      <c r="AC625" s="42"/>
      <c r="AD625" s="42"/>
      <c r="AE625" s="42"/>
      <c r="AR625" s="219" t="s">
        <v>240</v>
      </c>
      <c r="AT625" s="219" t="s">
        <v>138</v>
      </c>
      <c r="AU625" s="219" t="s">
        <v>82</v>
      </c>
      <c r="AY625" s="21" t="s">
        <v>133</v>
      </c>
      <c r="BE625" s="220">
        <f>IF(N625="základní",J625,0)</f>
        <v>0</v>
      </c>
      <c r="BF625" s="220">
        <f>IF(N625="snížená",J625,0)</f>
        <v>0</v>
      </c>
      <c r="BG625" s="220">
        <f>IF(N625="zákl. přenesená",J625,0)</f>
        <v>0</v>
      </c>
      <c r="BH625" s="220">
        <f>IF(N625="sníž. přenesená",J625,0)</f>
        <v>0</v>
      </c>
      <c r="BI625" s="220">
        <f>IF(N625="nulová",J625,0)</f>
        <v>0</v>
      </c>
      <c r="BJ625" s="21" t="s">
        <v>80</v>
      </c>
      <c r="BK625" s="220">
        <f>ROUND(I625*H625,2)</f>
        <v>0</v>
      </c>
      <c r="BL625" s="21" t="s">
        <v>240</v>
      </c>
      <c r="BM625" s="219" t="s">
        <v>820</v>
      </c>
    </row>
    <row r="626" s="2" customFormat="1">
      <c r="A626" s="42"/>
      <c r="B626" s="43"/>
      <c r="C626" s="44"/>
      <c r="D626" s="221" t="s">
        <v>146</v>
      </c>
      <c r="E626" s="44"/>
      <c r="F626" s="222" t="s">
        <v>821</v>
      </c>
      <c r="G626" s="44"/>
      <c r="H626" s="44"/>
      <c r="I626" s="223"/>
      <c r="J626" s="44"/>
      <c r="K626" s="44"/>
      <c r="L626" s="48"/>
      <c r="M626" s="224"/>
      <c r="N626" s="225"/>
      <c r="O626" s="88"/>
      <c r="P626" s="88"/>
      <c r="Q626" s="88"/>
      <c r="R626" s="88"/>
      <c r="S626" s="88"/>
      <c r="T626" s="89"/>
      <c r="U626" s="42"/>
      <c r="V626" s="42"/>
      <c r="W626" s="42"/>
      <c r="X626" s="42"/>
      <c r="Y626" s="42"/>
      <c r="Z626" s="42"/>
      <c r="AA626" s="42"/>
      <c r="AB626" s="42"/>
      <c r="AC626" s="42"/>
      <c r="AD626" s="42"/>
      <c r="AE626" s="42"/>
      <c r="AT626" s="21" t="s">
        <v>146</v>
      </c>
      <c r="AU626" s="21" t="s">
        <v>82</v>
      </c>
    </row>
    <row r="627" s="12" customFormat="1" ht="22.8" customHeight="1">
      <c r="A627" s="12"/>
      <c r="B627" s="192"/>
      <c r="C627" s="193"/>
      <c r="D627" s="194" t="s">
        <v>71</v>
      </c>
      <c r="E627" s="206" t="s">
        <v>822</v>
      </c>
      <c r="F627" s="206" t="s">
        <v>823</v>
      </c>
      <c r="G627" s="193"/>
      <c r="H627" s="193"/>
      <c r="I627" s="196"/>
      <c r="J627" s="207">
        <f>BK627</f>
        <v>0</v>
      </c>
      <c r="K627" s="193"/>
      <c r="L627" s="198"/>
      <c r="M627" s="199"/>
      <c r="N627" s="200"/>
      <c r="O627" s="200"/>
      <c r="P627" s="201">
        <f>SUM(P628:P632)</f>
        <v>0</v>
      </c>
      <c r="Q627" s="200"/>
      <c r="R627" s="201">
        <f>SUM(R628:R632)</f>
        <v>0.0011800000000000001</v>
      </c>
      <c r="S627" s="200"/>
      <c r="T627" s="202">
        <f>SUM(T628:T632)</f>
        <v>0</v>
      </c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R627" s="203" t="s">
        <v>82</v>
      </c>
      <c r="AT627" s="204" t="s">
        <v>71</v>
      </c>
      <c r="AU627" s="204" t="s">
        <v>80</v>
      </c>
      <c r="AY627" s="203" t="s">
        <v>133</v>
      </c>
      <c r="BK627" s="205">
        <f>SUM(BK628:BK632)</f>
        <v>0</v>
      </c>
    </row>
    <row r="628" s="2" customFormat="1" ht="16.5" customHeight="1">
      <c r="A628" s="42"/>
      <c r="B628" s="43"/>
      <c r="C628" s="208" t="s">
        <v>824</v>
      </c>
      <c r="D628" s="208" t="s">
        <v>138</v>
      </c>
      <c r="E628" s="209" t="s">
        <v>825</v>
      </c>
      <c r="F628" s="210" t="s">
        <v>826</v>
      </c>
      <c r="G628" s="211" t="s">
        <v>195</v>
      </c>
      <c r="H628" s="212">
        <v>1</v>
      </c>
      <c r="I628" s="213"/>
      <c r="J628" s="214">
        <f>ROUND(I628*H628,2)</f>
        <v>0</v>
      </c>
      <c r="K628" s="210" t="s">
        <v>142</v>
      </c>
      <c r="L628" s="48"/>
      <c r="M628" s="215" t="s">
        <v>19</v>
      </c>
      <c r="N628" s="216" t="s">
        <v>43</v>
      </c>
      <c r="O628" s="88"/>
      <c r="P628" s="217">
        <f>O628*H628</f>
        <v>0</v>
      </c>
      <c r="Q628" s="217">
        <v>0</v>
      </c>
      <c r="R628" s="217">
        <f>Q628*H628</f>
        <v>0</v>
      </c>
      <c r="S628" s="217">
        <v>0</v>
      </c>
      <c r="T628" s="218">
        <f>S628*H628</f>
        <v>0</v>
      </c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42"/>
      <c r="AR628" s="219" t="s">
        <v>240</v>
      </c>
      <c r="AT628" s="219" t="s">
        <v>138</v>
      </c>
      <c r="AU628" s="219" t="s">
        <v>82</v>
      </c>
      <c r="AY628" s="21" t="s">
        <v>133</v>
      </c>
      <c r="BE628" s="220">
        <f>IF(N628="základní",J628,0)</f>
        <v>0</v>
      </c>
      <c r="BF628" s="220">
        <f>IF(N628="snížená",J628,0)</f>
        <v>0</v>
      </c>
      <c r="BG628" s="220">
        <f>IF(N628="zákl. přenesená",J628,0)</f>
        <v>0</v>
      </c>
      <c r="BH628" s="220">
        <f>IF(N628="sníž. přenesená",J628,0)</f>
        <v>0</v>
      </c>
      <c r="BI628" s="220">
        <f>IF(N628="nulová",J628,0)</f>
        <v>0</v>
      </c>
      <c r="BJ628" s="21" t="s">
        <v>80</v>
      </c>
      <c r="BK628" s="220">
        <f>ROUND(I628*H628,2)</f>
        <v>0</v>
      </c>
      <c r="BL628" s="21" t="s">
        <v>240</v>
      </c>
      <c r="BM628" s="219" t="s">
        <v>827</v>
      </c>
    </row>
    <row r="629" s="2" customFormat="1">
      <c r="A629" s="42"/>
      <c r="B629" s="43"/>
      <c r="C629" s="44"/>
      <c r="D629" s="221" t="s">
        <v>146</v>
      </c>
      <c r="E629" s="44"/>
      <c r="F629" s="222" t="s">
        <v>828</v>
      </c>
      <c r="G629" s="44"/>
      <c r="H629" s="44"/>
      <c r="I629" s="223"/>
      <c r="J629" s="44"/>
      <c r="K629" s="44"/>
      <c r="L629" s="48"/>
      <c r="M629" s="224"/>
      <c r="N629" s="225"/>
      <c r="O629" s="88"/>
      <c r="P629" s="88"/>
      <c r="Q629" s="88"/>
      <c r="R629" s="88"/>
      <c r="S629" s="88"/>
      <c r="T629" s="89"/>
      <c r="U629" s="42"/>
      <c r="V629" s="42"/>
      <c r="W629" s="42"/>
      <c r="X629" s="42"/>
      <c r="Y629" s="42"/>
      <c r="Z629" s="42"/>
      <c r="AA629" s="42"/>
      <c r="AB629" s="42"/>
      <c r="AC629" s="42"/>
      <c r="AD629" s="42"/>
      <c r="AE629" s="42"/>
      <c r="AT629" s="21" t="s">
        <v>146</v>
      </c>
      <c r="AU629" s="21" t="s">
        <v>82</v>
      </c>
    </row>
    <row r="630" s="2" customFormat="1" ht="16.5" customHeight="1">
      <c r="A630" s="42"/>
      <c r="B630" s="43"/>
      <c r="C630" s="259" t="s">
        <v>829</v>
      </c>
      <c r="D630" s="259" t="s">
        <v>152</v>
      </c>
      <c r="E630" s="260" t="s">
        <v>830</v>
      </c>
      <c r="F630" s="261" t="s">
        <v>831</v>
      </c>
      <c r="G630" s="262" t="s">
        <v>195</v>
      </c>
      <c r="H630" s="263">
        <v>1</v>
      </c>
      <c r="I630" s="264"/>
      <c r="J630" s="265">
        <f>ROUND(I630*H630,2)</f>
        <v>0</v>
      </c>
      <c r="K630" s="261" t="s">
        <v>19</v>
      </c>
      <c r="L630" s="266"/>
      <c r="M630" s="267" t="s">
        <v>19</v>
      </c>
      <c r="N630" s="268" t="s">
        <v>43</v>
      </c>
      <c r="O630" s="88"/>
      <c r="P630" s="217">
        <f>O630*H630</f>
        <v>0</v>
      </c>
      <c r="Q630" s="217">
        <v>0.0011800000000000001</v>
      </c>
      <c r="R630" s="217">
        <f>Q630*H630</f>
        <v>0.0011800000000000001</v>
      </c>
      <c r="S630" s="217">
        <v>0</v>
      </c>
      <c r="T630" s="218">
        <f>S630*H630</f>
        <v>0</v>
      </c>
      <c r="U630" s="42"/>
      <c r="V630" s="42"/>
      <c r="W630" s="42"/>
      <c r="X630" s="42"/>
      <c r="Y630" s="42"/>
      <c r="Z630" s="42"/>
      <c r="AA630" s="42"/>
      <c r="AB630" s="42"/>
      <c r="AC630" s="42"/>
      <c r="AD630" s="42"/>
      <c r="AE630" s="42"/>
      <c r="AR630" s="219" t="s">
        <v>360</v>
      </c>
      <c r="AT630" s="219" t="s">
        <v>152</v>
      </c>
      <c r="AU630" s="219" t="s">
        <v>82</v>
      </c>
      <c r="AY630" s="21" t="s">
        <v>133</v>
      </c>
      <c r="BE630" s="220">
        <f>IF(N630="základní",J630,0)</f>
        <v>0</v>
      </c>
      <c r="BF630" s="220">
        <f>IF(N630="snížená",J630,0)</f>
        <v>0</v>
      </c>
      <c r="BG630" s="220">
        <f>IF(N630="zákl. přenesená",J630,0)</f>
        <v>0</v>
      </c>
      <c r="BH630" s="220">
        <f>IF(N630="sníž. přenesená",J630,0)</f>
        <v>0</v>
      </c>
      <c r="BI630" s="220">
        <f>IF(N630="nulová",J630,0)</f>
        <v>0</v>
      </c>
      <c r="BJ630" s="21" t="s">
        <v>80</v>
      </c>
      <c r="BK630" s="220">
        <f>ROUND(I630*H630,2)</f>
        <v>0</v>
      </c>
      <c r="BL630" s="21" t="s">
        <v>240</v>
      </c>
      <c r="BM630" s="219" t="s">
        <v>832</v>
      </c>
    </row>
    <row r="631" s="2" customFormat="1" ht="24.15" customHeight="1">
      <c r="A631" s="42"/>
      <c r="B631" s="43"/>
      <c r="C631" s="208" t="s">
        <v>833</v>
      </c>
      <c r="D631" s="208" t="s">
        <v>138</v>
      </c>
      <c r="E631" s="209" t="s">
        <v>834</v>
      </c>
      <c r="F631" s="210" t="s">
        <v>835</v>
      </c>
      <c r="G631" s="211" t="s">
        <v>422</v>
      </c>
      <c r="H631" s="212">
        <v>0.001</v>
      </c>
      <c r="I631" s="213"/>
      <c r="J631" s="214">
        <f>ROUND(I631*H631,2)</f>
        <v>0</v>
      </c>
      <c r="K631" s="210" t="s">
        <v>142</v>
      </c>
      <c r="L631" s="48"/>
      <c r="M631" s="215" t="s">
        <v>19</v>
      </c>
      <c r="N631" s="216" t="s">
        <v>43</v>
      </c>
      <c r="O631" s="88"/>
      <c r="P631" s="217">
        <f>O631*H631</f>
        <v>0</v>
      </c>
      <c r="Q631" s="217">
        <v>0</v>
      </c>
      <c r="R631" s="217">
        <f>Q631*H631</f>
        <v>0</v>
      </c>
      <c r="S631" s="217">
        <v>0</v>
      </c>
      <c r="T631" s="218">
        <f>S631*H631</f>
        <v>0</v>
      </c>
      <c r="U631" s="42"/>
      <c r="V631" s="42"/>
      <c r="W631" s="42"/>
      <c r="X631" s="42"/>
      <c r="Y631" s="42"/>
      <c r="Z631" s="42"/>
      <c r="AA631" s="42"/>
      <c r="AB631" s="42"/>
      <c r="AC631" s="42"/>
      <c r="AD631" s="42"/>
      <c r="AE631" s="42"/>
      <c r="AR631" s="219" t="s">
        <v>240</v>
      </c>
      <c r="AT631" s="219" t="s">
        <v>138</v>
      </c>
      <c r="AU631" s="219" t="s">
        <v>82</v>
      </c>
      <c r="AY631" s="21" t="s">
        <v>133</v>
      </c>
      <c r="BE631" s="220">
        <f>IF(N631="základní",J631,0)</f>
        <v>0</v>
      </c>
      <c r="BF631" s="220">
        <f>IF(N631="snížená",J631,0)</f>
        <v>0</v>
      </c>
      <c r="BG631" s="220">
        <f>IF(N631="zákl. přenesená",J631,0)</f>
        <v>0</v>
      </c>
      <c r="BH631" s="220">
        <f>IF(N631="sníž. přenesená",J631,0)</f>
        <v>0</v>
      </c>
      <c r="BI631" s="220">
        <f>IF(N631="nulová",J631,0)</f>
        <v>0</v>
      </c>
      <c r="BJ631" s="21" t="s">
        <v>80</v>
      </c>
      <c r="BK631" s="220">
        <f>ROUND(I631*H631,2)</f>
        <v>0</v>
      </c>
      <c r="BL631" s="21" t="s">
        <v>240</v>
      </c>
      <c r="BM631" s="219" t="s">
        <v>836</v>
      </c>
    </row>
    <row r="632" s="2" customFormat="1">
      <c r="A632" s="42"/>
      <c r="B632" s="43"/>
      <c r="C632" s="44"/>
      <c r="D632" s="221" t="s">
        <v>146</v>
      </c>
      <c r="E632" s="44"/>
      <c r="F632" s="222" t="s">
        <v>837</v>
      </c>
      <c r="G632" s="44"/>
      <c r="H632" s="44"/>
      <c r="I632" s="223"/>
      <c r="J632" s="44"/>
      <c r="K632" s="44"/>
      <c r="L632" s="48"/>
      <c r="M632" s="224"/>
      <c r="N632" s="225"/>
      <c r="O632" s="88"/>
      <c r="P632" s="88"/>
      <c r="Q632" s="88"/>
      <c r="R632" s="88"/>
      <c r="S632" s="88"/>
      <c r="T632" s="89"/>
      <c r="U632" s="42"/>
      <c r="V632" s="42"/>
      <c r="W632" s="42"/>
      <c r="X632" s="42"/>
      <c r="Y632" s="42"/>
      <c r="Z632" s="42"/>
      <c r="AA632" s="42"/>
      <c r="AB632" s="42"/>
      <c r="AC632" s="42"/>
      <c r="AD632" s="42"/>
      <c r="AE632" s="42"/>
      <c r="AT632" s="21" t="s">
        <v>146</v>
      </c>
      <c r="AU632" s="21" t="s">
        <v>82</v>
      </c>
    </row>
    <row r="633" s="12" customFormat="1" ht="22.8" customHeight="1">
      <c r="A633" s="12"/>
      <c r="B633" s="192"/>
      <c r="C633" s="193"/>
      <c r="D633" s="194" t="s">
        <v>71</v>
      </c>
      <c r="E633" s="206" t="s">
        <v>838</v>
      </c>
      <c r="F633" s="206" t="s">
        <v>839</v>
      </c>
      <c r="G633" s="193"/>
      <c r="H633" s="193"/>
      <c r="I633" s="196"/>
      <c r="J633" s="207">
        <f>BK633</f>
        <v>0</v>
      </c>
      <c r="K633" s="193"/>
      <c r="L633" s="198"/>
      <c r="M633" s="199"/>
      <c r="N633" s="200"/>
      <c r="O633" s="200"/>
      <c r="P633" s="201">
        <f>SUM(P634:P639)</f>
        <v>0</v>
      </c>
      <c r="Q633" s="200"/>
      <c r="R633" s="201">
        <f>SUM(R634:R639)</f>
        <v>0.026949999999999998</v>
      </c>
      <c r="S633" s="200"/>
      <c r="T633" s="202">
        <f>SUM(T634:T639)</f>
        <v>0</v>
      </c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R633" s="203" t="s">
        <v>82</v>
      </c>
      <c r="AT633" s="204" t="s">
        <v>71</v>
      </c>
      <c r="AU633" s="204" t="s">
        <v>80</v>
      </c>
      <c r="AY633" s="203" t="s">
        <v>133</v>
      </c>
      <c r="BK633" s="205">
        <f>SUM(BK634:BK639)</f>
        <v>0</v>
      </c>
    </row>
    <row r="634" s="2" customFormat="1" ht="24.15" customHeight="1">
      <c r="A634" s="42"/>
      <c r="B634" s="43"/>
      <c r="C634" s="208" t="s">
        <v>840</v>
      </c>
      <c r="D634" s="208" t="s">
        <v>138</v>
      </c>
      <c r="E634" s="209" t="s">
        <v>841</v>
      </c>
      <c r="F634" s="210" t="s">
        <v>842</v>
      </c>
      <c r="G634" s="211" t="s">
        <v>195</v>
      </c>
      <c r="H634" s="212">
        <v>5</v>
      </c>
      <c r="I634" s="213"/>
      <c r="J634" s="214">
        <f>ROUND(I634*H634,2)</f>
        <v>0</v>
      </c>
      <c r="K634" s="210" t="s">
        <v>142</v>
      </c>
      <c r="L634" s="48"/>
      <c r="M634" s="215" t="s">
        <v>19</v>
      </c>
      <c r="N634" s="216" t="s">
        <v>43</v>
      </c>
      <c r="O634" s="88"/>
      <c r="P634" s="217">
        <f>O634*H634</f>
        <v>0</v>
      </c>
      <c r="Q634" s="217">
        <v>0.0053899999999999998</v>
      </c>
      <c r="R634" s="217">
        <f>Q634*H634</f>
        <v>0.026949999999999998</v>
      </c>
      <c r="S634" s="217">
        <v>0</v>
      </c>
      <c r="T634" s="218">
        <f>S634*H634</f>
        <v>0</v>
      </c>
      <c r="U634" s="42"/>
      <c r="V634" s="42"/>
      <c r="W634" s="42"/>
      <c r="X634" s="42"/>
      <c r="Y634" s="42"/>
      <c r="Z634" s="42"/>
      <c r="AA634" s="42"/>
      <c r="AB634" s="42"/>
      <c r="AC634" s="42"/>
      <c r="AD634" s="42"/>
      <c r="AE634" s="42"/>
      <c r="AR634" s="219" t="s">
        <v>240</v>
      </c>
      <c r="AT634" s="219" t="s">
        <v>138</v>
      </c>
      <c r="AU634" s="219" t="s">
        <v>82</v>
      </c>
      <c r="AY634" s="21" t="s">
        <v>133</v>
      </c>
      <c r="BE634" s="220">
        <f>IF(N634="základní",J634,0)</f>
        <v>0</v>
      </c>
      <c r="BF634" s="220">
        <f>IF(N634="snížená",J634,0)</f>
        <v>0</v>
      </c>
      <c r="BG634" s="220">
        <f>IF(N634="zákl. přenesená",J634,0)</f>
        <v>0</v>
      </c>
      <c r="BH634" s="220">
        <f>IF(N634="sníž. přenesená",J634,0)</f>
        <v>0</v>
      </c>
      <c r="BI634" s="220">
        <f>IF(N634="nulová",J634,0)</f>
        <v>0</v>
      </c>
      <c r="BJ634" s="21" t="s">
        <v>80</v>
      </c>
      <c r="BK634" s="220">
        <f>ROUND(I634*H634,2)</f>
        <v>0</v>
      </c>
      <c r="BL634" s="21" t="s">
        <v>240</v>
      </c>
      <c r="BM634" s="219" t="s">
        <v>843</v>
      </c>
    </row>
    <row r="635" s="2" customFormat="1">
      <c r="A635" s="42"/>
      <c r="B635" s="43"/>
      <c r="C635" s="44"/>
      <c r="D635" s="221" t="s">
        <v>146</v>
      </c>
      <c r="E635" s="44"/>
      <c r="F635" s="222" t="s">
        <v>844</v>
      </c>
      <c r="G635" s="44"/>
      <c r="H635" s="44"/>
      <c r="I635" s="223"/>
      <c r="J635" s="44"/>
      <c r="K635" s="44"/>
      <c r="L635" s="48"/>
      <c r="M635" s="224"/>
      <c r="N635" s="225"/>
      <c r="O635" s="88"/>
      <c r="P635" s="88"/>
      <c r="Q635" s="88"/>
      <c r="R635" s="88"/>
      <c r="S635" s="88"/>
      <c r="T635" s="89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42"/>
      <c r="AT635" s="21" t="s">
        <v>146</v>
      </c>
      <c r="AU635" s="21" t="s">
        <v>82</v>
      </c>
    </row>
    <row r="636" s="14" customFormat="1">
      <c r="A636" s="14"/>
      <c r="B636" s="237"/>
      <c r="C636" s="238"/>
      <c r="D636" s="228" t="s">
        <v>148</v>
      </c>
      <c r="E636" s="239" t="s">
        <v>19</v>
      </c>
      <c r="F636" s="240" t="s">
        <v>845</v>
      </c>
      <c r="G636" s="238"/>
      <c r="H636" s="241">
        <v>5</v>
      </c>
      <c r="I636" s="242"/>
      <c r="J636" s="238"/>
      <c r="K636" s="238"/>
      <c r="L636" s="243"/>
      <c r="M636" s="244"/>
      <c r="N636" s="245"/>
      <c r="O636" s="245"/>
      <c r="P636" s="245"/>
      <c r="Q636" s="245"/>
      <c r="R636" s="245"/>
      <c r="S636" s="245"/>
      <c r="T636" s="246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47" t="s">
        <v>148</v>
      </c>
      <c r="AU636" s="247" t="s">
        <v>82</v>
      </c>
      <c r="AV636" s="14" t="s">
        <v>82</v>
      </c>
      <c r="AW636" s="14" t="s">
        <v>33</v>
      </c>
      <c r="AX636" s="14" t="s">
        <v>72</v>
      </c>
      <c r="AY636" s="247" t="s">
        <v>133</v>
      </c>
    </row>
    <row r="637" s="15" customFormat="1">
      <c r="A637" s="15"/>
      <c r="B637" s="248"/>
      <c r="C637" s="249"/>
      <c r="D637" s="228" t="s">
        <v>148</v>
      </c>
      <c r="E637" s="250" t="s">
        <v>19</v>
      </c>
      <c r="F637" s="251" t="s">
        <v>151</v>
      </c>
      <c r="G637" s="249"/>
      <c r="H637" s="252">
        <v>5</v>
      </c>
      <c r="I637" s="253"/>
      <c r="J637" s="249"/>
      <c r="K637" s="249"/>
      <c r="L637" s="254"/>
      <c r="M637" s="255"/>
      <c r="N637" s="256"/>
      <c r="O637" s="256"/>
      <c r="P637" s="256"/>
      <c r="Q637" s="256"/>
      <c r="R637" s="256"/>
      <c r="S637" s="256"/>
      <c r="T637" s="257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T637" s="258" t="s">
        <v>148</v>
      </c>
      <c r="AU637" s="258" t="s">
        <v>82</v>
      </c>
      <c r="AV637" s="15" t="s">
        <v>144</v>
      </c>
      <c r="AW637" s="15" t="s">
        <v>33</v>
      </c>
      <c r="AX637" s="15" t="s">
        <v>80</v>
      </c>
      <c r="AY637" s="258" t="s">
        <v>133</v>
      </c>
    </row>
    <row r="638" s="2" customFormat="1" ht="24.15" customHeight="1">
      <c r="A638" s="42"/>
      <c r="B638" s="43"/>
      <c r="C638" s="208" t="s">
        <v>846</v>
      </c>
      <c r="D638" s="208" t="s">
        <v>138</v>
      </c>
      <c r="E638" s="209" t="s">
        <v>847</v>
      </c>
      <c r="F638" s="210" t="s">
        <v>848</v>
      </c>
      <c r="G638" s="211" t="s">
        <v>422</v>
      </c>
      <c r="H638" s="212">
        <v>0.027</v>
      </c>
      <c r="I638" s="213"/>
      <c r="J638" s="214">
        <f>ROUND(I638*H638,2)</f>
        <v>0</v>
      </c>
      <c r="K638" s="210" t="s">
        <v>142</v>
      </c>
      <c r="L638" s="48"/>
      <c r="M638" s="215" t="s">
        <v>19</v>
      </c>
      <c r="N638" s="216" t="s">
        <v>43</v>
      </c>
      <c r="O638" s="88"/>
      <c r="P638" s="217">
        <f>O638*H638</f>
        <v>0</v>
      </c>
      <c r="Q638" s="217">
        <v>0</v>
      </c>
      <c r="R638" s="217">
        <f>Q638*H638</f>
        <v>0</v>
      </c>
      <c r="S638" s="217">
        <v>0</v>
      </c>
      <c r="T638" s="218">
        <f>S638*H638</f>
        <v>0</v>
      </c>
      <c r="U638" s="42"/>
      <c r="V638" s="42"/>
      <c r="W638" s="42"/>
      <c r="X638" s="42"/>
      <c r="Y638" s="42"/>
      <c r="Z638" s="42"/>
      <c r="AA638" s="42"/>
      <c r="AB638" s="42"/>
      <c r="AC638" s="42"/>
      <c r="AD638" s="42"/>
      <c r="AE638" s="42"/>
      <c r="AR638" s="219" t="s">
        <v>240</v>
      </c>
      <c r="AT638" s="219" t="s">
        <v>138</v>
      </c>
      <c r="AU638" s="219" t="s">
        <v>82</v>
      </c>
      <c r="AY638" s="21" t="s">
        <v>133</v>
      </c>
      <c r="BE638" s="220">
        <f>IF(N638="základní",J638,0)</f>
        <v>0</v>
      </c>
      <c r="BF638" s="220">
        <f>IF(N638="snížená",J638,0)</f>
        <v>0</v>
      </c>
      <c r="BG638" s="220">
        <f>IF(N638="zákl. přenesená",J638,0)</f>
        <v>0</v>
      </c>
      <c r="BH638" s="220">
        <f>IF(N638="sníž. přenesená",J638,0)</f>
        <v>0</v>
      </c>
      <c r="BI638" s="220">
        <f>IF(N638="nulová",J638,0)</f>
        <v>0</v>
      </c>
      <c r="BJ638" s="21" t="s">
        <v>80</v>
      </c>
      <c r="BK638" s="220">
        <f>ROUND(I638*H638,2)</f>
        <v>0</v>
      </c>
      <c r="BL638" s="21" t="s">
        <v>240</v>
      </c>
      <c r="BM638" s="219" t="s">
        <v>849</v>
      </c>
    </row>
    <row r="639" s="2" customFormat="1">
      <c r="A639" s="42"/>
      <c r="B639" s="43"/>
      <c r="C639" s="44"/>
      <c r="D639" s="221" t="s">
        <v>146</v>
      </c>
      <c r="E639" s="44"/>
      <c r="F639" s="222" t="s">
        <v>850</v>
      </c>
      <c r="G639" s="44"/>
      <c r="H639" s="44"/>
      <c r="I639" s="223"/>
      <c r="J639" s="44"/>
      <c r="K639" s="44"/>
      <c r="L639" s="48"/>
      <c r="M639" s="224"/>
      <c r="N639" s="225"/>
      <c r="O639" s="88"/>
      <c r="P639" s="88"/>
      <c r="Q639" s="88"/>
      <c r="R639" s="88"/>
      <c r="S639" s="88"/>
      <c r="T639" s="89"/>
      <c r="U639" s="42"/>
      <c r="V639" s="42"/>
      <c r="W639" s="42"/>
      <c r="X639" s="42"/>
      <c r="Y639" s="42"/>
      <c r="Z639" s="42"/>
      <c r="AA639" s="42"/>
      <c r="AB639" s="42"/>
      <c r="AC639" s="42"/>
      <c r="AD639" s="42"/>
      <c r="AE639" s="42"/>
      <c r="AT639" s="21" t="s">
        <v>146</v>
      </c>
      <c r="AU639" s="21" t="s">
        <v>82</v>
      </c>
    </row>
    <row r="640" s="12" customFormat="1" ht="22.8" customHeight="1">
      <c r="A640" s="12"/>
      <c r="B640" s="192"/>
      <c r="C640" s="193"/>
      <c r="D640" s="194" t="s">
        <v>71</v>
      </c>
      <c r="E640" s="206" t="s">
        <v>851</v>
      </c>
      <c r="F640" s="206" t="s">
        <v>852</v>
      </c>
      <c r="G640" s="193"/>
      <c r="H640" s="193"/>
      <c r="I640" s="196"/>
      <c r="J640" s="207">
        <f>BK640</f>
        <v>0</v>
      </c>
      <c r="K640" s="193"/>
      <c r="L640" s="198"/>
      <c r="M640" s="199"/>
      <c r="N640" s="200"/>
      <c r="O640" s="200"/>
      <c r="P640" s="201">
        <f>SUM(P641:P647)</f>
        <v>0</v>
      </c>
      <c r="Q640" s="200"/>
      <c r="R640" s="201">
        <f>SUM(R641:R647)</f>
        <v>0.010584999999999999</v>
      </c>
      <c r="S640" s="200"/>
      <c r="T640" s="202">
        <f>SUM(T641:T647)</f>
        <v>0</v>
      </c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R640" s="203" t="s">
        <v>82</v>
      </c>
      <c r="AT640" s="204" t="s">
        <v>71</v>
      </c>
      <c r="AU640" s="204" t="s">
        <v>80</v>
      </c>
      <c r="AY640" s="203" t="s">
        <v>133</v>
      </c>
      <c r="BK640" s="205">
        <f>SUM(BK641:BK647)</f>
        <v>0</v>
      </c>
    </row>
    <row r="641" s="2" customFormat="1" ht="16.5" customHeight="1">
      <c r="A641" s="42"/>
      <c r="B641" s="43"/>
      <c r="C641" s="208" t="s">
        <v>853</v>
      </c>
      <c r="D641" s="208" t="s">
        <v>138</v>
      </c>
      <c r="E641" s="209" t="s">
        <v>854</v>
      </c>
      <c r="F641" s="210" t="s">
        <v>855</v>
      </c>
      <c r="G641" s="211" t="s">
        <v>170</v>
      </c>
      <c r="H641" s="212">
        <v>3.6499999999999999</v>
      </c>
      <c r="I641" s="213"/>
      <c r="J641" s="214">
        <f>ROUND(I641*H641,2)</f>
        <v>0</v>
      </c>
      <c r="K641" s="210" t="s">
        <v>142</v>
      </c>
      <c r="L641" s="48"/>
      <c r="M641" s="215" t="s">
        <v>19</v>
      </c>
      <c r="N641" s="216" t="s">
        <v>43</v>
      </c>
      <c r="O641" s="88"/>
      <c r="P641" s="217">
        <f>O641*H641</f>
        <v>0</v>
      </c>
      <c r="Q641" s="217">
        <v>0</v>
      </c>
      <c r="R641" s="217">
        <f>Q641*H641</f>
        <v>0</v>
      </c>
      <c r="S641" s="217">
        <v>0</v>
      </c>
      <c r="T641" s="218">
        <f>S641*H641</f>
        <v>0</v>
      </c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R641" s="219" t="s">
        <v>240</v>
      </c>
      <c r="AT641" s="219" t="s">
        <v>138</v>
      </c>
      <c r="AU641" s="219" t="s">
        <v>82</v>
      </c>
      <c r="AY641" s="21" t="s">
        <v>133</v>
      </c>
      <c r="BE641" s="220">
        <f>IF(N641="základní",J641,0)</f>
        <v>0</v>
      </c>
      <c r="BF641" s="220">
        <f>IF(N641="snížená",J641,0)</f>
        <v>0</v>
      </c>
      <c r="BG641" s="220">
        <f>IF(N641="zákl. přenesená",J641,0)</f>
        <v>0</v>
      </c>
      <c r="BH641" s="220">
        <f>IF(N641="sníž. přenesená",J641,0)</f>
        <v>0</v>
      </c>
      <c r="BI641" s="220">
        <f>IF(N641="nulová",J641,0)</f>
        <v>0</v>
      </c>
      <c r="BJ641" s="21" t="s">
        <v>80</v>
      </c>
      <c r="BK641" s="220">
        <f>ROUND(I641*H641,2)</f>
        <v>0</v>
      </c>
      <c r="BL641" s="21" t="s">
        <v>240</v>
      </c>
      <c r="BM641" s="219" t="s">
        <v>856</v>
      </c>
    </row>
    <row r="642" s="2" customFormat="1">
      <c r="A642" s="42"/>
      <c r="B642" s="43"/>
      <c r="C642" s="44"/>
      <c r="D642" s="221" t="s">
        <v>146</v>
      </c>
      <c r="E642" s="44"/>
      <c r="F642" s="222" t="s">
        <v>857</v>
      </c>
      <c r="G642" s="44"/>
      <c r="H642" s="44"/>
      <c r="I642" s="223"/>
      <c r="J642" s="44"/>
      <c r="K642" s="44"/>
      <c r="L642" s="48"/>
      <c r="M642" s="224"/>
      <c r="N642" s="225"/>
      <c r="O642" s="88"/>
      <c r="P642" s="88"/>
      <c r="Q642" s="88"/>
      <c r="R642" s="88"/>
      <c r="S642" s="88"/>
      <c r="T642" s="89"/>
      <c r="U642" s="42"/>
      <c r="V642" s="42"/>
      <c r="W642" s="42"/>
      <c r="X642" s="42"/>
      <c r="Y642" s="42"/>
      <c r="Z642" s="42"/>
      <c r="AA642" s="42"/>
      <c r="AB642" s="42"/>
      <c r="AC642" s="42"/>
      <c r="AD642" s="42"/>
      <c r="AE642" s="42"/>
      <c r="AT642" s="21" t="s">
        <v>146</v>
      </c>
      <c r="AU642" s="21" t="s">
        <v>82</v>
      </c>
    </row>
    <row r="643" s="14" customFormat="1">
      <c r="A643" s="14"/>
      <c r="B643" s="237"/>
      <c r="C643" s="238"/>
      <c r="D643" s="228" t="s">
        <v>148</v>
      </c>
      <c r="E643" s="239" t="s">
        <v>19</v>
      </c>
      <c r="F643" s="240" t="s">
        <v>858</v>
      </c>
      <c r="G643" s="238"/>
      <c r="H643" s="241">
        <v>3.6499999999999999</v>
      </c>
      <c r="I643" s="242"/>
      <c r="J643" s="238"/>
      <c r="K643" s="238"/>
      <c r="L643" s="243"/>
      <c r="M643" s="244"/>
      <c r="N643" s="245"/>
      <c r="O643" s="245"/>
      <c r="P643" s="245"/>
      <c r="Q643" s="245"/>
      <c r="R643" s="245"/>
      <c r="S643" s="245"/>
      <c r="T643" s="246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47" t="s">
        <v>148</v>
      </c>
      <c r="AU643" s="247" t="s">
        <v>82</v>
      </c>
      <c r="AV643" s="14" t="s">
        <v>82</v>
      </c>
      <c r="AW643" s="14" t="s">
        <v>33</v>
      </c>
      <c r="AX643" s="14" t="s">
        <v>72</v>
      </c>
      <c r="AY643" s="247" t="s">
        <v>133</v>
      </c>
    </row>
    <row r="644" s="15" customFormat="1">
      <c r="A644" s="15"/>
      <c r="B644" s="248"/>
      <c r="C644" s="249"/>
      <c r="D644" s="228" t="s">
        <v>148</v>
      </c>
      <c r="E644" s="250" t="s">
        <v>19</v>
      </c>
      <c r="F644" s="251" t="s">
        <v>151</v>
      </c>
      <c r="G644" s="249"/>
      <c r="H644" s="252">
        <v>3.6499999999999999</v>
      </c>
      <c r="I644" s="253"/>
      <c r="J644" s="249"/>
      <c r="K644" s="249"/>
      <c r="L644" s="254"/>
      <c r="M644" s="255"/>
      <c r="N644" s="256"/>
      <c r="O644" s="256"/>
      <c r="P644" s="256"/>
      <c r="Q644" s="256"/>
      <c r="R644" s="256"/>
      <c r="S644" s="256"/>
      <c r="T644" s="257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T644" s="258" t="s">
        <v>148</v>
      </c>
      <c r="AU644" s="258" t="s">
        <v>82</v>
      </c>
      <c r="AV644" s="15" t="s">
        <v>144</v>
      </c>
      <c r="AW644" s="15" t="s">
        <v>33</v>
      </c>
      <c r="AX644" s="15" t="s">
        <v>80</v>
      </c>
      <c r="AY644" s="258" t="s">
        <v>133</v>
      </c>
    </row>
    <row r="645" s="2" customFormat="1" ht="16.5" customHeight="1">
      <c r="A645" s="42"/>
      <c r="B645" s="43"/>
      <c r="C645" s="259" t="s">
        <v>859</v>
      </c>
      <c r="D645" s="259" t="s">
        <v>152</v>
      </c>
      <c r="E645" s="260" t="s">
        <v>860</v>
      </c>
      <c r="F645" s="261" t="s">
        <v>861</v>
      </c>
      <c r="G645" s="262" t="s">
        <v>170</v>
      </c>
      <c r="H645" s="263">
        <v>3.6499999999999999</v>
      </c>
      <c r="I645" s="264"/>
      <c r="J645" s="265">
        <f>ROUND(I645*H645,2)</f>
        <v>0</v>
      </c>
      <c r="K645" s="261" t="s">
        <v>142</v>
      </c>
      <c r="L645" s="266"/>
      <c r="M645" s="267" t="s">
        <v>19</v>
      </c>
      <c r="N645" s="268" t="s">
        <v>43</v>
      </c>
      <c r="O645" s="88"/>
      <c r="P645" s="217">
        <f>O645*H645</f>
        <v>0</v>
      </c>
      <c r="Q645" s="217">
        <v>0.0028999999999999998</v>
      </c>
      <c r="R645" s="217">
        <f>Q645*H645</f>
        <v>0.010584999999999999</v>
      </c>
      <c r="S645" s="217">
        <v>0</v>
      </c>
      <c r="T645" s="218">
        <f>S645*H645</f>
        <v>0</v>
      </c>
      <c r="U645" s="42"/>
      <c r="V645" s="42"/>
      <c r="W645" s="42"/>
      <c r="X645" s="42"/>
      <c r="Y645" s="42"/>
      <c r="Z645" s="42"/>
      <c r="AA645" s="42"/>
      <c r="AB645" s="42"/>
      <c r="AC645" s="42"/>
      <c r="AD645" s="42"/>
      <c r="AE645" s="42"/>
      <c r="AR645" s="219" t="s">
        <v>360</v>
      </c>
      <c r="AT645" s="219" t="s">
        <v>152</v>
      </c>
      <c r="AU645" s="219" t="s">
        <v>82</v>
      </c>
      <c r="AY645" s="21" t="s">
        <v>133</v>
      </c>
      <c r="BE645" s="220">
        <f>IF(N645="základní",J645,0)</f>
        <v>0</v>
      </c>
      <c r="BF645" s="220">
        <f>IF(N645="snížená",J645,0)</f>
        <v>0</v>
      </c>
      <c r="BG645" s="220">
        <f>IF(N645="zákl. přenesená",J645,0)</f>
        <v>0</v>
      </c>
      <c r="BH645" s="220">
        <f>IF(N645="sníž. přenesená",J645,0)</f>
        <v>0</v>
      </c>
      <c r="BI645" s="220">
        <f>IF(N645="nulová",J645,0)</f>
        <v>0</v>
      </c>
      <c r="BJ645" s="21" t="s">
        <v>80</v>
      </c>
      <c r="BK645" s="220">
        <f>ROUND(I645*H645,2)</f>
        <v>0</v>
      </c>
      <c r="BL645" s="21" t="s">
        <v>240</v>
      </c>
      <c r="BM645" s="219" t="s">
        <v>862</v>
      </c>
    </row>
    <row r="646" s="2" customFormat="1" ht="24.15" customHeight="1">
      <c r="A646" s="42"/>
      <c r="B646" s="43"/>
      <c r="C646" s="208" t="s">
        <v>863</v>
      </c>
      <c r="D646" s="208" t="s">
        <v>138</v>
      </c>
      <c r="E646" s="209" t="s">
        <v>864</v>
      </c>
      <c r="F646" s="210" t="s">
        <v>865</v>
      </c>
      <c r="G646" s="211" t="s">
        <v>422</v>
      </c>
      <c r="H646" s="212">
        <v>0.010999999999999999</v>
      </c>
      <c r="I646" s="213"/>
      <c r="J646" s="214">
        <f>ROUND(I646*H646,2)</f>
        <v>0</v>
      </c>
      <c r="K646" s="210" t="s">
        <v>142</v>
      </c>
      <c r="L646" s="48"/>
      <c r="M646" s="215" t="s">
        <v>19</v>
      </c>
      <c r="N646" s="216" t="s">
        <v>43</v>
      </c>
      <c r="O646" s="88"/>
      <c r="P646" s="217">
        <f>O646*H646</f>
        <v>0</v>
      </c>
      <c r="Q646" s="217">
        <v>0</v>
      </c>
      <c r="R646" s="217">
        <f>Q646*H646</f>
        <v>0</v>
      </c>
      <c r="S646" s="217">
        <v>0</v>
      </c>
      <c r="T646" s="218">
        <f>S646*H646</f>
        <v>0</v>
      </c>
      <c r="U646" s="42"/>
      <c r="V646" s="42"/>
      <c r="W646" s="42"/>
      <c r="X646" s="42"/>
      <c r="Y646" s="42"/>
      <c r="Z646" s="42"/>
      <c r="AA646" s="42"/>
      <c r="AB646" s="42"/>
      <c r="AC646" s="42"/>
      <c r="AD646" s="42"/>
      <c r="AE646" s="42"/>
      <c r="AR646" s="219" t="s">
        <v>240</v>
      </c>
      <c r="AT646" s="219" t="s">
        <v>138</v>
      </c>
      <c r="AU646" s="219" t="s">
        <v>82</v>
      </c>
      <c r="AY646" s="21" t="s">
        <v>133</v>
      </c>
      <c r="BE646" s="220">
        <f>IF(N646="základní",J646,0)</f>
        <v>0</v>
      </c>
      <c r="BF646" s="220">
        <f>IF(N646="snížená",J646,0)</f>
        <v>0</v>
      </c>
      <c r="BG646" s="220">
        <f>IF(N646="zákl. přenesená",J646,0)</f>
        <v>0</v>
      </c>
      <c r="BH646" s="220">
        <f>IF(N646="sníž. přenesená",J646,0)</f>
        <v>0</v>
      </c>
      <c r="BI646" s="220">
        <f>IF(N646="nulová",J646,0)</f>
        <v>0</v>
      </c>
      <c r="BJ646" s="21" t="s">
        <v>80</v>
      </c>
      <c r="BK646" s="220">
        <f>ROUND(I646*H646,2)</f>
        <v>0</v>
      </c>
      <c r="BL646" s="21" t="s">
        <v>240</v>
      </c>
      <c r="BM646" s="219" t="s">
        <v>866</v>
      </c>
    </row>
    <row r="647" s="2" customFormat="1">
      <c r="A647" s="42"/>
      <c r="B647" s="43"/>
      <c r="C647" s="44"/>
      <c r="D647" s="221" t="s">
        <v>146</v>
      </c>
      <c r="E647" s="44"/>
      <c r="F647" s="222" t="s">
        <v>867</v>
      </c>
      <c r="G647" s="44"/>
      <c r="H647" s="44"/>
      <c r="I647" s="223"/>
      <c r="J647" s="44"/>
      <c r="K647" s="44"/>
      <c r="L647" s="48"/>
      <c r="M647" s="224"/>
      <c r="N647" s="225"/>
      <c r="O647" s="88"/>
      <c r="P647" s="88"/>
      <c r="Q647" s="88"/>
      <c r="R647" s="88"/>
      <c r="S647" s="88"/>
      <c r="T647" s="89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T647" s="21" t="s">
        <v>146</v>
      </c>
      <c r="AU647" s="21" t="s">
        <v>82</v>
      </c>
    </row>
    <row r="648" s="12" customFormat="1" ht="22.8" customHeight="1">
      <c r="A648" s="12"/>
      <c r="B648" s="192"/>
      <c r="C648" s="193"/>
      <c r="D648" s="194" t="s">
        <v>71</v>
      </c>
      <c r="E648" s="206" t="s">
        <v>868</v>
      </c>
      <c r="F648" s="206" t="s">
        <v>869</v>
      </c>
      <c r="G648" s="193"/>
      <c r="H648" s="193"/>
      <c r="I648" s="196"/>
      <c r="J648" s="207">
        <f>BK648</f>
        <v>0</v>
      </c>
      <c r="K648" s="193"/>
      <c r="L648" s="198"/>
      <c r="M648" s="199"/>
      <c r="N648" s="200"/>
      <c r="O648" s="200"/>
      <c r="P648" s="201">
        <f>SUM(P649:P662)</f>
        <v>0</v>
      </c>
      <c r="Q648" s="200"/>
      <c r="R648" s="201">
        <f>SUM(R649:R662)</f>
        <v>0.0017700000000000003</v>
      </c>
      <c r="S648" s="200"/>
      <c r="T648" s="202">
        <f>SUM(T649:T662)</f>
        <v>0</v>
      </c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R648" s="203" t="s">
        <v>82</v>
      </c>
      <c r="AT648" s="204" t="s">
        <v>71</v>
      </c>
      <c r="AU648" s="204" t="s">
        <v>80</v>
      </c>
      <c r="AY648" s="203" t="s">
        <v>133</v>
      </c>
      <c r="BK648" s="205">
        <f>SUM(BK649:BK662)</f>
        <v>0</v>
      </c>
    </row>
    <row r="649" s="2" customFormat="1" ht="21.75" customHeight="1">
      <c r="A649" s="42"/>
      <c r="B649" s="43"/>
      <c r="C649" s="208" t="s">
        <v>870</v>
      </c>
      <c r="D649" s="208" t="s">
        <v>138</v>
      </c>
      <c r="E649" s="209" t="s">
        <v>871</v>
      </c>
      <c r="F649" s="210" t="s">
        <v>872</v>
      </c>
      <c r="G649" s="211" t="s">
        <v>141</v>
      </c>
      <c r="H649" s="212">
        <v>3</v>
      </c>
      <c r="I649" s="213"/>
      <c r="J649" s="214">
        <f>ROUND(I649*H649,2)</f>
        <v>0</v>
      </c>
      <c r="K649" s="210" t="s">
        <v>142</v>
      </c>
      <c r="L649" s="48"/>
      <c r="M649" s="215" t="s">
        <v>19</v>
      </c>
      <c r="N649" s="216" t="s">
        <v>43</v>
      </c>
      <c r="O649" s="88"/>
      <c r="P649" s="217">
        <f>O649*H649</f>
        <v>0</v>
      </c>
      <c r="Q649" s="217">
        <v>6.9999999999999994E-05</v>
      </c>
      <c r="R649" s="217">
        <f>Q649*H649</f>
        <v>0.00020999999999999998</v>
      </c>
      <c r="S649" s="217">
        <v>0</v>
      </c>
      <c r="T649" s="218">
        <f>S649*H649</f>
        <v>0</v>
      </c>
      <c r="U649" s="42"/>
      <c r="V649" s="42"/>
      <c r="W649" s="42"/>
      <c r="X649" s="42"/>
      <c r="Y649" s="42"/>
      <c r="Z649" s="42"/>
      <c r="AA649" s="42"/>
      <c r="AB649" s="42"/>
      <c r="AC649" s="42"/>
      <c r="AD649" s="42"/>
      <c r="AE649" s="42"/>
      <c r="AR649" s="219" t="s">
        <v>240</v>
      </c>
      <c r="AT649" s="219" t="s">
        <v>138</v>
      </c>
      <c r="AU649" s="219" t="s">
        <v>82</v>
      </c>
      <c r="AY649" s="21" t="s">
        <v>133</v>
      </c>
      <c r="BE649" s="220">
        <f>IF(N649="základní",J649,0)</f>
        <v>0</v>
      </c>
      <c r="BF649" s="220">
        <f>IF(N649="snížená",J649,0)</f>
        <v>0</v>
      </c>
      <c r="BG649" s="220">
        <f>IF(N649="zákl. přenesená",J649,0)</f>
        <v>0</v>
      </c>
      <c r="BH649" s="220">
        <f>IF(N649="sníž. přenesená",J649,0)</f>
        <v>0</v>
      </c>
      <c r="BI649" s="220">
        <f>IF(N649="nulová",J649,0)</f>
        <v>0</v>
      </c>
      <c r="BJ649" s="21" t="s">
        <v>80</v>
      </c>
      <c r="BK649" s="220">
        <f>ROUND(I649*H649,2)</f>
        <v>0</v>
      </c>
      <c r="BL649" s="21" t="s">
        <v>240</v>
      </c>
      <c r="BM649" s="219" t="s">
        <v>873</v>
      </c>
    </row>
    <row r="650" s="2" customFormat="1">
      <c r="A650" s="42"/>
      <c r="B650" s="43"/>
      <c r="C650" s="44"/>
      <c r="D650" s="221" t="s">
        <v>146</v>
      </c>
      <c r="E650" s="44"/>
      <c r="F650" s="222" t="s">
        <v>874</v>
      </c>
      <c r="G650" s="44"/>
      <c r="H650" s="44"/>
      <c r="I650" s="223"/>
      <c r="J650" s="44"/>
      <c r="K650" s="44"/>
      <c r="L650" s="48"/>
      <c r="M650" s="224"/>
      <c r="N650" s="225"/>
      <c r="O650" s="88"/>
      <c r="P650" s="88"/>
      <c r="Q650" s="88"/>
      <c r="R650" s="88"/>
      <c r="S650" s="88"/>
      <c r="T650" s="89"/>
      <c r="U650" s="42"/>
      <c r="V650" s="42"/>
      <c r="W650" s="42"/>
      <c r="X650" s="42"/>
      <c r="Y650" s="42"/>
      <c r="Z650" s="42"/>
      <c r="AA650" s="42"/>
      <c r="AB650" s="42"/>
      <c r="AC650" s="42"/>
      <c r="AD650" s="42"/>
      <c r="AE650" s="42"/>
      <c r="AT650" s="21" t="s">
        <v>146</v>
      </c>
      <c r="AU650" s="21" t="s">
        <v>82</v>
      </c>
    </row>
    <row r="651" s="14" customFormat="1">
      <c r="A651" s="14"/>
      <c r="B651" s="237"/>
      <c r="C651" s="238"/>
      <c r="D651" s="228" t="s">
        <v>148</v>
      </c>
      <c r="E651" s="239" t="s">
        <v>19</v>
      </c>
      <c r="F651" s="240" t="s">
        <v>875</v>
      </c>
      <c r="G651" s="238"/>
      <c r="H651" s="241">
        <v>3</v>
      </c>
      <c r="I651" s="242"/>
      <c r="J651" s="238"/>
      <c r="K651" s="238"/>
      <c r="L651" s="243"/>
      <c r="M651" s="244"/>
      <c r="N651" s="245"/>
      <c r="O651" s="245"/>
      <c r="P651" s="245"/>
      <c r="Q651" s="245"/>
      <c r="R651" s="245"/>
      <c r="S651" s="245"/>
      <c r="T651" s="246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47" t="s">
        <v>148</v>
      </c>
      <c r="AU651" s="247" t="s">
        <v>82</v>
      </c>
      <c r="AV651" s="14" t="s">
        <v>82</v>
      </c>
      <c r="AW651" s="14" t="s">
        <v>33</v>
      </c>
      <c r="AX651" s="14" t="s">
        <v>72</v>
      </c>
      <c r="AY651" s="247" t="s">
        <v>133</v>
      </c>
    </row>
    <row r="652" s="15" customFormat="1">
      <c r="A652" s="15"/>
      <c r="B652" s="248"/>
      <c r="C652" s="249"/>
      <c r="D652" s="228" t="s">
        <v>148</v>
      </c>
      <c r="E652" s="250" t="s">
        <v>19</v>
      </c>
      <c r="F652" s="251" t="s">
        <v>151</v>
      </c>
      <c r="G652" s="249"/>
      <c r="H652" s="252">
        <v>3</v>
      </c>
      <c r="I652" s="253"/>
      <c r="J652" s="249"/>
      <c r="K652" s="249"/>
      <c r="L652" s="254"/>
      <c r="M652" s="255"/>
      <c r="N652" s="256"/>
      <c r="O652" s="256"/>
      <c r="P652" s="256"/>
      <c r="Q652" s="256"/>
      <c r="R652" s="256"/>
      <c r="S652" s="256"/>
      <c r="T652" s="257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T652" s="258" t="s">
        <v>148</v>
      </c>
      <c r="AU652" s="258" t="s">
        <v>82</v>
      </c>
      <c r="AV652" s="15" t="s">
        <v>144</v>
      </c>
      <c r="AW652" s="15" t="s">
        <v>33</v>
      </c>
      <c r="AX652" s="15" t="s">
        <v>80</v>
      </c>
      <c r="AY652" s="258" t="s">
        <v>133</v>
      </c>
    </row>
    <row r="653" s="2" customFormat="1" ht="16.5" customHeight="1">
      <c r="A653" s="42"/>
      <c r="B653" s="43"/>
      <c r="C653" s="208" t="s">
        <v>876</v>
      </c>
      <c r="D653" s="208" t="s">
        <v>138</v>
      </c>
      <c r="E653" s="209" t="s">
        <v>877</v>
      </c>
      <c r="F653" s="210" t="s">
        <v>878</v>
      </c>
      <c r="G653" s="211" t="s">
        <v>141</v>
      </c>
      <c r="H653" s="212">
        <v>3</v>
      </c>
      <c r="I653" s="213"/>
      <c r="J653" s="214">
        <f>ROUND(I653*H653,2)</f>
        <v>0</v>
      </c>
      <c r="K653" s="210" t="s">
        <v>142</v>
      </c>
      <c r="L653" s="48"/>
      <c r="M653" s="215" t="s">
        <v>19</v>
      </c>
      <c r="N653" s="216" t="s">
        <v>43</v>
      </c>
      <c r="O653" s="88"/>
      <c r="P653" s="217">
        <f>O653*H653</f>
        <v>0</v>
      </c>
      <c r="Q653" s="217">
        <v>0.00011</v>
      </c>
      <c r="R653" s="217">
        <f>Q653*H653</f>
        <v>0.00033</v>
      </c>
      <c r="S653" s="217">
        <v>0</v>
      </c>
      <c r="T653" s="218">
        <f>S653*H653</f>
        <v>0</v>
      </c>
      <c r="U653" s="42"/>
      <c r="V653" s="42"/>
      <c r="W653" s="42"/>
      <c r="X653" s="42"/>
      <c r="Y653" s="42"/>
      <c r="Z653" s="42"/>
      <c r="AA653" s="42"/>
      <c r="AB653" s="42"/>
      <c r="AC653" s="42"/>
      <c r="AD653" s="42"/>
      <c r="AE653" s="42"/>
      <c r="AR653" s="219" t="s">
        <v>240</v>
      </c>
      <c r="AT653" s="219" t="s">
        <v>138</v>
      </c>
      <c r="AU653" s="219" t="s">
        <v>82</v>
      </c>
      <c r="AY653" s="21" t="s">
        <v>133</v>
      </c>
      <c r="BE653" s="220">
        <f>IF(N653="základní",J653,0)</f>
        <v>0</v>
      </c>
      <c r="BF653" s="220">
        <f>IF(N653="snížená",J653,0)</f>
        <v>0</v>
      </c>
      <c r="BG653" s="220">
        <f>IF(N653="zákl. přenesená",J653,0)</f>
        <v>0</v>
      </c>
      <c r="BH653" s="220">
        <f>IF(N653="sníž. přenesená",J653,0)</f>
        <v>0</v>
      </c>
      <c r="BI653" s="220">
        <f>IF(N653="nulová",J653,0)</f>
        <v>0</v>
      </c>
      <c r="BJ653" s="21" t="s">
        <v>80</v>
      </c>
      <c r="BK653" s="220">
        <f>ROUND(I653*H653,2)</f>
        <v>0</v>
      </c>
      <c r="BL653" s="21" t="s">
        <v>240</v>
      </c>
      <c r="BM653" s="219" t="s">
        <v>879</v>
      </c>
    </row>
    <row r="654" s="2" customFormat="1">
      <c r="A654" s="42"/>
      <c r="B654" s="43"/>
      <c r="C654" s="44"/>
      <c r="D654" s="221" t="s">
        <v>146</v>
      </c>
      <c r="E654" s="44"/>
      <c r="F654" s="222" t="s">
        <v>880</v>
      </c>
      <c r="G654" s="44"/>
      <c r="H654" s="44"/>
      <c r="I654" s="223"/>
      <c r="J654" s="44"/>
      <c r="K654" s="44"/>
      <c r="L654" s="48"/>
      <c r="M654" s="224"/>
      <c r="N654" s="225"/>
      <c r="O654" s="88"/>
      <c r="P654" s="88"/>
      <c r="Q654" s="88"/>
      <c r="R654" s="88"/>
      <c r="S654" s="88"/>
      <c r="T654" s="89"/>
      <c r="U654" s="42"/>
      <c r="V654" s="42"/>
      <c r="W654" s="42"/>
      <c r="X654" s="42"/>
      <c r="Y654" s="42"/>
      <c r="Z654" s="42"/>
      <c r="AA654" s="42"/>
      <c r="AB654" s="42"/>
      <c r="AC654" s="42"/>
      <c r="AD654" s="42"/>
      <c r="AE654" s="42"/>
      <c r="AT654" s="21" t="s">
        <v>146</v>
      </c>
      <c r="AU654" s="21" t="s">
        <v>82</v>
      </c>
    </row>
    <row r="655" s="14" customFormat="1">
      <c r="A655" s="14"/>
      <c r="B655" s="237"/>
      <c r="C655" s="238"/>
      <c r="D655" s="228" t="s">
        <v>148</v>
      </c>
      <c r="E655" s="239" t="s">
        <v>19</v>
      </c>
      <c r="F655" s="240" t="s">
        <v>875</v>
      </c>
      <c r="G655" s="238"/>
      <c r="H655" s="241">
        <v>3</v>
      </c>
      <c r="I655" s="242"/>
      <c r="J655" s="238"/>
      <c r="K655" s="238"/>
      <c r="L655" s="243"/>
      <c r="M655" s="244"/>
      <c r="N655" s="245"/>
      <c r="O655" s="245"/>
      <c r="P655" s="245"/>
      <c r="Q655" s="245"/>
      <c r="R655" s="245"/>
      <c r="S655" s="245"/>
      <c r="T655" s="246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47" t="s">
        <v>148</v>
      </c>
      <c r="AU655" s="247" t="s">
        <v>82</v>
      </c>
      <c r="AV655" s="14" t="s">
        <v>82</v>
      </c>
      <c r="AW655" s="14" t="s">
        <v>33</v>
      </c>
      <c r="AX655" s="14" t="s">
        <v>72</v>
      </c>
      <c r="AY655" s="247" t="s">
        <v>133</v>
      </c>
    </row>
    <row r="656" s="15" customFormat="1">
      <c r="A656" s="15"/>
      <c r="B656" s="248"/>
      <c r="C656" s="249"/>
      <c r="D656" s="228" t="s">
        <v>148</v>
      </c>
      <c r="E656" s="250" t="s">
        <v>19</v>
      </c>
      <c r="F656" s="251" t="s">
        <v>151</v>
      </c>
      <c r="G656" s="249"/>
      <c r="H656" s="252">
        <v>3</v>
      </c>
      <c r="I656" s="253"/>
      <c r="J656" s="249"/>
      <c r="K656" s="249"/>
      <c r="L656" s="254"/>
      <c r="M656" s="255"/>
      <c r="N656" s="256"/>
      <c r="O656" s="256"/>
      <c r="P656" s="256"/>
      <c r="Q656" s="256"/>
      <c r="R656" s="256"/>
      <c r="S656" s="256"/>
      <c r="T656" s="257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T656" s="258" t="s">
        <v>148</v>
      </c>
      <c r="AU656" s="258" t="s">
        <v>82</v>
      </c>
      <c r="AV656" s="15" t="s">
        <v>144</v>
      </c>
      <c r="AW656" s="15" t="s">
        <v>33</v>
      </c>
      <c r="AX656" s="15" t="s">
        <v>80</v>
      </c>
      <c r="AY656" s="258" t="s">
        <v>133</v>
      </c>
    </row>
    <row r="657" s="2" customFormat="1" ht="16.5" customHeight="1">
      <c r="A657" s="42"/>
      <c r="B657" s="43"/>
      <c r="C657" s="208" t="s">
        <v>881</v>
      </c>
      <c r="D657" s="208" t="s">
        <v>138</v>
      </c>
      <c r="E657" s="209" t="s">
        <v>882</v>
      </c>
      <c r="F657" s="210" t="s">
        <v>883</v>
      </c>
      <c r="G657" s="211" t="s">
        <v>141</v>
      </c>
      <c r="H657" s="212">
        <v>3</v>
      </c>
      <c r="I657" s="213"/>
      <c r="J657" s="214">
        <f>ROUND(I657*H657,2)</f>
        <v>0</v>
      </c>
      <c r="K657" s="210" t="s">
        <v>142</v>
      </c>
      <c r="L657" s="48"/>
      <c r="M657" s="215" t="s">
        <v>19</v>
      </c>
      <c r="N657" s="216" t="s">
        <v>43</v>
      </c>
      <c r="O657" s="88"/>
      <c r="P657" s="217">
        <f>O657*H657</f>
        <v>0</v>
      </c>
      <c r="Q657" s="217">
        <v>0.00017000000000000001</v>
      </c>
      <c r="R657" s="217">
        <f>Q657*H657</f>
        <v>0.00051000000000000004</v>
      </c>
      <c r="S657" s="217">
        <v>0</v>
      </c>
      <c r="T657" s="218">
        <f>S657*H657</f>
        <v>0</v>
      </c>
      <c r="U657" s="42"/>
      <c r="V657" s="42"/>
      <c r="W657" s="42"/>
      <c r="X657" s="42"/>
      <c r="Y657" s="42"/>
      <c r="Z657" s="42"/>
      <c r="AA657" s="42"/>
      <c r="AB657" s="42"/>
      <c r="AC657" s="42"/>
      <c r="AD657" s="42"/>
      <c r="AE657" s="42"/>
      <c r="AR657" s="219" t="s">
        <v>240</v>
      </c>
      <c r="AT657" s="219" t="s">
        <v>138</v>
      </c>
      <c r="AU657" s="219" t="s">
        <v>82</v>
      </c>
      <c r="AY657" s="21" t="s">
        <v>133</v>
      </c>
      <c r="BE657" s="220">
        <f>IF(N657="základní",J657,0)</f>
        <v>0</v>
      </c>
      <c r="BF657" s="220">
        <f>IF(N657="snížená",J657,0)</f>
        <v>0</v>
      </c>
      <c r="BG657" s="220">
        <f>IF(N657="zákl. přenesená",J657,0)</f>
        <v>0</v>
      </c>
      <c r="BH657" s="220">
        <f>IF(N657="sníž. přenesená",J657,0)</f>
        <v>0</v>
      </c>
      <c r="BI657" s="220">
        <f>IF(N657="nulová",J657,0)</f>
        <v>0</v>
      </c>
      <c r="BJ657" s="21" t="s">
        <v>80</v>
      </c>
      <c r="BK657" s="220">
        <f>ROUND(I657*H657,2)</f>
        <v>0</v>
      </c>
      <c r="BL657" s="21" t="s">
        <v>240</v>
      </c>
      <c r="BM657" s="219" t="s">
        <v>884</v>
      </c>
    </row>
    <row r="658" s="2" customFormat="1">
      <c r="A658" s="42"/>
      <c r="B658" s="43"/>
      <c r="C658" s="44"/>
      <c r="D658" s="221" t="s">
        <v>146</v>
      </c>
      <c r="E658" s="44"/>
      <c r="F658" s="222" t="s">
        <v>885</v>
      </c>
      <c r="G658" s="44"/>
      <c r="H658" s="44"/>
      <c r="I658" s="223"/>
      <c r="J658" s="44"/>
      <c r="K658" s="44"/>
      <c r="L658" s="48"/>
      <c r="M658" s="224"/>
      <c r="N658" s="225"/>
      <c r="O658" s="88"/>
      <c r="P658" s="88"/>
      <c r="Q658" s="88"/>
      <c r="R658" s="88"/>
      <c r="S658" s="88"/>
      <c r="T658" s="89"/>
      <c r="U658" s="42"/>
      <c r="V658" s="42"/>
      <c r="W658" s="42"/>
      <c r="X658" s="42"/>
      <c r="Y658" s="42"/>
      <c r="Z658" s="42"/>
      <c r="AA658" s="42"/>
      <c r="AB658" s="42"/>
      <c r="AC658" s="42"/>
      <c r="AD658" s="42"/>
      <c r="AE658" s="42"/>
      <c r="AT658" s="21" t="s">
        <v>146</v>
      </c>
      <c r="AU658" s="21" t="s">
        <v>82</v>
      </c>
    </row>
    <row r="659" s="2" customFormat="1" ht="16.5" customHeight="1">
      <c r="A659" s="42"/>
      <c r="B659" s="43"/>
      <c r="C659" s="208" t="s">
        <v>886</v>
      </c>
      <c r="D659" s="208" t="s">
        <v>138</v>
      </c>
      <c r="E659" s="209" t="s">
        <v>887</v>
      </c>
      <c r="F659" s="210" t="s">
        <v>888</v>
      </c>
      <c r="G659" s="211" t="s">
        <v>141</v>
      </c>
      <c r="H659" s="212">
        <v>3</v>
      </c>
      <c r="I659" s="213"/>
      <c r="J659" s="214">
        <f>ROUND(I659*H659,2)</f>
        <v>0</v>
      </c>
      <c r="K659" s="210" t="s">
        <v>142</v>
      </c>
      <c r="L659" s="48"/>
      <c r="M659" s="215" t="s">
        <v>19</v>
      </c>
      <c r="N659" s="216" t="s">
        <v>43</v>
      </c>
      <c r="O659" s="88"/>
      <c r="P659" s="217">
        <f>O659*H659</f>
        <v>0</v>
      </c>
      <c r="Q659" s="217">
        <v>0.00012</v>
      </c>
      <c r="R659" s="217">
        <f>Q659*H659</f>
        <v>0.00036000000000000002</v>
      </c>
      <c r="S659" s="217">
        <v>0</v>
      </c>
      <c r="T659" s="218">
        <f>S659*H659</f>
        <v>0</v>
      </c>
      <c r="U659" s="42"/>
      <c r="V659" s="42"/>
      <c r="W659" s="42"/>
      <c r="X659" s="42"/>
      <c r="Y659" s="42"/>
      <c r="Z659" s="42"/>
      <c r="AA659" s="42"/>
      <c r="AB659" s="42"/>
      <c r="AC659" s="42"/>
      <c r="AD659" s="42"/>
      <c r="AE659" s="42"/>
      <c r="AR659" s="219" t="s">
        <v>240</v>
      </c>
      <c r="AT659" s="219" t="s">
        <v>138</v>
      </c>
      <c r="AU659" s="219" t="s">
        <v>82</v>
      </c>
      <c r="AY659" s="21" t="s">
        <v>133</v>
      </c>
      <c r="BE659" s="220">
        <f>IF(N659="základní",J659,0)</f>
        <v>0</v>
      </c>
      <c r="BF659" s="220">
        <f>IF(N659="snížená",J659,0)</f>
        <v>0</v>
      </c>
      <c r="BG659" s="220">
        <f>IF(N659="zákl. přenesená",J659,0)</f>
        <v>0</v>
      </c>
      <c r="BH659" s="220">
        <f>IF(N659="sníž. přenesená",J659,0)</f>
        <v>0</v>
      </c>
      <c r="BI659" s="220">
        <f>IF(N659="nulová",J659,0)</f>
        <v>0</v>
      </c>
      <c r="BJ659" s="21" t="s">
        <v>80</v>
      </c>
      <c r="BK659" s="220">
        <f>ROUND(I659*H659,2)</f>
        <v>0</v>
      </c>
      <c r="BL659" s="21" t="s">
        <v>240</v>
      </c>
      <c r="BM659" s="219" t="s">
        <v>889</v>
      </c>
    </row>
    <row r="660" s="2" customFormat="1">
      <c r="A660" s="42"/>
      <c r="B660" s="43"/>
      <c r="C660" s="44"/>
      <c r="D660" s="221" t="s">
        <v>146</v>
      </c>
      <c r="E660" s="44"/>
      <c r="F660" s="222" t="s">
        <v>890</v>
      </c>
      <c r="G660" s="44"/>
      <c r="H660" s="44"/>
      <c r="I660" s="223"/>
      <c r="J660" s="44"/>
      <c r="K660" s="44"/>
      <c r="L660" s="48"/>
      <c r="M660" s="224"/>
      <c r="N660" s="225"/>
      <c r="O660" s="88"/>
      <c r="P660" s="88"/>
      <c r="Q660" s="88"/>
      <c r="R660" s="88"/>
      <c r="S660" s="88"/>
      <c r="T660" s="89"/>
      <c r="U660" s="42"/>
      <c r="V660" s="42"/>
      <c r="W660" s="42"/>
      <c r="X660" s="42"/>
      <c r="Y660" s="42"/>
      <c r="Z660" s="42"/>
      <c r="AA660" s="42"/>
      <c r="AB660" s="42"/>
      <c r="AC660" s="42"/>
      <c r="AD660" s="42"/>
      <c r="AE660" s="42"/>
      <c r="AT660" s="21" t="s">
        <v>146</v>
      </c>
      <c r="AU660" s="21" t="s">
        <v>82</v>
      </c>
    </row>
    <row r="661" s="2" customFormat="1" ht="16.5" customHeight="1">
      <c r="A661" s="42"/>
      <c r="B661" s="43"/>
      <c r="C661" s="208" t="s">
        <v>891</v>
      </c>
      <c r="D661" s="208" t="s">
        <v>138</v>
      </c>
      <c r="E661" s="209" t="s">
        <v>892</v>
      </c>
      <c r="F661" s="210" t="s">
        <v>893</v>
      </c>
      <c r="G661" s="211" t="s">
        <v>141</v>
      </c>
      <c r="H661" s="212">
        <v>3</v>
      </c>
      <c r="I661" s="213"/>
      <c r="J661" s="214">
        <f>ROUND(I661*H661,2)</f>
        <v>0</v>
      </c>
      <c r="K661" s="210" t="s">
        <v>142</v>
      </c>
      <c r="L661" s="48"/>
      <c r="M661" s="215" t="s">
        <v>19</v>
      </c>
      <c r="N661" s="216" t="s">
        <v>43</v>
      </c>
      <c r="O661" s="88"/>
      <c r="P661" s="217">
        <f>O661*H661</f>
        <v>0</v>
      </c>
      <c r="Q661" s="217">
        <v>0.00012</v>
      </c>
      <c r="R661" s="217">
        <f>Q661*H661</f>
        <v>0.00036000000000000002</v>
      </c>
      <c r="S661" s="217">
        <v>0</v>
      </c>
      <c r="T661" s="218">
        <f>S661*H661</f>
        <v>0</v>
      </c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  <c r="AE661" s="42"/>
      <c r="AR661" s="219" t="s">
        <v>240</v>
      </c>
      <c r="AT661" s="219" t="s">
        <v>138</v>
      </c>
      <c r="AU661" s="219" t="s">
        <v>82</v>
      </c>
      <c r="AY661" s="21" t="s">
        <v>133</v>
      </c>
      <c r="BE661" s="220">
        <f>IF(N661="základní",J661,0)</f>
        <v>0</v>
      </c>
      <c r="BF661" s="220">
        <f>IF(N661="snížená",J661,0)</f>
        <v>0</v>
      </c>
      <c r="BG661" s="220">
        <f>IF(N661="zákl. přenesená",J661,0)</f>
        <v>0</v>
      </c>
      <c r="BH661" s="220">
        <f>IF(N661="sníž. přenesená",J661,0)</f>
        <v>0</v>
      </c>
      <c r="BI661" s="220">
        <f>IF(N661="nulová",J661,0)</f>
        <v>0</v>
      </c>
      <c r="BJ661" s="21" t="s">
        <v>80</v>
      </c>
      <c r="BK661" s="220">
        <f>ROUND(I661*H661,2)</f>
        <v>0</v>
      </c>
      <c r="BL661" s="21" t="s">
        <v>240</v>
      </c>
      <c r="BM661" s="219" t="s">
        <v>894</v>
      </c>
    </row>
    <row r="662" s="2" customFormat="1">
      <c r="A662" s="42"/>
      <c r="B662" s="43"/>
      <c r="C662" s="44"/>
      <c r="D662" s="221" t="s">
        <v>146</v>
      </c>
      <c r="E662" s="44"/>
      <c r="F662" s="222" t="s">
        <v>895</v>
      </c>
      <c r="G662" s="44"/>
      <c r="H662" s="44"/>
      <c r="I662" s="223"/>
      <c r="J662" s="44"/>
      <c r="K662" s="44"/>
      <c r="L662" s="48"/>
      <c r="M662" s="280"/>
      <c r="N662" s="281"/>
      <c r="O662" s="282"/>
      <c r="P662" s="282"/>
      <c r="Q662" s="282"/>
      <c r="R662" s="282"/>
      <c r="S662" s="282"/>
      <c r="T662" s="283"/>
      <c r="U662" s="42"/>
      <c r="V662" s="42"/>
      <c r="W662" s="42"/>
      <c r="X662" s="42"/>
      <c r="Y662" s="42"/>
      <c r="Z662" s="42"/>
      <c r="AA662" s="42"/>
      <c r="AB662" s="42"/>
      <c r="AC662" s="42"/>
      <c r="AD662" s="42"/>
      <c r="AE662" s="42"/>
      <c r="AT662" s="21" t="s">
        <v>146</v>
      </c>
      <c r="AU662" s="21" t="s">
        <v>82</v>
      </c>
    </row>
    <row r="663" s="2" customFormat="1" ht="6.96" customHeight="1">
      <c r="A663" s="42"/>
      <c r="B663" s="63"/>
      <c r="C663" s="64"/>
      <c r="D663" s="64"/>
      <c r="E663" s="64"/>
      <c r="F663" s="64"/>
      <c r="G663" s="64"/>
      <c r="H663" s="64"/>
      <c r="I663" s="64"/>
      <c r="J663" s="64"/>
      <c r="K663" s="64"/>
      <c r="L663" s="48"/>
      <c r="M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  <c r="AA663" s="42"/>
      <c r="AB663" s="42"/>
      <c r="AC663" s="42"/>
      <c r="AD663" s="42"/>
      <c r="AE663" s="42"/>
    </row>
  </sheetData>
  <sheetProtection sheet="1" autoFilter="0" formatColumns="0" formatRows="0" objects="1" scenarios="1" spinCount="100000" saltValue="e7IR1728yGX6tw0dEzDVQl1AOqsDooSDUBApuBDbfNv42qQCHCofRbXIWe7Gu0l1BoVDf8K1xMqTeRs43DAOjg==" hashValue="jURl9F5AOk+0KisT8U5a2VwP7lfj9aNcUOGR4bO/SFXSImt3vwrPy7xUJ27wj/YWRgXn6sp6mpuBqQcQJD7h+Q==" algorithmName="SHA-512" password="CEE1"/>
  <autoFilter ref="C97:K662"/>
  <mergeCells count="9">
    <mergeCell ref="E7:H7"/>
    <mergeCell ref="E9:H9"/>
    <mergeCell ref="E18:H18"/>
    <mergeCell ref="E27:H27"/>
    <mergeCell ref="E48:H48"/>
    <mergeCell ref="E50:H50"/>
    <mergeCell ref="E88:H88"/>
    <mergeCell ref="E90:H90"/>
    <mergeCell ref="L2:V2"/>
  </mergeCells>
  <hyperlinks>
    <hyperlink ref="F103" r:id="rId1" display="https://podminky.urs.cz/item/CS_URS_2025_02/621211021"/>
    <hyperlink ref="F110" r:id="rId2" display="https://podminky.urs.cz/item/CS_URS_2025_02/621531022"/>
    <hyperlink ref="F114" r:id="rId3" display="https://podminky.urs.cz/item/CS_URS_2025_02/621151031"/>
    <hyperlink ref="F116" r:id="rId4" display="https://podminky.urs.cz/item/CS_URS_2025_02/622143003"/>
    <hyperlink ref="F127" r:id="rId5" display="https://podminky.urs.cz/item/CS_URS_2025_02/622142001"/>
    <hyperlink ref="F132" r:id="rId6" display="https://podminky.urs.cz/item/CS_URS_2025_02/622525104"/>
    <hyperlink ref="F137" r:id="rId7" display="https://podminky.urs.cz/item/CS_URS_2025_02/622151031"/>
    <hyperlink ref="F142" r:id="rId8" display="https://podminky.urs.cz/item/CS_URS_2025_02/629999011"/>
    <hyperlink ref="F147" r:id="rId9" display="https://podminky.urs.cz/item/CS_URS_2025_02/619995001"/>
    <hyperlink ref="F158" r:id="rId10" display="https://podminky.urs.cz/item/CS_URS_2025_02/949121113"/>
    <hyperlink ref="F162" r:id="rId11" display="https://podminky.urs.cz/item/CS_URS_2025_02/949121213"/>
    <hyperlink ref="F166" r:id="rId12" display="https://podminky.urs.cz/item/CS_URS_2025_02/949121813"/>
    <hyperlink ref="F173" r:id="rId13" display="https://podminky.urs.cz/item/CS_URS_2025_02/764002841"/>
    <hyperlink ref="F178" r:id="rId14" display="https://podminky.urs.cz/item/CS_URS_2025_02/712300844"/>
    <hyperlink ref="F185" r:id="rId15" display="https://podminky.urs.cz/item/CS_URS_2025_02/712340832"/>
    <hyperlink ref="F201" r:id="rId16" display="https://podminky.urs.cz/item/CS_URS_2025_02/713140862"/>
    <hyperlink ref="F211" r:id="rId17" display="https://podminky.urs.cz/item/CS_URS_2025_02/712340832"/>
    <hyperlink ref="F228" r:id="rId18" display="https://podminky.urs.cz/item/CS_URS_2025_02/712300854"/>
    <hyperlink ref="F235" r:id="rId19" display="https://podminky.urs.cz/item/CS_URS_2025_02/713140861"/>
    <hyperlink ref="F250" r:id="rId20" display="https://podminky.urs.cz/item/CS_URS_2025_02/721210823"/>
    <hyperlink ref="F252" r:id="rId21" display="https://podminky.urs.cz/item/CS_URS_2025_02/965082933"/>
    <hyperlink ref="F279" r:id="rId22" display="https://podminky.urs.cz/item/CS_URS_2025_02/721140806"/>
    <hyperlink ref="F283" r:id="rId23" display="https://podminky.urs.cz/item/CS_URS_2025_02/764003801"/>
    <hyperlink ref="F285" r:id="rId24" display="https://podminky.urs.cz/item/CS_URS_2025_02/764004861"/>
    <hyperlink ref="F287" r:id="rId25" display="https://podminky.urs.cz/item/CS_URS_2025_02/751398825"/>
    <hyperlink ref="F291" r:id="rId26" display="https://podminky.urs.cz/item/CS_URS_2025_02/767832802"/>
    <hyperlink ref="F295" r:id="rId27" display="https://podminky.urs.cz/item/CS_URS_2025_02/767996701"/>
    <hyperlink ref="F300" r:id="rId28" display="https://podminky.urs.cz/item/CS_URS_2025_02/767996702"/>
    <hyperlink ref="F304" r:id="rId29" display="https://podminky.urs.cz/item/CS_URS_2025_02/767584811"/>
    <hyperlink ref="F306" r:id="rId30" display="https://podminky.urs.cz/item/CS_URS_2025_02/764001821"/>
    <hyperlink ref="F311" r:id="rId31" display="https://podminky.urs.cz/item/CS_URS_2025_02/981511114"/>
    <hyperlink ref="F316" r:id="rId32" display="https://podminky.urs.cz/item/CS_URS_2025_02/981511112"/>
    <hyperlink ref="F322" r:id="rId33" display="https://podminky.urs.cz/item/CS_URS_2025_02/997013155"/>
    <hyperlink ref="F324" r:id="rId34" display="https://podminky.urs.cz/item/CS_URS_2025_02/997013501"/>
    <hyperlink ref="F326" r:id="rId35" display="https://podminky.urs.cz/item/CS_URS_2025_02/997013509"/>
    <hyperlink ref="F329" r:id="rId36" display="https://podminky.urs.cz/item/CS_URS_2025_02/997013631"/>
    <hyperlink ref="F337" r:id="rId37" display="https://podminky.urs.cz/item/CS_URS_2025_02/997013645"/>
    <hyperlink ref="F341" r:id="rId38" display="https://podminky.urs.cz/item/CS_URS_2025_02/997013814"/>
    <hyperlink ref="F346" r:id="rId39" display="https://podminky.urs.cz/item/CS_URS_2025_02/998011010"/>
    <hyperlink ref="F356" r:id="rId40" display="https://podminky.urs.cz/item/CS_URS_2025_02/712311101"/>
    <hyperlink ref="F364" r:id="rId41" display="https://podminky.urs.cz/item/CS_URS_2025_02/712341559"/>
    <hyperlink ref="F372" r:id="rId42" display="https://podminky.urs.cz/item/CS_URS_2025_02/712363604"/>
    <hyperlink ref="F385" r:id="rId43" display="https://podminky.urs.cz/item/CS_URS_2025_02/712363605"/>
    <hyperlink ref="F392" r:id="rId44" display="https://podminky.urs.cz/item/CS_URS_2025_02/712363606"/>
    <hyperlink ref="F398" r:id="rId45" display="https://podminky.urs.cz/item/CS_URS_2025_02/712363005"/>
    <hyperlink ref="F405" r:id="rId46" display="https://podminky.urs.cz/item/CS_URS_2025_02/712363352"/>
    <hyperlink ref="F414" r:id="rId47" display="https://podminky.urs.cz/item/CS_URS_2025_02/712363353"/>
    <hyperlink ref="F422" r:id="rId48" display="https://podminky.urs.cz/item/CS_URS_2025_02/712363384"/>
    <hyperlink ref="F426" r:id="rId49" display="https://podminky.urs.cz/item/CS_URS_2025_02/712363373"/>
    <hyperlink ref="F430" r:id="rId50" display="https://podminky.urs.cz/item/CS_URS_2025_02/712391171"/>
    <hyperlink ref="F440" r:id="rId51" display="https://podminky.urs.cz/item/CS_URS_2025_02/713141152"/>
    <hyperlink ref="F447" r:id="rId52" display="https://podminky.urs.cz/item/CS_URS_2025_02/713141311"/>
    <hyperlink ref="F453" r:id="rId53" display="https://podminky.urs.cz/item/CS_URS_2025_02/713141378"/>
    <hyperlink ref="F461" r:id="rId54" display="https://podminky.urs.cz/item/CS_URS_2023_01/713141398"/>
    <hyperlink ref="F474" r:id="rId55" display="https://podminky.urs.cz/item/CS_URS_2025_02/721233112"/>
    <hyperlink ref="F477" r:id="rId56" display="https://podminky.urs.cz/item/CS_URS_2025_02/721171916"/>
    <hyperlink ref="F479" r:id="rId57" display="https://podminky.urs.cz/item/CS_URS_2025_02/721173316"/>
    <hyperlink ref="F483" r:id="rId58" display="https://podminky.urs.cz/item/CS_URS_2025_02/953731311"/>
    <hyperlink ref="F486" r:id="rId59" display="https://podminky.urs.cz/item/CS_URS_2025_02/762361331"/>
    <hyperlink ref="F495" r:id="rId60" display="https://podminky.urs.cz/item/CS_URS_2025_02/762395000"/>
    <hyperlink ref="F499" r:id="rId61" display="https://podminky.urs.cz/item/CS_URS_2025_02/998712103"/>
    <hyperlink ref="F505" r:id="rId62" display="https://podminky.urs.cz/item/CS_URS_2025_02/712311101"/>
    <hyperlink ref="F511" r:id="rId63" display="https://podminky.urs.cz/item/CS_URS_2025_02/712341559"/>
    <hyperlink ref="F517" r:id="rId64" display="https://podminky.urs.cz/item/CS_URS_2025_02/712363605"/>
    <hyperlink ref="F525" r:id="rId65" display="https://podminky.urs.cz/item/CS_URS_2025_02/712363606"/>
    <hyperlink ref="F531" r:id="rId66" display="https://podminky.urs.cz/item/CS_URS_2025_02/712363005"/>
    <hyperlink ref="F538" r:id="rId67" display="https://podminky.urs.cz/item/CS_URS_2025_02/712363352"/>
    <hyperlink ref="F543" r:id="rId68" display="https://podminky.urs.cz/item/CS_URS_2025_02/712363353"/>
    <hyperlink ref="F548" r:id="rId69" display="https://podminky.urs.cz/item/CS_URS_2025_02/712363384"/>
    <hyperlink ref="F553" r:id="rId70" display="https://podminky.urs.cz/item/CS_URS_2025_02/712391171"/>
    <hyperlink ref="F560" r:id="rId71" display="https://podminky.urs.cz/item/CS_URS_2025_02/713141152"/>
    <hyperlink ref="F567" r:id="rId72" display="https://podminky.urs.cz/item/CS_URS_2025_02/713141311"/>
    <hyperlink ref="F573" r:id="rId73" display="https://podminky.urs.cz/item/CS_URS_2025_02/713141358"/>
    <hyperlink ref="F581" r:id="rId74" display="https://podminky.urs.cz/item/CS_URS_2023_01/713141398"/>
    <hyperlink ref="F593" r:id="rId75" display="https://podminky.urs.cz/item/CS_URS_2025_02/721233112"/>
    <hyperlink ref="F596" r:id="rId76" display="https://podminky.urs.cz/item/CS_URS_2025_02/762361331"/>
    <hyperlink ref="F603" r:id="rId77" display="https://podminky.urs.cz/item/CS_URS_2025_02/762395000"/>
    <hyperlink ref="F607" r:id="rId78" display="https://podminky.urs.cz/item/CS_URS_2025_02/998712103"/>
    <hyperlink ref="F610" r:id="rId79" display="https://podminky.urs.cz/item/CS_URS_2025_02/713411111"/>
    <hyperlink ref="F617" r:id="rId80" display="https://podminky.urs.cz/item/CS_URS_2025_02/998713103"/>
    <hyperlink ref="F622" r:id="rId81" display="https://podminky.urs.cz/item/CS_URS_2025_02/742110005"/>
    <hyperlink ref="F626" r:id="rId82" display="https://podminky.urs.cz/item/CS_URS_2025_02/998742103"/>
    <hyperlink ref="F629" r:id="rId83" display="https://podminky.urs.cz/item/CS_URS_2025_02/751398014"/>
    <hyperlink ref="F632" r:id="rId84" display="https://podminky.urs.cz/item/CS_URS_2025_02/998751101"/>
    <hyperlink ref="F635" r:id="rId85" display="https://podminky.urs.cz/item/CS_URS_2025_02/764326441"/>
    <hyperlink ref="F639" r:id="rId86" display="https://podminky.urs.cz/item/CS_URS_2025_02/998764103"/>
    <hyperlink ref="F642" r:id="rId87" display="https://podminky.urs.cz/item/CS_URS_2025_02/767832122"/>
    <hyperlink ref="F647" r:id="rId88" display="https://podminky.urs.cz/item/CS_URS_2025_02/998767103"/>
    <hyperlink ref="F650" r:id="rId89" display="https://podminky.urs.cz/item/CS_URS_2025_02/783301313"/>
    <hyperlink ref="F654" r:id="rId90" display="https://podminky.urs.cz/item/CS_URS_2025_02/783306807"/>
    <hyperlink ref="F658" r:id="rId91" display="https://podminky.urs.cz/item/CS_URS_2025_02/783314201"/>
    <hyperlink ref="F660" r:id="rId92" display="https://podminky.urs.cz/item/CS_URS_2025_02/783315101"/>
    <hyperlink ref="F662" r:id="rId93" display="https://podminky.urs.cz/item/CS_URS_2025_02/783317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9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85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4"/>
      <c r="AT3" s="21" t="s">
        <v>82</v>
      </c>
    </row>
    <row r="4" s="1" customFormat="1" ht="24.96" customHeight="1">
      <c r="B4" s="24"/>
      <c r="D4" s="134" t="s">
        <v>92</v>
      </c>
      <c r="L4" s="24"/>
      <c r="M4" s="135" t="s">
        <v>10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136" t="s">
        <v>16</v>
      </c>
      <c r="L6" s="24"/>
    </row>
    <row r="7" s="1" customFormat="1" ht="26.25" customHeight="1">
      <c r="B7" s="24"/>
      <c r="E7" s="137" t="str">
        <f>'Rekapitulace stavby'!K6</f>
        <v>ICSS, DPS Lesnov, Pod Rozhlednou 1, Jihlava - oprava ploché střechy ubytovacího pavilonu B - aktualizace 2026/01</v>
      </c>
      <c r="F7" s="136"/>
      <c r="G7" s="136"/>
      <c r="H7" s="136"/>
      <c r="L7" s="24"/>
    </row>
    <row r="8" s="2" customFormat="1" ht="12" customHeight="1">
      <c r="A8" s="42"/>
      <c r="B8" s="48"/>
      <c r="C8" s="42"/>
      <c r="D8" s="136" t="s">
        <v>93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896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19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21</v>
      </c>
      <c r="E12" s="42"/>
      <c r="F12" s="140" t="s">
        <v>22</v>
      </c>
      <c r="G12" s="42"/>
      <c r="H12" s="42"/>
      <c r="I12" s="136" t="s">
        <v>23</v>
      </c>
      <c r="J12" s="141" t="str">
        <f>'Rekapitulace stavby'!AN8</f>
        <v>16. 1. 2026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25</v>
      </c>
      <c r="E14" s="42"/>
      <c r="F14" s="42"/>
      <c r="G14" s="42"/>
      <c r="H14" s="42"/>
      <c r="I14" s="136" t="s">
        <v>26</v>
      </c>
      <c r="J14" s="140" t="s">
        <v>19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27</v>
      </c>
      <c r="F15" s="42"/>
      <c r="G15" s="42"/>
      <c r="H15" s="42"/>
      <c r="I15" s="136" t="s">
        <v>28</v>
      </c>
      <c r="J15" s="140" t="s">
        <v>19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29</v>
      </c>
      <c r="E17" s="42"/>
      <c r="F17" s="42"/>
      <c r="G17" s="42"/>
      <c r="H17" s="42"/>
      <c r="I17" s="136" t="s">
        <v>26</v>
      </c>
      <c r="J17" s="37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7" t="str">
        <f>'Rekapitulace stavby'!E14</f>
        <v>Vyplň údaj</v>
      </c>
      <c r="F18" s="140"/>
      <c r="G18" s="140"/>
      <c r="H18" s="140"/>
      <c r="I18" s="136" t="s">
        <v>28</v>
      </c>
      <c r="J18" s="37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31</v>
      </c>
      <c r="E20" s="42"/>
      <c r="F20" s="42"/>
      <c r="G20" s="42"/>
      <c r="H20" s="42"/>
      <c r="I20" s="136" t="s">
        <v>26</v>
      </c>
      <c r="J20" s="140" t="s">
        <v>19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32</v>
      </c>
      <c r="F21" s="42"/>
      <c r="G21" s="42"/>
      <c r="H21" s="42"/>
      <c r="I21" s="136" t="s">
        <v>28</v>
      </c>
      <c r="J21" s="140" t="s">
        <v>19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34</v>
      </c>
      <c r="E23" s="42"/>
      <c r="F23" s="42"/>
      <c r="G23" s="42"/>
      <c r="H23" s="42"/>
      <c r="I23" s="136" t="s">
        <v>26</v>
      </c>
      <c r="J23" s="140" t="s">
        <v>19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897</v>
      </c>
      <c r="F24" s="42"/>
      <c r="G24" s="42"/>
      <c r="H24" s="42"/>
      <c r="I24" s="136" t="s">
        <v>28</v>
      </c>
      <c r="J24" s="140" t="s">
        <v>19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36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23.25" customHeight="1">
      <c r="A27" s="142"/>
      <c r="B27" s="143"/>
      <c r="C27" s="142"/>
      <c r="D27" s="142"/>
      <c r="E27" s="144" t="s">
        <v>898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6"/>
      <c r="E29" s="146"/>
      <c r="F29" s="146"/>
      <c r="G29" s="146"/>
      <c r="H29" s="146"/>
      <c r="I29" s="146"/>
      <c r="J29" s="146"/>
      <c r="K29" s="146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7" t="s">
        <v>38</v>
      </c>
      <c r="E30" s="42"/>
      <c r="F30" s="42"/>
      <c r="G30" s="42"/>
      <c r="H30" s="42"/>
      <c r="I30" s="42"/>
      <c r="J30" s="148">
        <f>ROUND(J128,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6"/>
      <c r="E31" s="146"/>
      <c r="F31" s="146"/>
      <c r="G31" s="146"/>
      <c r="H31" s="146"/>
      <c r="I31" s="146"/>
      <c r="J31" s="146"/>
      <c r="K31" s="146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49" t="s">
        <v>40</v>
      </c>
      <c r="G32" s="42"/>
      <c r="H32" s="42"/>
      <c r="I32" s="149" t="s">
        <v>39</v>
      </c>
      <c r="J32" s="149" t="s">
        <v>41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0" t="s">
        <v>42</v>
      </c>
      <c r="E33" s="136" t="s">
        <v>43</v>
      </c>
      <c r="F33" s="151">
        <f>ROUND((SUM(BE128:BE280)),  2)</f>
        <v>0</v>
      </c>
      <c r="G33" s="42"/>
      <c r="H33" s="42"/>
      <c r="I33" s="152">
        <v>0.20999999999999999</v>
      </c>
      <c r="J33" s="151">
        <f>ROUND(((SUM(BE128:BE280))*I33),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44</v>
      </c>
      <c r="F34" s="151">
        <f>ROUND((SUM(BF128:BF280)),  2)</f>
        <v>0</v>
      </c>
      <c r="G34" s="42"/>
      <c r="H34" s="42"/>
      <c r="I34" s="152">
        <v>0.12</v>
      </c>
      <c r="J34" s="151">
        <f>ROUND(((SUM(BF128:BF280))*I34),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45</v>
      </c>
      <c r="F35" s="151">
        <f>ROUND((SUM(BG128:BG280)),  2)</f>
        <v>0</v>
      </c>
      <c r="G35" s="42"/>
      <c r="H35" s="42"/>
      <c r="I35" s="152">
        <v>0.20999999999999999</v>
      </c>
      <c r="J35" s="151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46</v>
      </c>
      <c r="F36" s="151">
        <f>ROUND((SUM(BH128:BH280)),  2)</f>
        <v>0</v>
      </c>
      <c r="G36" s="42"/>
      <c r="H36" s="42"/>
      <c r="I36" s="152">
        <v>0.12</v>
      </c>
      <c r="J36" s="151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47</v>
      </c>
      <c r="F37" s="151">
        <f>ROUND((SUM(BI128:BI280)),  2)</f>
        <v>0</v>
      </c>
      <c r="G37" s="42"/>
      <c r="H37" s="42"/>
      <c r="I37" s="152">
        <v>0</v>
      </c>
      <c r="J37" s="151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3"/>
      <c r="D39" s="154" t="s">
        <v>48</v>
      </c>
      <c r="E39" s="155"/>
      <c r="F39" s="155"/>
      <c r="G39" s="156" t="s">
        <v>49</v>
      </c>
      <c r="H39" s="157" t="s">
        <v>50</v>
      </c>
      <c r="I39" s="155"/>
      <c r="J39" s="158">
        <f>SUM(J30:J37)</f>
        <v>0</v>
      </c>
      <c r="K39" s="159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7" t="s">
        <v>95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6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26.25" customHeight="1">
      <c r="A48" s="42"/>
      <c r="B48" s="43"/>
      <c r="C48" s="44"/>
      <c r="D48" s="44"/>
      <c r="E48" s="164" t="str">
        <f>E7</f>
        <v>ICSS, DPS Lesnov, Pod Rozhlednou 1, Jihlava - oprava ploché střechy ubytovacího pavilonu B - aktualizace 2026/01</v>
      </c>
      <c r="F48" s="36"/>
      <c r="G48" s="36"/>
      <c r="H48" s="36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6" t="s">
        <v>93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02 - Silnoproudá elektrotechnika, hromosvod a ochrana před bleskem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6" t="s">
        <v>21</v>
      </c>
      <c r="D52" s="44"/>
      <c r="E52" s="44"/>
      <c r="F52" s="31" t="str">
        <f>F12</f>
        <v>Jihlava</v>
      </c>
      <c r="G52" s="44"/>
      <c r="H52" s="44"/>
      <c r="I52" s="36" t="s">
        <v>23</v>
      </c>
      <c r="J52" s="76" t="str">
        <f>IF(J12="","",J12)</f>
        <v>16. 1. 2026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40.05" customHeight="1">
      <c r="A54" s="42"/>
      <c r="B54" s="43"/>
      <c r="C54" s="36" t="s">
        <v>25</v>
      </c>
      <c r="D54" s="44"/>
      <c r="E54" s="44"/>
      <c r="F54" s="31" t="str">
        <f>E15</f>
        <v>Statutární město Jihlava</v>
      </c>
      <c r="G54" s="44"/>
      <c r="H54" s="44"/>
      <c r="I54" s="36" t="s">
        <v>31</v>
      </c>
      <c r="J54" s="40" t="str">
        <f>E21</f>
        <v>SPA spol.s r.o. Jihlava, Havlíčkova 46, Jihlava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6" t="s">
        <v>29</v>
      </c>
      <c r="D55" s="44"/>
      <c r="E55" s="44"/>
      <c r="F55" s="31" t="str">
        <f>IF(E18="","",E18)</f>
        <v>Vyplň údaj</v>
      </c>
      <c r="G55" s="44"/>
      <c r="H55" s="44"/>
      <c r="I55" s="36" t="s">
        <v>34</v>
      </c>
      <c r="J55" s="40" t="str">
        <f>E24</f>
        <v>Ing.Michal Nestrojil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5" t="s">
        <v>96</v>
      </c>
      <c r="D57" s="166"/>
      <c r="E57" s="166"/>
      <c r="F57" s="166"/>
      <c r="G57" s="166"/>
      <c r="H57" s="166"/>
      <c r="I57" s="166"/>
      <c r="J57" s="167" t="s">
        <v>97</v>
      </c>
      <c r="K57" s="166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68" t="s">
        <v>70</v>
      </c>
      <c r="D59" s="44"/>
      <c r="E59" s="44"/>
      <c r="F59" s="44"/>
      <c r="G59" s="44"/>
      <c r="H59" s="44"/>
      <c r="I59" s="44"/>
      <c r="J59" s="106">
        <f>J128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1" t="s">
        <v>98</v>
      </c>
    </row>
    <row r="60" s="9" customFormat="1" ht="24.96" customHeight="1">
      <c r="A60" s="9"/>
      <c r="B60" s="169"/>
      <c r="C60" s="170"/>
      <c r="D60" s="171" t="s">
        <v>899</v>
      </c>
      <c r="E60" s="172"/>
      <c r="F60" s="172"/>
      <c r="G60" s="172"/>
      <c r="H60" s="172"/>
      <c r="I60" s="172"/>
      <c r="J60" s="173">
        <f>J129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900</v>
      </c>
      <c r="E61" s="178"/>
      <c r="F61" s="178"/>
      <c r="G61" s="178"/>
      <c r="H61" s="178"/>
      <c r="I61" s="178"/>
      <c r="J61" s="179">
        <f>J130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901</v>
      </c>
      <c r="E62" s="178"/>
      <c r="F62" s="178"/>
      <c r="G62" s="178"/>
      <c r="H62" s="178"/>
      <c r="I62" s="178"/>
      <c r="J62" s="179">
        <f>J134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75"/>
      <c r="C63" s="176"/>
      <c r="D63" s="177" t="s">
        <v>902</v>
      </c>
      <c r="E63" s="178"/>
      <c r="F63" s="178"/>
      <c r="G63" s="178"/>
      <c r="H63" s="178"/>
      <c r="I63" s="178"/>
      <c r="J63" s="179">
        <f>J135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21.84" customHeight="1">
      <c r="A64" s="10"/>
      <c r="B64" s="175"/>
      <c r="C64" s="176"/>
      <c r="D64" s="177" t="s">
        <v>903</v>
      </c>
      <c r="E64" s="178"/>
      <c r="F64" s="178"/>
      <c r="G64" s="178"/>
      <c r="H64" s="178"/>
      <c r="I64" s="178"/>
      <c r="J64" s="179">
        <f>J136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21.84" customHeight="1">
      <c r="A65" s="10"/>
      <c r="B65" s="175"/>
      <c r="C65" s="176"/>
      <c r="D65" s="177" t="s">
        <v>904</v>
      </c>
      <c r="E65" s="178"/>
      <c r="F65" s="178"/>
      <c r="G65" s="178"/>
      <c r="H65" s="178"/>
      <c r="I65" s="178"/>
      <c r="J65" s="179">
        <f>J139</f>
        <v>0</v>
      </c>
      <c r="K65" s="176"/>
      <c r="L65" s="18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21.84" customHeight="1">
      <c r="A66" s="10"/>
      <c r="B66" s="175"/>
      <c r="C66" s="176"/>
      <c r="D66" s="177" t="s">
        <v>905</v>
      </c>
      <c r="E66" s="178"/>
      <c r="F66" s="178"/>
      <c r="G66" s="178"/>
      <c r="H66" s="178"/>
      <c r="I66" s="178"/>
      <c r="J66" s="179">
        <f>J141</f>
        <v>0</v>
      </c>
      <c r="K66" s="176"/>
      <c r="L66" s="18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21.84" customHeight="1">
      <c r="A67" s="10"/>
      <c r="B67" s="175"/>
      <c r="C67" s="176"/>
      <c r="D67" s="177" t="s">
        <v>906</v>
      </c>
      <c r="E67" s="178"/>
      <c r="F67" s="178"/>
      <c r="G67" s="178"/>
      <c r="H67" s="178"/>
      <c r="I67" s="178"/>
      <c r="J67" s="179">
        <f>J143</f>
        <v>0</v>
      </c>
      <c r="K67" s="176"/>
      <c r="L67" s="18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21.84" customHeight="1">
      <c r="A68" s="10"/>
      <c r="B68" s="175"/>
      <c r="C68" s="176"/>
      <c r="D68" s="177" t="s">
        <v>907</v>
      </c>
      <c r="E68" s="178"/>
      <c r="F68" s="178"/>
      <c r="G68" s="178"/>
      <c r="H68" s="178"/>
      <c r="I68" s="178"/>
      <c r="J68" s="179">
        <f>J145</f>
        <v>0</v>
      </c>
      <c r="K68" s="176"/>
      <c r="L68" s="18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21.84" customHeight="1">
      <c r="A69" s="10"/>
      <c r="B69" s="175"/>
      <c r="C69" s="176"/>
      <c r="D69" s="177" t="s">
        <v>908</v>
      </c>
      <c r="E69" s="178"/>
      <c r="F69" s="178"/>
      <c r="G69" s="178"/>
      <c r="H69" s="178"/>
      <c r="I69" s="178"/>
      <c r="J69" s="179">
        <f>J148</f>
        <v>0</v>
      </c>
      <c r="K69" s="176"/>
      <c r="L69" s="18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21.84" customHeight="1">
      <c r="A70" s="10"/>
      <c r="B70" s="175"/>
      <c r="C70" s="176"/>
      <c r="D70" s="177" t="s">
        <v>909</v>
      </c>
      <c r="E70" s="178"/>
      <c r="F70" s="178"/>
      <c r="G70" s="178"/>
      <c r="H70" s="178"/>
      <c r="I70" s="178"/>
      <c r="J70" s="179">
        <f>J151</f>
        <v>0</v>
      </c>
      <c r="K70" s="176"/>
      <c r="L70" s="18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21.84" customHeight="1">
      <c r="A71" s="10"/>
      <c r="B71" s="175"/>
      <c r="C71" s="176"/>
      <c r="D71" s="177" t="s">
        <v>910</v>
      </c>
      <c r="E71" s="178"/>
      <c r="F71" s="178"/>
      <c r="G71" s="178"/>
      <c r="H71" s="178"/>
      <c r="I71" s="178"/>
      <c r="J71" s="179">
        <f>J153</f>
        <v>0</v>
      </c>
      <c r="K71" s="176"/>
      <c r="L71" s="18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21.84" customHeight="1">
      <c r="A72" s="10"/>
      <c r="B72" s="175"/>
      <c r="C72" s="176"/>
      <c r="D72" s="177" t="s">
        <v>911</v>
      </c>
      <c r="E72" s="178"/>
      <c r="F72" s="178"/>
      <c r="G72" s="178"/>
      <c r="H72" s="178"/>
      <c r="I72" s="178"/>
      <c r="J72" s="179">
        <f>J155</f>
        <v>0</v>
      </c>
      <c r="K72" s="176"/>
      <c r="L72" s="18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21.84" customHeight="1">
      <c r="A73" s="10"/>
      <c r="B73" s="175"/>
      <c r="C73" s="176"/>
      <c r="D73" s="177" t="s">
        <v>912</v>
      </c>
      <c r="E73" s="178"/>
      <c r="F73" s="178"/>
      <c r="G73" s="178"/>
      <c r="H73" s="178"/>
      <c r="I73" s="178"/>
      <c r="J73" s="179">
        <f>J159</f>
        <v>0</v>
      </c>
      <c r="K73" s="176"/>
      <c r="L73" s="18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21.84" customHeight="1">
      <c r="A74" s="10"/>
      <c r="B74" s="175"/>
      <c r="C74" s="176"/>
      <c r="D74" s="177" t="s">
        <v>913</v>
      </c>
      <c r="E74" s="178"/>
      <c r="F74" s="178"/>
      <c r="G74" s="178"/>
      <c r="H74" s="178"/>
      <c r="I74" s="178"/>
      <c r="J74" s="179">
        <f>J161</f>
        <v>0</v>
      </c>
      <c r="K74" s="176"/>
      <c r="L74" s="18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4.88" customHeight="1">
      <c r="A75" s="10"/>
      <c r="B75" s="175"/>
      <c r="C75" s="176"/>
      <c r="D75" s="177" t="s">
        <v>914</v>
      </c>
      <c r="E75" s="178"/>
      <c r="F75" s="178"/>
      <c r="G75" s="178"/>
      <c r="H75" s="178"/>
      <c r="I75" s="178"/>
      <c r="J75" s="179">
        <f>J164</f>
        <v>0</v>
      </c>
      <c r="K75" s="176"/>
      <c r="L75" s="18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21.84" customHeight="1">
      <c r="A76" s="10"/>
      <c r="B76" s="175"/>
      <c r="C76" s="176"/>
      <c r="D76" s="177" t="s">
        <v>915</v>
      </c>
      <c r="E76" s="178"/>
      <c r="F76" s="178"/>
      <c r="G76" s="178"/>
      <c r="H76" s="178"/>
      <c r="I76" s="178"/>
      <c r="J76" s="179">
        <f>J165</f>
        <v>0</v>
      </c>
      <c r="K76" s="176"/>
      <c r="L76" s="18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21.84" customHeight="1">
      <c r="A77" s="10"/>
      <c r="B77" s="175"/>
      <c r="C77" s="176"/>
      <c r="D77" s="177" t="s">
        <v>916</v>
      </c>
      <c r="E77" s="178"/>
      <c r="F77" s="178"/>
      <c r="G77" s="178"/>
      <c r="H77" s="178"/>
      <c r="I77" s="178"/>
      <c r="J77" s="179">
        <f>J175</f>
        <v>0</v>
      </c>
      <c r="K77" s="176"/>
      <c r="L77" s="18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21.84" customHeight="1">
      <c r="A78" s="10"/>
      <c r="B78" s="175"/>
      <c r="C78" s="176"/>
      <c r="D78" s="177" t="s">
        <v>917</v>
      </c>
      <c r="E78" s="178"/>
      <c r="F78" s="178"/>
      <c r="G78" s="178"/>
      <c r="H78" s="178"/>
      <c r="I78" s="178"/>
      <c r="J78" s="179">
        <f>J184</f>
        <v>0</v>
      </c>
      <c r="K78" s="176"/>
      <c r="L78" s="18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21.84" customHeight="1">
      <c r="A79" s="10"/>
      <c r="B79" s="175"/>
      <c r="C79" s="176"/>
      <c r="D79" s="177" t="s">
        <v>918</v>
      </c>
      <c r="E79" s="178"/>
      <c r="F79" s="178"/>
      <c r="G79" s="178"/>
      <c r="H79" s="178"/>
      <c r="I79" s="178"/>
      <c r="J79" s="179">
        <f>J191</f>
        <v>0</v>
      </c>
      <c r="K79" s="176"/>
      <c r="L79" s="18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21.84" customHeight="1">
      <c r="A80" s="10"/>
      <c r="B80" s="175"/>
      <c r="C80" s="176"/>
      <c r="D80" s="177" t="s">
        <v>919</v>
      </c>
      <c r="E80" s="178"/>
      <c r="F80" s="178"/>
      <c r="G80" s="178"/>
      <c r="H80" s="178"/>
      <c r="I80" s="178"/>
      <c r="J80" s="179">
        <f>J198</f>
        <v>0</v>
      </c>
      <c r="K80" s="176"/>
      <c r="L80" s="18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21.84" customHeight="1">
      <c r="A81" s="10"/>
      <c r="B81" s="175"/>
      <c r="C81" s="176"/>
      <c r="D81" s="177" t="s">
        <v>920</v>
      </c>
      <c r="E81" s="178"/>
      <c r="F81" s="178"/>
      <c r="G81" s="178"/>
      <c r="H81" s="178"/>
      <c r="I81" s="178"/>
      <c r="J81" s="179">
        <f>J201</f>
        <v>0</v>
      </c>
      <c r="K81" s="176"/>
      <c r="L81" s="18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21.84" customHeight="1">
      <c r="A82" s="10"/>
      <c r="B82" s="175"/>
      <c r="C82" s="176"/>
      <c r="D82" s="177" t="s">
        <v>907</v>
      </c>
      <c r="E82" s="178"/>
      <c r="F82" s="178"/>
      <c r="G82" s="178"/>
      <c r="H82" s="178"/>
      <c r="I82" s="178"/>
      <c r="J82" s="179">
        <f>J207</f>
        <v>0</v>
      </c>
      <c r="K82" s="176"/>
      <c r="L82" s="18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21.84" customHeight="1">
      <c r="A83" s="10"/>
      <c r="B83" s="175"/>
      <c r="C83" s="176"/>
      <c r="D83" s="177" t="s">
        <v>921</v>
      </c>
      <c r="E83" s="178"/>
      <c r="F83" s="178"/>
      <c r="G83" s="178"/>
      <c r="H83" s="178"/>
      <c r="I83" s="178"/>
      <c r="J83" s="179">
        <f>J209</f>
        <v>0</v>
      </c>
      <c r="K83" s="176"/>
      <c r="L83" s="18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21.84" customHeight="1">
      <c r="A84" s="10"/>
      <c r="B84" s="175"/>
      <c r="C84" s="176"/>
      <c r="D84" s="177" t="s">
        <v>911</v>
      </c>
      <c r="E84" s="178"/>
      <c r="F84" s="178"/>
      <c r="G84" s="178"/>
      <c r="H84" s="178"/>
      <c r="I84" s="178"/>
      <c r="J84" s="179">
        <f>J216</f>
        <v>0</v>
      </c>
      <c r="K84" s="176"/>
      <c r="L84" s="18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21.84" customHeight="1">
      <c r="A85" s="10"/>
      <c r="B85" s="175"/>
      <c r="C85" s="176"/>
      <c r="D85" s="177" t="s">
        <v>922</v>
      </c>
      <c r="E85" s="178"/>
      <c r="F85" s="178"/>
      <c r="G85" s="178"/>
      <c r="H85" s="178"/>
      <c r="I85" s="178"/>
      <c r="J85" s="179">
        <f>J222</f>
        <v>0</v>
      </c>
      <c r="K85" s="176"/>
      <c r="L85" s="18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21.84" customHeight="1">
      <c r="A86" s="10"/>
      <c r="B86" s="175"/>
      <c r="C86" s="176"/>
      <c r="D86" s="177" t="s">
        <v>912</v>
      </c>
      <c r="E86" s="178"/>
      <c r="F86" s="178"/>
      <c r="G86" s="178"/>
      <c r="H86" s="178"/>
      <c r="I86" s="178"/>
      <c r="J86" s="179">
        <f>J226</f>
        <v>0</v>
      </c>
      <c r="K86" s="176"/>
      <c r="L86" s="18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21.84" customHeight="1">
      <c r="A87" s="10"/>
      <c r="B87" s="175"/>
      <c r="C87" s="176"/>
      <c r="D87" s="177" t="s">
        <v>923</v>
      </c>
      <c r="E87" s="178"/>
      <c r="F87" s="178"/>
      <c r="G87" s="178"/>
      <c r="H87" s="178"/>
      <c r="I87" s="178"/>
      <c r="J87" s="179">
        <f>J229</f>
        <v>0</v>
      </c>
      <c r="K87" s="176"/>
      <c r="L87" s="18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21.84" customHeight="1">
      <c r="A88" s="10"/>
      <c r="B88" s="175"/>
      <c r="C88" s="176"/>
      <c r="D88" s="177" t="s">
        <v>924</v>
      </c>
      <c r="E88" s="178"/>
      <c r="F88" s="178"/>
      <c r="G88" s="178"/>
      <c r="H88" s="178"/>
      <c r="I88" s="178"/>
      <c r="J88" s="179">
        <f>J233</f>
        <v>0</v>
      </c>
      <c r="K88" s="176"/>
      <c r="L88" s="18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21.84" customHeight="1">
      <c r="A89" s="10"/>
      <c r="B89" s="175"/>
      <c r="C89" s="176"/>
      <c r="D89" s="177" t="s">
        <v>925</v>
      </c>
      <c r="E89" s="178"/>
      <c r="F89" s="178"/>
      <c r="G89" s="178"/>
      <c r="H89" s="178"/>
      <c r="I89" s="178"/>
      <c r="J89" s="179">
        <f>J235</f>
        <v>0</v>
      </c>
      <c r="K89" s="176"/>
      <c r="L89" s="18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19.92" customHeight="1">
      <c r="A90" s="10"/>
      <c r="B90" s="175"/>
      <c r="C90" s="176"/>
      <c r="D90" s="177" t="s">
        <v>926</v>
      </c>
      <c r="E90" s="178"/>
      <c r="F90" s="178"/>
      <c r="G90" s="178"/>
      <c r="H90" s="178"/>
      <c r="I90" s="178"/>
      <c r="J90" s="179">
        <f>J238</f>
        <v>0</v>
      </c>
      <c r="K90" s="176"/>
      <c r="L90" s="18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10" customFormat="1" ht="19.92" customHeight="1">
      <c r="A91" s="10"/>
      <c r="B91" s="175"/>
      <c r="C91" s="176"/>
      <c r="D91" s="177" t="s">
        <v>927</v>
      </c>
      <c r="E91" s="178"/>
      <c r="F91" s="178"/>
      <c r="G91" s="178"/>
      <c r="H91" s="178"/>
      <c r="I91" s="178"/>
      <c r="J91" s="179">
        <f>J240</f>
        <v>0</v>
      </c>
      <c r="K91" s="176"/>
      <c r="L91" s="18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="10" customFormat="1" ht="14.88" customHeight="1">
      <c r="A92" s="10"/>
      <c r="B92" s="175"/>
      <c r="C92" s="176"/>
      <c r="D92" s="177" t="s">
        <v>928</v>
      </c>
      <c r="E92" s="178"/>
      <c r="F92" s="178"/>
      <c r="G92" s="178"/>
      <c r="H92" s="178"/>
      <c r="I92" s="178"/>
      <c r="J92" s="179">
        <f>J241</f>
        <v>0</v>
      </c>
      <c r="K92" s="176"/>
      <c r="L92" s="18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="10" customFormat="1" ht="21.84" customHeight="1">
      <c r="A93" s="10"/>
      <c r="B93" s="175"/>
      <c r="C93" s="176"/>
      <c r="D93" s="177" t="s">
        <v>929</v>
      </c>
      <c r="E93" s="178"/>
      <c r="F93" s="178"/>
      <c r="G93" s="178"/>
      <c r="H93" s="178"/>
      <c r="I93" s="178"/>
      <c r="J93" s="179">
        <f>J243</f>
        <v>0</v>
      </c>
      <c r="K93" s="176"/>
      <c r="L93" s="18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="10" customFormat="1" ht="21.84" customHeight="1">
      <c r="A94" s="10"/>
      <c r="B94" s="175"/>
      <c r="C94" s="176"/>
      <c r="D94" s="177" t="s">
        <v>930</v>
      </c>
      <c r="E94" s="178"/>
      <c r="F94" s="178"/>
      <c r="G94" s="178"/>
      <c r="H94" s="178"/>
      <c r="I94" s="178"/>
      <c r="J94" s="179">
        <f>J245</f>
        <v>0</v>
      </c>
      <c r="K94" s="176"/>
      <c r="L94" s="18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="10" customFormat="1" ht="21.84" customHeight="1">
      <c r="A95" s="10"/>
      <c r="B95" s="175"/>
      <c r="C95" s="176"/>
      <c r="D95" s="177" t="s">
        <v>931</v>
      </c>
      <c r="E95" s="178"/>
      <c r="F95" s="178"/>
      <c r="G95" s="178"/>
      <c r="H95" s="178"/>
      <c r="I95" s="178"/>
      <c r="J95" s="179">
        <f>J247</f>
        <v>0</v>
      </c>
      <c r="K95" s="176"/>
      <c r="L95" s="18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</row>
    <row r="96" s="10" customFormat="1" ht="21.84" customHeight="1">
      <c r="A96" s="10"/>
      <c r="B96" s="175"/>
      <c r="C96" s="176"/>
      <c r="D96" s="177" t="s">
        <v>932</v>
      </c>
      <c r="E96" s="178"/>
      <c r="F96" s="178"/>
      <c r="G96" s="178"/>
      <c r="H96" s="178"/>
      <c r="I96" s="178"/>
      <c r="J96" s="179">
        <f>J249</f>
        <v>0</v>
      </c>
      <c r="K96" s="176"/>
      <c r="L96" s="18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21.84" customHeight="1">
      <c r="A97" s="10"/>
      <c r="B97" s="175"/>
      <c r="C97" s="176"/>
      <c r="D97" s="177" t="s">
        <v>933</v>
      </c>
      <c r="E97" s="178"/>
      <c r="F97" s="178"/>
      <c r="G97" s="178"/>
      <c r="H97" s="178"/>
      <c r="I97" s="178"/>
      <c r="J97" s="179">
        <f>J251</f>
        <v>0</v>
      </c>
      <c r="K97" s="176"/>
      <c r="L97" s="18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21.84" customHeight="1">
      <c r="A98" s="10"/>
      <c r="B98" s="175"/>
      <c r="C98" s="176"/>
      <c r="D98" s="177" t="s">
        <v>934</v>
      </c>
      <c r="E98" s="178"/>
      <c r="F98" s="178"/>
      <c r="G98" s="178"/>
      <c r="H98" s="178"/>
      <c r="I98" s="178"/>
      <c r="J98" s="179">
        <f>J254</f>
        <v>0</v>
      </c>
      <c r="K98" s="176"/>
      <c r="L98" s="18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21.84" customHeight="1">
      <c r="A99" s="10"/>
      <c r="B99" s="175"/>
      <c r="C99" s="176"/>
      <c r="D99" s="177" t="s">
        <v>935</v>
      </c>
      <c r="E99" s="178"/>
      <c r="F99" s="178"/>
      <c r="G99" s="178"/>
      <c r="H99" s="178"/>
      <c r="I99" s="178"/>
      <c r="J99" s="179">
        <f>J256</f>
        <v>0</v>
      </c>
      <c r="K99" s="176"/>
      <c r="L99" s="18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21.84" customHeight="1">
      <c r="A100" s="10"/>
      <c r="B100" s="175"/>
      <c r="C100" s="176"/>
      <c r="D100" s="177" t="s">
        <v>936</v>
      </c>
      <c r="E100" s="178"/>
      <c r="F100" s="178"/>
      <c r="G100" s="178"/>
      <c r="H100" s="178"/>
      <c r="I100" s="178"/>
      <c r="J100" s="179">
        <f>J258</f>
        <v>0</v>
      </c>
      <c r="K100" s="176"/>
      <c r="L100" s="18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21.84" customHeight="1">
      <c r="A101" s="10"/>
      <c r="B101" s="175"/>
      <c r="C101" s="176"/>
      <c r="D101" s="177" t="s">
        <v>937</v>
      </c>
      <c r="E101" s="178"/>
      <c r="F101" s="178"/>
      <c r="G101" s="178"/>
      <c r="H101" s="178"/>
      <c r="I101" s="178"/>
      <c r="J101" s="179">
        <f>J260</f>
        <v>0</v>
      </c>
      <c r="K101" s="176"/>
      <c r="L101" s="18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21.84" customHeight="1">
      <c r="A102" s="10"/>
      <c r="B102" s="175"/>
      <c r="C102" s="176"/>
      <c r="D102" s="177" t="s">
        <v>938</v>
      </c>
      <c r="E102" s="178"/>
      <c r="F102" s="178"/>
      <c r="G102" s="178"/>
      <c r="H102" s="178"/>
      <c r="I102" s="178"/>
      <c r="J102" s="179">
        <f>J262</f>
        <v>0</v>
      </c>
      <c r="K102" s="176"/>
      <c r="L102" s="18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21.84" customHeight="1">
      <c r="A103" s="10"/>
      <c r="B103" s="175"/>
      <c r="C103" s="176"/>
      <c r="D103" s="177" t="s">
        <v>939</v>
      </c>
      <c r="E103" s="178"/>
      <c r="F103" s="178"/>
      <c r="G103" s="178"/>
      <c r="H103" s="178"/>
      <c r="I103" s="178"/>
      <c r="J103" s="179">
        <f>J264</f>
        <v>0</v>
      </c>
      <c r="K103" s="176"/>
      <c r="L103" s="18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21.84" customHeight="1">
      <c r="A104" s="10"/>
      <c r="B104" s="175"/>
      <c r="C104" s="176"/>
      <c r="D104" s="177" t="s">
        <v>940</v>
      </c>
      <c r="E104" s="178"/>
      <c r="F104" s="178"/>
      <c r="G104" s="178"/>
      <c r="H104" s="178"/>
      <c r="I104" s="178"/>
      <c r="J104" s="179">
        <f>J266</f>
        <v>0</v>
      </c>
      <c r="K104" s="176"/>
      <c r="L104" s="18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21.84" customHeight="1">
      <c r="A105" s="10"/>
      <c r="B105" s="175"/>
      <c r="C105" s="176"/>
      <c r="D105" s="177" t="s">
        <v>941</v>
      </c>
      <c r="E105" s="178"/>
      <c r="F105" s="178"/>
      <c r="G105" s="178"/>
      <c r="H105" s="178"/>
      <c r="I105" s="178"/>
      <c r="J105" s="179">
        <f>J268</f>
        <v>0</v>
      </c>
      <c r="K105" s="176"/>
      <c r="L105" s="18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21.84" customHeight="1">
      <c r="A106" s="10"/>
      <c r="B106" s="175"/>
      <c r="C106" s="176"/>
      <c r="D106" s="177" t="s">
        <v>942</v>
      </c>
      <c r="E106" s="178"/>
      <c r="F106" s="178"/>
      <c r="G106" s="178"/>
      <c r="H106" s="178"/>
      <c r="I106" s="178"/>
      <c r="J106" s="179">
        <f>J270</f>
        <v>0</v>
      </c>
      <c r="K106" s="176"/>
      <c r="L106" s="18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5"/>
      <c r="C107" s="176"/>
      <c r="D107" s="177" t="s">
        <v>943</v>
      </c>
      <c r="E107" s="178"/>
      <c r="F107" s="178"/>
      <c r="G107" s="178"/>
      <c r="H107" s="178"/>
      <c r="I107" s="178"/>
      <c r="J107" s="179">
        <f>J274</f>
        <v>0</v>
      </c>
      <c r="K107" s="176"/>
      <c r="L107" s="18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5"/>
      <c r="C108" s="176"/>
      <c r="D108" s="177" t="s">
        <v>944</v>
      </c>
      <c r="E108" s="178"/>
      <c r="F108" s="178"/>
      <c r="G108" s="178"/>
      <c r="H108" s="178"/>
      <c r="I108" s="178"/>
      <c r="J108" s="179">
        <f>J276</f>
        <v>0</v>
      </c>
      <c r="K108" s="176"/>
      <c r="L108" s="18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42"/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138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</row>
    <row r="110" s="2" customFormat="1" ht="6.96" customHeight="1">
      <c r="A110" s="42"/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138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</row>
    <row r="114" s="2" customFormat="1" ht="6.96" customHeight="1">
      <c r="A114" s="42"/>
      <c r="B114" s="65"/>
      <c r="C114" s="66"/>
      <c r="D114" s="66"/>
      <c r="E114" s="66"/>
      <c r="F114" s="66"/>
      <c r="G114" s="66"/>
      <c r="H114" s="66"/>
      <c r="I114" s="66"/>
      <c r="J114" s="66"/>
      <c r="K114" s="66"/>
      <c r="L114" s="138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</row>
    <row r="115" s="2" customFormat="1" ht="24.96" customHeight="1">
      <c r="A115" s="42"/>
      <c r="B115" s="43"/>
      <c r="C115" s="27" t="s">
        <v>118</v>
      </c>
      <c r="D115" s="44"/>
      <c r="E115" s="44"/>
      <c r="F115" s="44"/>
      <c r="G115" s="44"/>
      <c r="H115" s="44"/>
      <c r="I115" s="44"/>
      <c r="J115" s="44"/>
      <c r="K115" s="44"/>
      <c r="L115" s="138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</row>
    <row r="116" s="2" customFormat="1" ht="6.96" customHeight="1">
      <c r="A116" s="42"/>
      <c r="B116" s="43"/>
      <c r="C116" s="44"/>
      <c r="D116" s="44"/>
      <c r="E116" s="44"/>
      <c r="F116" s="44"/>
      <c r="G116" s="44"/>
      <c r="H116" s="44"/>
      <c r="I116" s="44"/>
      <c r="J116" s="44"/>
      <c r="K116" s="44"/>
      <c r="L116" s="138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</row>
    <row r="117" s="2" customFormat="1" ht="12" customHeight="1">
      <c r="A117" s="42"/>
      <c r="B117" s="43"/>
      <c r="C117" s="36" t="s">
        <v>16</v>
      </c>
      <c r="D117" s="44"/>
      <c r="E117" s="44"/>
      <c r="F117" s="44"/>
      <c r="G117" s="44"/>
      <c r="H117" s="44"/>
      <c r="I117" s="44"/>
      <c r="J117" s="44"/>
      <c r="K117" s="44"/>
      <c r="L117" s="138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</row>
    <row r="118" s="2" customFormat="1" ht="26.25" customHeight="1">
      <c r="A118" s="42"/>
      <c r="B118" s="43"/>
      <c r="C118" s="44"/>
      <c r="D118" s="44"/>
      <c r="E118" s="164" t="str">
        <f>E7</f>
        <v>ICSS, DPS Lesnov, Pod Rozhlednou 1, Jihlava - oprava ploché střechy ubytovacího pavilonu B - aktualizace 2026/01</v>
      </c>
      <c r="F118" s="36"/>
      <c r="G118" s="36"/>
      <c r="H118" s="36"/>
      <c r="I118" s="44"/>
      <c r="J118" s="44"/>
      <c r="K118" s="44"/>
      <c r="L118" s="138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</row>
    <row r="119" s="2" customFormat="1" ht="12" customHeight="1">
      <c r="A119" s="42"/>
      <c r="B119" s="43"/>
      <c r="C119" s="36" t="s">
        <v>93</v>
      </c>
      <c r="D119" s="44"/>
      <c r="E119" s="44"/>
      <c r="F119" s="44"/>
      <c r="G119" s="44"/>
      <c r="H119" s="44"/>
      <c r="I119" s="44"/>
      <c r="J119" s="44"/>
      <c r="K119" s="44"/>
      <c r="L119" s="138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</row>
    <row r="120" s="2" customFormat="1" ht="16.5" customHeight="1">
      <c r="A120" s="42"/>
      <c r="B120" s="43"/>
      <c r="C120" s="44"/>
      <c r="D120" s="44"/>
      <c r="E120" s="73" t="str">
        <f>E9</f>
        <v>02 - Silnoproudá elektrotechnika, hromosvod a ochrana před bleskem</v>
      </c>
      <c r="F120" s="44"/>
      <c r="G120" s="44"/>
      <c r="H120" s="44"/>
      <c r="I120" s="44"/>
      <c r="J120" s="44"/>
      <c r="K120" s="44"/>
      <c r="L120" s="138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</row>
    <row r="121" s="2" customFormat="1" ht="6.96" customHeight="1">
      <c r="A121" s="42"/>
      <c r="B121" s="43"/>
      <c r="C121" s="44"/>
      <c r="D121" s="44"/>
      <c r="E121" s="44"/>
      <c r="F121" s="44"/>
      <c r="G121" s="44"/>
      <c r="H121" s="44"/>
      <c r="I121" s="44"/>
      <c r="J121" s="44"/>
      <c r="K121" s="44"/>
      <c r="L121" s="138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</row>
    <row r="122" s="2" customFormat="1" ht="12" customHeight="1">
      <c r="A122" s="42"/>
      <c r="B122" s="43"/>
      <c r="C122" s="36" t="s">
        <v>21</v>
      </c>
      <c r="D122" s="44"/>
      <c r="E122" s="44"/>
      <c r="F122" s="31" t="str">
        <f>F12</f>
        <v>Jihlava</v>
      </c>
      <c r="G122" s="44"/>
      <c r="H122" s="44"/>
      <c r="I122" s="36" t="s">
        <v>23</v>
      </c>
      <c r="J122" s="76" t="str">
        <f>IF(J12="","",J12)</f>
        <v>16. 1. 2026</v>
      </c>
      <c r="K122" s="44"/>
      <c r="L122" s="138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</row>
    <row r="123" s="2" customFormat="1" ht="6.96" customHeight="1">
      <c r="A123" s="42"/>
      <c r="B123" s="43"/>
      <c r="C123" s="44"/>
      <c r="D123" s="44"/>
      <c r="E123" s="44"/>
      <c r="F123" s="44"/>
      <c r="G123" s="44"/>
      <c r="H123" s="44"/>
      <c r="I123" s="44"/>
      <c r="J123" s="44"/>
      <c r="K123" s="44"/>
      <c r="L123" s="138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</row>
    <row r="124" s="2" customFormat="1" ht="40.05" customHeight="1">
      <c r="A124" s="42"/>
      <c r="B124" s="43"/>
      <c r="C124" s="36" t="s">
        <v>25</v>
      </c>
      <c r="D124" s="44"/>
      <c r="E124" s="44"/>
      <c r="F124" s="31" t="str">
        <f>E15</f>
        <v>Statutární město Jihlava</v>
      </c>
      <c r="G124" s="44"/>
      <c r="H124" s="44"/>
      <c r="I124" s="36" t="s">
        <v>31</v>
      </c>
      <c r="J124" s="40" t="str">
        <f>E21</f>
        <v>SPA spol.s r.o. Jihlava, Havlíčkova 46, Jihlava</v>
      </c>
      <c r="K124" s="44"/>
      <c r="L124" s="138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</row>
    <row r="125" s="2" customFormat="1" ht="15.15" customHeight="1">
      <c r="A125" s="42"/>
      <c r="B125" s="43"/>
      <c r="C125" s="36" t="s">
        <v>29</v>
      </c>
      <c r="D125" s="44"/>
      <c r="E125" s="44"/>
      <c r="F125" s="31" t="str">
        <f>IF(E18="","",E18)</f>
        <v>Vyplň údaj</v>
      </c>
      <c r="G125" s="44"/>
      <c r="H125" s="44"/>
      <c r="I125" s="36" t="s">
        <v>34</v>
      </c>
      <c r="J125" s="40" t="str">
        <f>E24</f>
        <v>Ing.Michal Nestrojil</v>
      </c>
      <c r="K125" s="44"/>
      <c r="L125" s="138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</row>
    <row r="126" s="2" customFormat="1" ht="10.32" customHeight="1">
      <c r="A126" s="42"/>
      <c r="B126" s="43"/>
      <c r="C126" s="44"/>
      <c r="D126" s="44"/>
      <c r="E126" s="44"/>
      <c r="F126" s="44"/>
      <c r="G126" s="44"/>
      <c r="H126" s="44"/>
      <c r="I126" s="44"/>
      <c r="J126" s="44"/>
      <c r="K126" s="44"/>
      <c r="L126" s="138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</row>
    <row r="127" s="11" customFormat="1" ht="29.28" customHeight="1">
      <c r="A127" s="181"/>
      <c r="B127" s="182"/>
      <c r="C127" s="183" t="s">
        <v>119</v>
      </c>
      <c r="D127" s="184" t="s">
        <v>57</v>
      </c>
      <c r="E127" s="184" t="s">
        <v>53</v>
      </c>
      <c r="F127" s="184" t="s">
        <v>54</v>
      </c>
      <c r="G127" s="184" t="s">
        <v>120</v>
      </c>
      <c r="H127" s="184" t="s">
        <v>121</v>
      </c>
      <c r="I127" s="184" t="s">
        <v>122</v>
      </c>
      <c r="J127" s="184" t="s">
        <v>97</v>
      </c>
      <c r="K127" s="185" t="s">
        <v>123</v>
      </c>
      <c r="L127" s="186"/>
      <c r="M127" s="96" t="s">
        <v>19</v>
      </c>
      <c r="N127" s="97" t="s">
        <v>42</v>
      </c>
      <c r="O127" s="97" t="s">
        <v>124</v>
      </c>
      <c r="P127" s="97" t="s">
        <v>125</v>
      </c>
      <c r="Q127" s="97" t="s">
        <v>126</v>
      </c>
      <c r="R127" s="97" t="s">
        <v>127</v>
      </c>
      <c r="S127" s="97" t="s">
        <v>128</v>
      </c>
      <c r="T127" s="98" t="s">
        <v>129</v>
      </c>
      <c r="U127" s="181"/>
      <c r="V127" s="181"/>
      <c r="W127" s="181"/>
      <c r="X127" s="181"/>
      <c r="Y127" s="181"/>
      <c r="Z127" s="181"/>
      <c r="AA127" s="181"/>
      <c r="AB127" s="181"/>
      <c r="AC127" s="181"/>
      <c r="AD127" s="181"/>
      <c r="AE127" s="181"/>
    </row>
    <row r="128" s="2" customFormat="1" ht="22.8" customHeight="1">
      <c r="A128" s="42"/>
      <c r="B128" s="43"/>
      <c r="C128" s="103" t="s">
        <v>130</v>
      </c>
      <c r="D128" s="44"/>
      <c r="E128" s="44"/>
      <c r="F128" s="44"/>
      <c r="G128" s="44"/>
      <c r="H128" s="44"/>
      <c r="I128" s="44"/>
      <c r="J128" s="187">
        <f>BK128</f>
        <v>0</v>
      </c>
      <c r="K128" s="44"/>
      <c r="L128" s="48"/>
      <c r="M128" s="99"/>
      <c r="N128" s="188"/>
      <c r="O128" s="100"/>
      <c r="P128" s="189">
        <f>P129</f>
        <v>0</v>
      </c>
      <c r="Q128" s="100"/>
      <c r="R128" s="189">
        <f>R129</f>
        <v>0</v>
      </c>
      <c r="S128" s="100"/>
      <c r="T128" s="190">
        <f>T129</f>
        <v>0</v>
      </c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T128" s="21" t="s">
        <v>71</v>
      </c>
      <c r="AU128" s="21" t="s">
        <v>98</v>
      </c>
      <c r="BK128" s="191">
        <f>BK129</f>
        <v>0</v>
      </c>
    </row>
    <row r="129" s="12" customFormat="1" ht="25.92" customHeight="1">
      <c r="A129" s="12"/>
      <c r="B129" s="192"/>
      <c r="C129" s="193"/>
      <c r="D129" s="194" t="s">
        <v>71</v>
      </c>
      <c r="E129" s="195" t="s">
        <v>945</v>
      </c>
      <c r="F129" s="195" t="s">
        <v>84</v>
      </c>
      <c r="G129" s="193"/>
      <c r="H129" s="193"/>
      <c r="I129" s="196"/>
      <c r="J129" s="197">
        <f>BK129</f>
        <v>0</v>
      </c>
      <c r="K129" s="193"/>
      <c r="L129" s="198"/>
      <c r="M129" s="199"/>
      <c r="N129" s="200"/>
      <c r="O129" s="200"/>
      <c r="P129" s="201">
        <f>P130+P134+P238+P240+P274+P276</f>
        <v>0</v>
      </c>
      <c r="Q129" s="200"/>
      <c r="R129" s="201">
        <f>R130+R134+R238+R240+R274+R276</f>
        <v>0</v>
      </c>
      <c r="S129" s="200"/>
      <c r="T129" s="202">
        <f>T130+T134+T238+T240+T274+T276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3" t="s">
        <v>80</v>
      </c>
      <c r="AT129" s="204" t="s">
        <v>71</v>
      </c>
      <c r="AU129" s="204" t="s">
        <v>72</v>
      </c>
      <c r="AY129" s="203" t="s">
        <v>133</v>
      </c>
      <c r="BK129" s="205">
        <f>BK130+BK134+BK238+BK240+BK274+BK276</f>
        <v>0</v>
      </c>
    </row>
    <row r="130" s="12" customFormat="1" ht="22.8" customHeight="1">
      <c r="A130" s="12"/>
      <c r="B130" s="192"/>
      <c r="C130" s="193"/>
      <c r="D130" s="194" t="s">
        <v>71</v>
      </c>
      <c r="E130" s="206" t="s">
        <v>946</v>
      </c>
      <c r="F130" s="206" t="s">
        <v>947</v>
      </c>
      <c r="G130" s="193"/>
      <c r="H130" s="193"/>
      <c r="I130" s="196"/>
      <c r="J130" s="207">
        <f>BK130</f>
        <v>0</v>
      </c>
      <c r="K130" s="193"/>
      <c r="L130" s="198"/>
      <c r="M130" s="199"/>
      <c r="N130" s="200"/>
      <c r="O130" s="200"/>
      <c r="P130" s="201">
        <f>SUM(P131:P133)</f>
        <v>0</v>
      </c>
      <c r="Q130" s="200"/>
      <c r="R130" s="201">
        <f>SUM(R131:R133)</f>
        <v>0</v>
      </c>
      <c r="S130" s="200"/>
      <c r="T130" s="202">
        <f>SUM(T131:T133)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3" t="s">
        <v>80</v>
      </c>
      <c r="AT130" s="204" t="s">
        <v>71</v>
      </c>
      <c r="AU130" s="204" t="s">
        <v>80</v>
      </c>
      <c r="AY130" s="203" t="s">
        <v>133</v>
      </c>
      <c r="BK130" s="205">
        <f>SUM(BK131:BK133)</f>
        <v>0</v>
      </c>
    </row>
    <row r="131" s="2" customFormat="1" ht="16.5" customHeight="1">
      <c r="A131" s="42"/>
      <c r="B131" s="43"/>
      <c r="C131" s="208" t="s">
        <v>72</v>
      </c>
      <c r="D131" s="208" t="s">
        <v>138</v>
      </c>
      <c r="E131" s="209" t="s">
        <v>948</v>
      </c>
      <c r="F131" s="210" t="s">
        <v>949</v>
      </c>
      <c r="G131" s="211" t="s">
        <v>950</v>
      </c>
      <c r="H131" s="212">
        <v>1</v>
      </c>
      <c r="I131" s="213"/>
      <c r="J131" s="214">
        <f>ROUND(I131*H131,2)</f>
        <v>0</v>
      </c>
      <c r="K131" s="210" t="s">
        <v>19</v>
      </c>
      <c r="L131" s="48"/>
      <c r="M131" s="215" t="s">
        <v>19</v>
      </c>
      <c r="N131" s="216" t="s">
        <v>43</v>
      </c>
      <c r="O131" s="88"/>
      <c r="P131" s="217">
        <f>O131*H131</f>
        <v>0</v>
      </c>
      <c r="Q131" s="217">
        <v>0</v>
      </c>
      <c r="R131" s="217">
        <f>Q131*H131</f>
        <v>0</v>
      </c>
      <c r="S131" s="217">
        <v>0</v>
      </c>
      <c r="T131" s="218">
        <f>S131*H131</f>
        <v>0</v>
      </c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R131" s="219" t="s">
        <v>573</v>
      </c>
      <c r="AT131" s="219" t="s">
        <v>138</v>
      </c>
      <c r="AU131" s="219" t="s">
        <v>82</v>
      </c>
      <c r="AY131" s="21" t="s">
        <v>133</v>
      </c>
      <c r="BE131" s="220">
        <f>IF(N131="základní",J131,0)</f>
        <v>0</v>
      </c>
      <c r="BF131" s="220">
        <f>IF(N131="snížená",J131,0)</f>
        <v>0</v>
      </c>
      <c r="BG131" s="220">
        <f>IF(N131="zákl. přenesená",J131,0)</f>
        <v>0</v>
      </c>
      <c r="BH131" s="220">
        <f>IF(N131="sníž. přenesená",J131,0)</f>
        <v>0</v>
      </c>
      <c r="BI131" s="220">
        <f>IF(N131="nulová",J131,0)</f>
        <v>0</v>
      </c>
      <c r="BJ131" s="21" t="s">
        <v>80</v>
      </c>
      <c r="BK131" s="220">
        <f>ROUND(I131*H131,2)</f>
        <v>0</v>
      </c>
      <c r="BL131" s="21" t="s">
        <v>573</v>
      </c>
      <c r="BM131" s="219" t="s">
        <v>82</v>
      </c>
    </row>
    <row r="132" s="2" customFormat="1" ht="16.5" customHeight="1">
      <c r="A132" s="42"/>
      <c r="B132" s="43"/>
      <c r="C132" s="208" t="s">
        <v>72</v>
      </c>
      <c r="D132" s="208" t="s">
        <v>138</v>
      </c>
      <c r="E132" s="209" t="s">
        <v>951</v>
      </c>
      <c r="F132" s="210" t="s">
        <v>952</v>
      </c>
      <c r="G132" s="211" t="s">
        <v>953</v>
      </c>
      <c r="H132" s="212">
        <v>1</v>
      </c>
      <c r="I132" s="213"/>
      <c r="J132" s="214">
        <f>ROUND(I132*H132,2)</f>
        <v>0</v>
      </c>
      <c r="K132" s="210" t="s">
        <v>19</v>
      </c>
      <c r="L132" s="48"/>
      <c r="M132" s="215" t="s">
        <v>19</v>
      </c>
      <c r="N132" s="216" t="s">
        <v>43</v>
      </c>
      <c r="O132" s="88"/>
      <c r="P132" s="217">
        <f>O132*H132</f>
        <v>0</v>
      </c>
      <c r="Q132" s="217">
        <v>0</v>
      </c>
      <c r="R132" s="217">
        <f>Q132*H132</f>
        <v>0</v>
      </c>
      <c r="S132" s="217">
        <v>0</v>
      </c>
      <c r="T132" s="218">
        <f>S132*H132</f>
        <v>0</v>
      </c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R132" s="219" t="s">
        <v>573</v>
      </c>
      <c r="AT132" s="219" t="s">
        <v>138</v>
      </c>
      <c r="AU132" s="219" t="s">
        <v>82</v>
      </c>
      <c r="AY132" s="21" t="s">
        <v>133</v>
      </c>
      <c r="BE132" s="220">
        <f>IF(N132="základní",J132,0)</f>
        <v>0</v>
      </c>
      <c r="BF132" s="220">
        <f>IF(N132="snížená",J132,0)</f>
        <v>0</v>
      </c>
      <c r="BG132" s="220">
        <f>IF(N132="zákl. přenesená",J132,0)</f>
        <v>0</v>
      </c>
      <c r="BH132" s="220">
        <f>IF(N132="sníž. přenesená",J132,0)</f>
        <v>0</v>
      </c>
      <c r="BI132" s="220">
        <f>IF(N132="nulová",J132,0)</f>
        <v>0</v>
      </c>
      <c r="BJ132" s="21" t="s">
        <v>80</v>
      </c>
      <c r="BK132" s="220">
        <f>ROUND(I132*H132,2)</f>
        <v>0</v>
      </c>
      <c r="BL132" s="21" t="s">
        <v>573</v>
      </c>
      <c r="BM132" s="219" t="s">
        <v>143</v>
      </c>
    </row>
    <row r="133" s="2" customFormat="1" ht="16.5" customHeight="1">
      <c r="A133" s="42"/>
      <c r="B133" s="43"/>
      <c r="C133" s="208" t="s">
        <v>72</v>
      </c>
      <c r="D133" s="208" t="s">
        <v>138</v>
      </c>
      <c r="E133" s="209" t="s">
        <v>954</v>
      </c>
      <c r="F133" s="210" t="s">
        <v>955</v>
      </c>
      <c r="G133" s="211" t="s">
        <v>953</v>
      </c>
      <c r="H133" s="212">
        <v>1</v>
      </c>
      <c r="I133" s="213"/>
      <c r="J133" s="214">
        <f>ROUND(I133*H133,2)</f>
        <v>0</v>
      </c>
      <c r="K133" s="210" t="s">
        <v>19</v>
      </c>
      <c r="L133" s="48"/>
      <c r="M133" s="215" t="s">
        <v>19</v>
      </c>
      <c r="N133" s="216" t="s">
        <v>43</v>
      </c>
      <c r="O133" s="88"/>
      <c r="P133" s="217">
        <f>O133*H133</f>
        <v>0</v>
      </c>
      <c r="Q133" s="217">
        <v>0</v>
      </c>
      <c r="R133" s="217">
        <f>Q133*H133</f>
        <v>0</v>
      </c>
      <c r="S133" s="217">
        <v>0</v>
      </c>
      <c r="T133" s="218">
        <f>S133*H133</f>
        <v>0</v>
      </c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R133" s="219" t="s">
        <v>573</v>
      </c>
      <c r="AT133" s="219" t="s">
        <v>138</v>
      </c>
      <c r="AU133" s="219" t="s">
        <v>82</v>
      </c>
      <c r="AY133" s="21" t="s">
        <v>133</v>
      </c>
      <c r="BE133" s="220">
        <f>IF(N133="základní",J133,0)</f>
        <v>0</v>
      </c>
      <c r="BF133" s="220">
        <f>IF(N133="snížená",J133,0)</f>
        <v>0</v>
      </c>
      <c r="BG133" s="220">
        <f>IF(N133="zákl. přenesená",J133,0)</f>
        <v>0</v>
      </c>
      <c r="BH133" s="220">
        <f>IF(N133="sníž. přenesená",J133,0)</f>
        <v>0</v>
      </c>
      <c r="BI133" s="220">
        <f>IF(N133="nulová",J133,0)</f>
        <v>0</v>
      </c>
      <c r="BJ133" s="21" t="s">
        <v>80</v>
      </c>
      <c r="BK133" s="220">
        <f>ROUND(I133*H133,2)</f>
        <v>0</v>
      </c>
      <c r="BL133" s="21" t="s">
        <v>573</v>
      </c>
      <c r="BM133" s="219" t="s">
        <v>134</v>
      </c>
    </row>
    <row r="134" s="12" customFormat="1" ht="22.8" customHeight="1">
      <c r="A134" s="12"/>
      <c r="B134" s="192"/>
      <c r="C134" s="193"/>
      <c r="D134" s="194" t="s">
        <v>71</v>
      </c>
      <c r="E134" s="206" t="s">
        <v>956</v>
      </c>
      <c r="F134" s="206" t="s">
        <v>957</v>
      </c>
      <c r="G134" s="193"/>
      <c r="H134" s="193"/>
      <c r="I134" s="196"/>
      <c r="J134" s="207">
        <f>BK134</f>
        <v>0</v>
      </c>
      <c r="K134" s="193"/>
      <c r="L134" s="198"/>
      <c r="M134" s="199"/>
      <c r="N134" s="200"/>
      <c r="O134" s="200"/>
      <c r="P134" s="201">
        <f>P135+P164</f>
        <v>0</v>
      </c>
      <c r="Q134" s="200"/>
      <c r="R134" s="201">
        <f>R135+R164</f>
        <v>0</v>
      </c>
      <c r="S134" s="200"/>
      <c r="T134" s="202">
        <f>T135+T164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3" t="s">
        <v>80</v>
      </c>
      <c r="AT134" s="204" t="s">
        <v>71</v>
      </c>
      <c r="AU134" s="204" t="s">
        <v>80</v>
      </c>
      <c r="AY134" s="203" t="s">
        <v>133</v>
      </c>
      <c r="BK134" s="205">
        <f>BK135+BK164</f>
        <v>0</v>
      </c>
    </row>
    <row r="135" s="12" customFormat="1" ht="20.88" customHeight="1">
      <c r="A135" s="12"/>
      <c r="B135" s="192"/>
      <c r="C135" s="193"/>
      <c r="D135" s="194" t="s">
        <v>71</v>
      </c>
      <c r="E135" s="206" t="s">
        <v>958</v>
      </c>
      <c r="F135" s="206" t="s">
        <v>959</v>
      </c>
      <c r="G135" s="193"/>
      <c r="H135" s="193"/>
      <c r="I135" s="196"/>
      <c r="J135" s="207">
        <f>BK135</f>
        <v>0</v>
      </c>
      <c r="K135" s="193"/>
      <c r="L135" s="198"/>
      <c r="M135" s="199"/>
      <c r="N135" s="200"/>
      <c r="O135" s="200"/>
      <c r="P135" s="201">
        <f>P136+P139+P141+P143+P145+P148+P151+P153+P159+P161</f>
        <v>0</v>
      </c>
      <c r="Q135" s="200"/>
      <c r="R135" s="201">
        <f>R136+R139+R141+R143+R145+R148+R151+R153+R159+R161</f>
        <v>0</v>
      </c>
      <c r="S135" s="200"/>
      <c r="T135" s="202">
        <f>T136+T139+T141+T143+T145+T148+T151+T153+T159+T161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3" t="s">
        <v>80</v>
      </c>
      <c r="AT135" s="204" t="s">
        <v>71</v>
      </c>
      <c r="AU135" s="204" t="s">
        <v>82</v>
      </c>
      <c r="AY135" s="203" t="s">
        <v>133</v>
      </c>
      <c r="BK135" s="205">
        <f>BK136+BK139+BK141+BK143+BK145+BK148+BK151+BK153+BK159+BK161</f>
        <v>0</v>
      </c>
    </row>
    <row r="136" s="17" customFormat="1" ht="20.88" customHeight="1">
      <c r="A136" s="17"/>
      <c r="B136" s="284"/>
      <c r="C136" s="285"/>
      <c r="D136" s="286" t="s">
        <v>71</v>
      </c>
      <c r="E136" s="286" t="s">
        <v>960</v>
      </c>
      <c r="F136" s="286" t="s">
        <v>961</v>
      </c>
      <c r="G136" s="285"/>
      <c r="H136" s="285"/>
      <c r="I136" s="287"/>
      <c r="J136" s="288">
        <f>BK136</f>
        <v>0</v>
      </c>
      <c r="K136" s="285"/>
      <c r="L136" s="289"/>
      <c r="M136" s="290"/>
      <c r="N136" s="291"/>
      <c r="O136" s="291"/>
      <c r="P136" s="292">
        <f>SUM(P137:P138)</f>
        <v>0</v>
      </c>
      <c r="Q136" s="291"/>
      <c r="R136" s="292">
        <f>SUM(R137:R138)</f>
        <v>0</v>
      </c>
      <c r="S136" s="291"/>
      <c r="T136" s="293">
        <f>SUM(T137:T138)</f>
        <v>0</v>
      </c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R136" s="294" t="s">
        <v>80</v>
      </c>
      <c r="AT136" s="295" t="s">
        <v>71</v>
      </c>
      <c r="AU136" s="295" t="s">
        <v>144</v>
      </c>
      <c r="AY136" s="294" t="s">
        <v>133</v>
      </c>
      <c r="BK136" s="296">
        <f>SUM(BK137:BK138)</f>
        <v>0</v>
      </c>
    </row>
    <row r="137" s="2" customFormat="1" ht="24.15" customHeight="1">
      <c r="A137" s="42"/>
      <c r="B137" s="43"/>
      <c r="C137" s="208" t="s">
        <v>72</v>
      </c>
      <c r="D137" s="208" t="s">
        <v>138</v>
      </c>
      <c r="E137" s="209" t="s">
        <v>962</v>
      </c>
      <c r="F137" s="210" t="s">
        <v>963</v>
      </c>
      <c r="G137" s="211" t="s">
        <v>950</v>
      </c>
      <c r="H137" s="212">
        <v>1</v>
      </c>
      <c r="I137" s="213"/>
      <c r="J137" s="214">
        <f>ROUND(I137*H137,2)</f>
        <v>0</v>
      </c>
      <c r="K137" s="210" t="s">
        <v>19</v>
      </c>
      <c r="L137" s="48"/>
      <c r="M137" s="215" t="s">
        <v>19</v>
      </c>
      <c r="N137" s="216" t="s">
        <v>43</v>
      </c>
      <c r="O137" s="88"/>
      <c r="P137" s="217">
        <f>O137*H137</f>
        <v>0</v>
      </c>
      <c r="Q137" s="217">
        <v>0</v>
      </c>
      <c r="R137" s="217">
        <f>Q137*H137</f>
        <v>0</v>
      </c>
      <c r="S137" s="217">
        <v>0</v>
      </c>
      <c r="T137" s="218">
        <f>S137*H137</f>
        <v>0</v>
      </c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R137" s="219" t="s">
        <v>573</v>
      </c>
      <c r="AT137" s="219" t="s">
        <v>138</v>
      </c>
      <c r="AU137" s="219" t="s">
        <v>143</v>
      </c>
      <c r="AY137" s="21" t="s">
        <v>133</v>
      </c>
      <c r="BE137" s="220">
        <f>IF(N137="základní",J137,0)</f>
        <v>0</v>
      </c>
      <c r="BF137" s="220">
        <f>IF(N137="snížená",J137,0)</f>
        <v>0</v>
      </c>
      <c r="BG137" s="220">
        <f>IF(N137="zákl. přenesená",J137,0)</f>
        <v>0</v>
      </c>
      <c r="BH137" s="220">
        <f>IF(N137="sníž. přenesená",J137,0)</f>
        <v>0</v>
      </c>
      <c r="BI137" s="220">
        <f>IF(N137="nulová",J137,0)</f>
        <v>0</v>
      </c>
      <c r="BJ137" s="21" t="s">
        <v>80</v>
      </c>
      <c r="BK137" s="220">
        <f>ROUND(I137*H137,2)</f>
        <v>0</v>
      </c>
      <c r="BL137" s="21" t="s">
        <v>573</v>
      </c>
      <c r="BM137" s="219" t="s">
        <v>155</v>
      </c>
    </row>
    <row r="138" s="2" customFormat="1" ht="37.8" customHeight="1">
      <c r="A138" s="42"/>
      <c r="B138" s="43"/>
      <c r="C138" s="208" t="s">
        <v>72</v>
      </c>
      <c r="D138" s="208" t="s">
        <v>138</v>
      </c>
      <c r="E138" s="209" t="s">
        <v>964</v>
      </c>
      <c r="F138" s="210" t="s">
        <v>965</v>
      </c>
      <c r="G138" s="211" t="s">
        <v>950</v>
      </c>
      <c r="H138" s="212">
        <v>1</v>
      </c>
      <c r="I138" s="213"/>
      <c r="J138" s="214">
        <f>ROUND(I138*H138,2)</f>
        <v>0</v>
      </c>
      <c r="K138" s="210" t="s">
        <v>19</v>
      </c>
      <c r="L138" s="48"/>
      <c r="M138" s="215" t="s">
        <v>19</v>
      </c>
      <c r="N138" s="216" t="s">
        <v>43</v>
      </c>
      <c r="O138" s="88"/>
      <c r="P138" s="217">
        <f>O138*H138</f>
        <v>0</v>
      </c>
      <c r="Q138" s="217">
        <v>0</v>
      </c>
      <c r="R138" s="217">
        <f>Q138*H138</f>
        <v>0</v>
      </c>
      <c r="S138" s="217">
        <v>0</v>
      </c>
      <c r="T138" s="218">
        <f>S138*H138</f>
        <v>0</v>
      </c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R138" s="219" t="s">
        <v>573</v>
      </c>
      <c r="AT138" s="219" t="s">
        <v>138</v>
      </c>
      <c r="AU138" s="219" t="s">
        <v>143</v>
      </c>
      <c r="AY138" s="21" t="s">
        <v>133</v>
      </c>
      <c r="BE138" s="220">
        <f>IF(N138="základní",J138,0)</f>
        <v>0</v>
      </c>
      <c r="BF138" s="220">
        <f>IF(N138="snížená",J138,0)</f>
        <v>0</v>
      </c>
      <c r="BG138" s="220">
        <f>IF(N138="zákl. přenesená",J138,0)</f>
        <v>0</v>
      </c>
      <c r="BH138" s="220">
        <f>IF(N138="sníž. přenesená",J138,0)</f>
        <v>0</v>
      </c>
      <c r="BI138" s="220">
        <f>IF(N138="nulová",J138,0)</f>
        <v>0</v>
      </c>
      <c r="BJ138" s="21" t="s">
        <v>80</v>
      </c>
      <c r="BK138" s="220">
        <f>ROUND(I138*H138,2)</f>
        <v>0</v>
      </c>
      <c r="BL138" s="21" t="s">
        <v>573</v>
      </c>
      <c r="BM138" s="219" t="s">
        <v>199</v>
      </c>
    </row>
    <row r="139" s="17" customFormat="1" ht="20.88" customHeight="1">
      <c r="A139" s="17"/>
      <c r="B139" s="284"/>
      <c r="C139" s="285"/>
      <c r="D139" s="286" t="s">
        <v>71</v>
      </c>
      <c r="E139" s="286" t="s">
        <v>966</v>
      </c>
      <c r="F139" s="286" t="s">
        <v>967</v>
      </c>
      <c r="G139" s="285"/>
      <c r="H139" s="285"/>
      <c r="I139" s="287"/>
      <c r="J139" s="288">
        <f>BK139</f>
        <v>0</v>
      </c>
      <c r="K139" s="285"/>
      <c r="L139" s="289"/>
      <c r="M139" s="290"/>
      <c r="N139" s="291"/>
      <c r="O139" s="291"/>
      <c r="P139" s="292">
        <f>P140</f>
        <v>0</v>
      </c>
      <c r="Q139" s="291"/>
      <c r="R139" s="292">
        <f>R140</f>
        <v>0</v>
      </c>
      <c r="S139" s="291"/>
      <c r="T139" s="293">
        <f>T140</f>
        <v>0</v>
      </c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R139" s="294" t="s">
        <v>80</v>
      </c>
      <c r="AT139" s="295" t="s">
        <v>71</v>
      </c>
      <c r="AU139" s="295" t="s">
        <v>144</v>
      </c>
      <c r="AY139" s="294" t="s">
        <v>133</v>
      </c>
      <c r="BK139" s="296">
        <f>BK140</f>
        <v>0</v>
      </c>
    </row>
    <row r="140" s="2" customFormat="1" ht="16.5" customHeight="1">
      <c r="A140" s="42"/>
      <c r="B140" s="43"/>
      <c r="C140" s="208" t="s">
        <v>72</v>
      </c>
      <c r="D140" s="208" t="s">
        <v>138</v>
      </c>
      <c r="E140" s="209" t="s">
        <v>968</v>
      </c>
      <c r="F140" s="210" t="s">
        <v>969</v>
      </c>
      <c r="G140" s="211" t="s">
        <v>950</v>
      </c>
      <c r="H140" s="212">
        <v>1</v>
      </c>
      <c r="I140" s="213"/>
      <c r="J140" s="214">
        <f>ROUND(I140*H140,2)</f>
        <v>0</v>
      </c>
      <c r="K140" s="210" t="s">
        <v>19</v>
      </c>
      <c r="L140" s="48"/>
      <c r="M140" s="215" t="s">
        <v>19</v>
      </c>
      <c r="N140" s="216" t="s">
        <v>43</v>
      </c>
      <c r="O140" s="88"/>
      <c r="P140" s="217">
        <f>O140*H140</f>
        <v>0</v>
      </c>
      <c r="Q140" s="217">
        <v>0</v>
      </c>
      <c r="R140" s="217">
        <f>Q140*H140</f>
        <v>0</v>
      </c>
      <c r="S140" s="217">
        <v>0</v>
      </c>
      <c r="T140" s="218">
        <f>S140*H140</f>
        <v>0</v>
      </c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R140" s="219" t="s">
        <v>573</v>
      </c>
      <c r="AT140" s="219" t="s">
        <v>138</v>
      </c>
      <c r="AU140" s="219" t="s">
        <v>143</v>
      </c>
      <c r="AY140" s="21" t="s">
        <v>133</v>
      </c>
      <c r="BE140" s="220">
        <f>IF(N140="základní",J140,0)</f>
        <v>0</v>
      </c>
      <c r="BF140" s="220">
        <f>IF(N140="snížená",J140,0)</f>
        <v>0</v>
      </c>
      <c r="BG140" s="220">
        <f>IF(N140="zákl. přenesená",J140,0)</f>
        <v>0</v>
      </c>
      <c r="BH140" s="220">
        <f>IF(N140="sníž. přenesená",J140,0)</f>
        <v>0</v>
      </c>
      <c r="BI140" s="220">
        <f>IF(N140="nulová",J140,0)</f>
        <v>0</v>
      </c>
      <c r="BJ140" s="21" t="s">
        <v>80</v>
      </c>
      <c r="BK140" s="220">
        <f>ROUND(I140*H140,2)</f>
        <v>0</v>
      </c>
      <c r="BL140" s="21" t="s">
        <v>573</v>
      </c>
      <c r="BM140" s="219" t="s">
        <v>8</v>
      </c>
    </row>
    <row r="141" s="17" customFormat="1" ht="20.88" customHeight="1">
      <c r="A141" s="17"/>
      <c r="B141" s="284"/>
      <c r="C141" s="285"/>
      <c r="D141" s="286" t="s">
        <v>71</v>
      </c>
      <c r="E141" s="286" t="s">
        <v>970</v>
      </c>
      <c r="F141" s="286" t="s">
        <v>971</v>
      </c>
      <c r="G141" s="285"/>
      <c r="H141" s="285"/>
      <c r="I141" s="287"/>
      <c r="J141" s="288">
        <f>BK141</f>
        <v>0</v>
      </c>
      <c r="K141" s="285"/>
      <c r="L141" s="289"/>
      <c r="M141" s="290"/>
      <c r="N141" s="291"/>
      <c r="O141" s="291"/>
      <c r="P141" s="292">
        <f>P142</f>
        <v>0</v>
      </c>
      <c r="Q141" s="291"/>
      <c r="R141" s="292">
        <f>R142</f>
        <v>0</v>
      </c>
      <c r="S141" s="291"/>
      <c r="T141" s="293">
        <f>T142</f>
        <v>0</v>
      </c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R141" s="294" t="s">
        <v>80</v>
      </c>
      <c r="AT141" s="295" t="s">
        <v>71</v>
      </c>
      <c r="AU141" s="295" t="s">
        <v>144</v>
      </c>
      <c r="AY141" s="294" t="s">
        <v>133</v>
      </c>
      <c r="BK141" s="296">
        <f>BK142</f>
        <v>0</v>
      </c>
    </row>
    <row r="142" s="2" customFormat="1" ht="24.15" customHeight="1">
      <c r="A142" s="42"/>
      <c r="B142" s="43"/>
      <c r="C142" s="208" t="s">
        <v>72</v>
      </c>
      <c r="D142" s="208" t="s">
        <v>138</v>
      </c>
      <c r="E142" s="209" t="s">
        <v>972</v>
      </c>
      <c r="F142" s="210" t="s">
        <v>973</v>
      </c>
      <c r="G142" s="211" t="s">
        <v>950</v>
      </c>
      <c r="H142" s="212">
        <v>1</v>
      </c>
      <c r="I142" s="213"/>
      <c r="J142" s="214">
        <f>ROUND(I142*H142,2)</f>
        <v>0</v>
      </c>
      <c r="K142" s="210" t="s">
        <v>19</v>
      </c>
      <c r="L142" s="48"/>
      <c r="M142" s="215" t="s">
        <v>19</v>
      </c>
      <c r="N142" s="216" t="s">
        <v>43</v>
      </c>
      <c r="O142" s="88"/>
      <c r="P142" s="217">
        <f>O142*H142</f>
        <v>0</v>
      </c>
      <c r="Q142" s="217">
        <v>0</v>
      </c>
      <c r="R142" s="217">
        <f>Q142*H142</f>
        <v>0</v>
      </c>
      <c r="S142" s="217">
        <v>0</v>
      </c>
      <c r="T142" s="218">
        <f>S142*H142</f>
        <v>0</v>
      </c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R142" s="219" t="s">
        <v>573</v>
      </c>
      <c r="AT142" s="219" t="s">
        <v>138</v>
      </c>
      <c r="AU142" s="219" t="s">
        <v>143</v>
      </c>
      <c r="AY142" s="21" t="s">
        <v>133</v>
      </c>
      <c r="BE142" s="220">
        <f>IF(N142="základní",J142,0)</f>
        <v>0</v>
      </c>
      <c r="BF142" s="220">
        <f>IF(N142="snížená",J142,0)</f>
        <v>0</v>
      </c>
      <c r="BG142" s="220">
        <f>IF(N142="zákl. přenesená",J142,0)</f>
        <v>0</v>
      </c>
      <c r="BH142" s="220">
        <f>IF(N142="sníž. přenesená",J142,0)</f>
        <v>0</v>
      </c>
      <c r="BI142" s="220">
        <f>IF(N142="nulová",J142,0)</f>
        <v>0</v>
      </c>
      <c r="BJ142" s="21" t="s">
        <v>80</v>
      </c>
      <c r="BK142" s="220">
        <f>ROUND(I142*H142,2)</f>
        <v>0</v>
      </c>
      <c r="BL142" s="21" t="s">
        <v>573</v>
      </c>
      <c r="BM142" s="219" t="s">
        <v>227</v>
      </c>
    </row>
    <row r="143" s="17" customFormat="1" ht="20.88" customHeight="1">
      <c r="A143" s="17"/>
      <c r="B143" s="284"/>
      <c r="C143" s="285"/>
      <c r="D143" s="286" t="s">
        <v>71</v>
      </c>
      <c r="E143" s="286" t="s">
        <v>974</v>
      </c>
      <c r="F143" s="286" t="s">
        <v>975</v>
      </c>
      <c r="G143" s="285"/>
      <c r="H143" s="285"/>
      <c r="I143" s="287"/>
      <c r="J143" s="288">
        <f>BK143</f>
        <v>0</v>
      </c>
      <c r="K143" s="285"/>
      <c r="L143" s="289"/>
      <c r="M143" s="290"/>
      <c r="N143" s="291"/>
      <c r="O143" s="291"/>
      <c r="P143" s="292">
        <f>P144</f>
        <v>0</v>
      </c>
      <c r="Q143" s="291"/>
      <c r="R143" s="292">
        <f>R144</f>
        <v>0</v>
      </c>
      <c r="S143" s="291"/>
      <c r="T143" s="293">
        <f>T144</f>
        <v>0</v>
      </c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R143" s="294" t="s">
        <v>80</v>
      </c>
      <c r="AT143" s="295" t="s">
        <v>71</v>
      </c>
      <c r="AU143" s="295" t="s">
        <v>144</v>
      </c>
      <c r="AY143" s="294" t="s">
        <v>133</v>
      </c>
      <c r="BK143" s="296">
        <f>BK144</f>
        <v>0</v>
      </c>
    </row>
    <row r="144" s="2" customFormat="1" ht="21.75" customHeight="1">
      <c r="A144" s="42"/>
      <c r="B144" s="43"/>
      <c r="C144" s="208" t="s">
        <v>72</v>
      </c>
      <c r="D144" s="208" t="s">
        <v>138</v>
      </c>
      <c r="E144" s="209" t="s">
        <v>976</v>
      </c>
      <c r="F144" s="210" t="s">
        <v>977</v>
      </c>
      <c r="G144" s="211" t="s">
        <v>950</v>
      </c>
      <c r="H144" s="212">
        <v>1</v>
      </c>
      <c r="I144" s="213"/>
      <c r="J144" s="214">
        <f>ROUND(I144*H144,2)</f>
        <v>0</v>
      </c>
      <c r="K144" s="210" t="s">
        <v>19</v>
      </c>
      <c r="L144" s="48"/>
      <c r="M144" s="215" t="s">
        <v>19</v>
      </c>
      <c r="N144" s="216" t="s">
        <v>43</v>
      </c>
      <c r="O144" s="88"/>
      <c r="P144" s="217">
        <f>O144*H144</f>
        <v>0</v>
      </c>
      <c r="Q144" s="217">
        <v>0</v>
      </c>
      <c r="R144" s="217">
        <f>Q144*H144</f>
        <v>0</v>
      </c>
      <c r="S144" s="217">
        <v>0</v>
      </c>
      <c r="T144" s="218">
        <f>S144*H144</f>
        <v>0</v>
      </c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R144" s="219" t="s">
        <v>573</v>
      </c>
      <c r="AT144" s="219" t="s">
        <v>138</v>
      </c>
      <c r="AU144" s="219" t="s">
        <v>143</v>
      </c>
      <c r="AY144" s="21" t="s">
        <v>133</v>
      </c>
      <c r="BE144" s="220">
        <f>IF(N144="základní",J144,0)</f>
        <v>0</v>
      </c>
      <c r="BF144" s="220">
        <f>IF(N144="snížená",J144,0)</f>
        <v>0</v>
      </c>
      <c r="BG144" s="220">
        <f>IF(N144="zákl. přenesená",J144,0)</f>
        <v>0</v>
      </c>
      <c r="BH144" s="220">
        <f>IF(N144="sníž. přenesená",J144,0)</f>
        <v>0</v>
      </c>
      <c r="BI144" s="220">
        <f>IF(N144="nulová",J144,0)</f>
        <v>0</v>
      </c>
      <c r="BJ144" s="21" t="s">
        <v>80</v>
      </c>
      <c r="BK144" s="220">
        <f>ROUND(I144*H144,2)</f>
        <v>0</v>
      </c>
      <c r="BL144" s="21" t="s">
        <v>573</v>
      </c>
      <c r="BM144" s="219" t="s">
        <v>240</v>
      </c>
    </row>
    <row r="145" s="17" customFormat="1" ht="20.88" customHeight="1">
      <c r="A145" s="17"/>
      <c r="B145" s="284"/>
      <c r="C145" s="285"/>
      <c r="D145" s="286" t="s">
        <v>71</v>
      </c>
      <c r="E145" s="286" t="s">
        <v>978</v>
      </c>
      <c r="F145" s="286" t="s">
        <v>979</v>
      </c>
      <c r="G145" s="285"/>
      <c r="H145" s="285"/>
      <c r="I145" s="287"/>
      <c r="J145" s="288">
        <f>BK145</f>
        <v>0</v>
      </c>
      <c r="K145" s="285"/>
      <c r="L145" s="289"/>
      <c r="M145" s="290"/>
      <c r="N145" s="291"/>
      <c r="O145" s="291"/>
      <c r="P145" s="292">
        <f>SUM(P146:P147)</f>
        <v>0</v>
      </c>
      <c r="Q145" s="291"/>
      <c r="R145" s="292">
        <f>SUM(R146:R147)</f>
        <v>0</v>
      </c>
      <c r="S145" s="291"/>
      <c r="T145" s="293">
        <f>SUM(T146:T147)</f>
        <v>0</v>
      </c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R145" s="294" t="s">
        <v>80</v>
      </c>
      <c r="AT145" s="295" t="s">
        <v>71</v>
      </c>
      <c r="AU145" s="295" t="s">
        <v>144</v>
      </c>
      <c r="AY145" s="294" t="s">
        <v>133</v>
      </c>
      <c r="BK145" s="296">
        <f>SUM(BK146:BK147)</f>
        <v>0</v>
      </c>
    </row>
    <row r="146" s="2" customFormat="1" ht="16.5" customHeight="1">
      <c r="A146" s="42"/>
      <c r="B146" s="43"/>
      <c r="C146" s="208" t="s">
        <v>72</v>
      </c>
      <c r="D146" s="208" t="s">
        <v>138</v>
      </c>
      <c r="E146" s="209" t="s">
        <v>980</v>
      </c>
      <c r="F146" s="210" t="s">
        <v>981</v>
      </c>
      <c r="G146" s="211" t="s">
        <v>170</v>
      </c>
      <c r="H146" s="212">
        <v>8</v>
      </c>
      <c r="I146" s="213"/>
      <c r="J146" s="214">
        <f>ROUND(I146*H146,2)</f>
        <v>0</v>
      </c>
      <c r="K146" s="210" t="s">
        <v>19</v>
      </c>
      <c r="L146" s="48"/>
      <c r="M146" s="215" t="s">
        <v>19</v>
      </c>
      <c r="N146" s="216" t="s">
        <v>43</v>
      </c>
      <c r="O146" s="88"/>
      <c r="P146" s="217">
        <f>O146*H146</f>
        <v>0</v>
      </c>
      <c r="Q146" s="217">
        <v>0</v>
      </c>
      <c r="R146" s="217">
        <f>Q146*H146</f>
        <v>0</v>
      </c>
      <c r="S146" s="217">
        <v>0</v>
      </c>
      <c r="T146" s="218">
        <f>S146*H146</f>
        <v>0</v>
      </c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R146" s="219" t="s">
        <v>573</v>
      </c>
      <c r="AT146" s="219" t="s">
        <v>138</v>
      </c>
      <c r="AU146" s="219" t="s">
        <v>143</v>
      </c>
      <c r="AY146" s="21" t="s">
        <v>133</v>
      </c>
      <c r="BE146" s="220">
        <f>IF(N146="základní",J146,0)</f>
        <v>0</v>
      </c>
      <c r="BF146" s="220">
        <f>IF(N146="snížená",J146,0)</f>
        <v>0</v>
      </c>
      <c r="BG146" s="220">
        <f>IF(N146="zákl. přenesená",J146,0)</f>
        <v>0</v>
      </c>
      <c r="BH146" s="220">
        <f>IF(N146="sníž. přenesená",J146,0)</f>
        <v>0</v>
      </c>
      <c r="BI146" s="220">
        <f>IF(N146="nulová",J146,0)</f>
        <v>0</v>
      </c>
      <c r="BJ146" s="21" t="s">
        <v>80</v>
      </c>
      <c r="BK146" s="220">
        <f>ROUND(I146*H146,2)</f>
        <v>0</v>
      </c>
      <c r="BL146" s="21" t="s">
        <v>573</v>
      </c>
      <c r="BM146" s="219" t="s">
        <v>252</v>
      </c>
    </row>
    <row r="147" s="2" customFormat="1" ht="16.5" customHeight="1">
      <c r="A147" s="42"/>
      <c r="B147" s="43"/>
      <c r="C147" s="208" t="s">
        <v>72</v>
      </c>
      <c r="D147" s="208" t="s">
        <v>138</v>
      </c>
      <c r="E147" s="209" t="s">
        <v>982</v>
      </c>
      <c r="F147" s="210" t="s">
        <v>983</v>
      </c>
      <c r="G147" s="211" t="s">
        <v>170</v>
      </c>
      <c r="H147" s="212">
        <v>3</v>
      </c>
      <c r="I147" s="213"/>
      <c r="J147" s="214">
        <f>ROUND(I147*H147,2)</f>
        <v>0</v>
      </c>
      <c r="K147" s="210" t="s">
        <v>19</v>
      </c>
      <c r="L147" s="48"/>
      <c r="M147" s="215" t="s">
        <v>19</v>
      </c>
      <c r="N147" s="216" t="s">
        <v>43</v>
      </c>
      <c r="O147" s="88"/>
      <c r="P147" s="217">
        <f>O147*H147</f>
        <v>0</v>
      </c>
      <c r="Q147" s="217">
        <v>0</v>
      </c>
      <c r="R147" s="217">
        <f>Q147*H147</f>
        <v>0</v>
      </c>
      <c r="S147" s="217">
        <v>0</v>
      </c>
      <c r="T147" s="218">
        <f>S147*H147</f>
        <v>0</v>
      </c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R147" s="219" t="s">
        <v>573</v>
      </c>
      <c r="AT147" s="219" t="s">
        <v>138</v>
      </c>
      <c r="AU147" s="219" t="s">
        <v>143</v>
      </c>
      <c r="AY147" s="21" t="s">
        <v>133</v>
      </c>
      <c r="BE147" s="220">
        <f>IF(N147="základní",J147,0)</f>
        <v>0</v>
      </c>
      <c r="BF147" s="220">
        <f>IF(N147="snížená",J147,0)</f>
        <v>0</v>
      </c>
      <c r="BG147" s="220">
        <f>IF(N147="zákl. přenesená",J147,0)</f>
        <v>0</v>
      </c>
      <c r="BH147" s="220">
        <f>IF(N147="sníž. přenesená",J147,0)</f>
        <v>0</v>
      </c>
      <c r="BI147" s="220">
        <f>IF(N147="nulová",J147,0)</f>
        <v>0</v>
      </c>
      <c r="BJ147" s="21" t="s">
        <v>80</v>
      </c>
      <c r="BK147" s="220">
        <f>ROUND(I147*H147,2)</f>
        <v>0</v>
      </c>
      <c r="BL147" s="21" t="s">
        <v>573</v>
      </c>
      <c r="BM147" s="219" t="s">
        <v>263</v>
      </c>
    </row>
    <row r="148" s="17" customFormat="1" ht="20.88" customHeight="1">
      <c r="A148" s="17"/>
      <c r="B148" s="284"/>
      <c r="C148" s="285"/>
      <c r="D148" s="286" t="s">
        <v>71</v>
      </c>
      <c r="E148" s="286" t="s">
        <v>984</v>
      </c>
      <c r="F148" s="286" t="s">
        <v>985</v>
      </c>
      <c r="G148" s="285"/>
      <c r="H148" s="285"/>
      <c r="I148" s="287"/>
      <c r="J148" s="288">
        <f>BK148</f>
        <v>0</v>
      </c>
      <c r="K148" s="285"/>
      <c r="L148" s="289"/>
      <c r="M148" s="290"/>
      <c r="N148" s="291"/>
      <c r="O148" s="291"/>
      <c r="P148" s="292">
        <f>SUM(P149:P150)</f>
        <v>0</v>
      </c>
      <c r="Q148" s="291"/>
      <c r="R148" s="292">
        <f>SUM(R149:R150)</f>
        <v>0</v>
      </c>
      <c r="S148" s="291"/>
      <c r="T148" s="293">
        <f>SUM(T149:T150)</f>
        <v>0</v>
      </c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R148" s="294" t="s">
        <v>80</v>
      </c>
      <c r="AT148" s="295" t="s">
        <v>71</v>
      </c>
      <c r="AU148" s="295" t="s">
        <v>144</v>
      </c>
      <c r="AY148" s="294" t="s">
        <v>133</v>
      </c>
      <c r="BK148" s="296">
        <f>SUM(BK149:BK150)</f>
        <v>0</v>
      </c>
    </row>
    <row r="149" s="2" customFormat="1" ht="16.5" customHeight="1">
      <c r="A149" s="42"/>
      <c r="B149" s="43"/>
      <c r="C149" s="208" t="s">
        <v>72</v>
      </c>
      <c r="D149" s="208" t="s">
        <v>138</v>
      </c>
      <c r="E149" s="209" t="s">
        <v>986</v>
      </c>
      <c r="F149" s="210" t="s">
        <v>987</v>
      </c>
      <c r="G149" s="211" t="s">
        <v>170</v>
      </c>
      <c r="H149" s="212">
        <v>7</v>
      </c>
      <c r="I149" s="213"/>
      <c r="J149" s="214">
        <f>ROUND(I149*H149,2)</f>
        <v>0</v>
      </c>
      <c r="K149" s="210" t="s">
        <v>19</v>
      </c>
      <c r="L149" s="48"/>
      <c r="M149" s="215" t="s">
        <v>19</v>
      </c>
      <c r="N149" s="216" t="s">
        <v>43</v>
      </c>
      <c r="O149" s="88"/>
      <c r="P149" s="217">
        <f>O149*H149</f>
        <v>0</v>
      </c>
      <c r="Q149" s="217">
        <v>0</v>
      </c>
      <c r="R149" s="217">
        <f>Q149*H149</f>
        <v>0</v>
      </c>
      <c r="S149" s="217">
        <v>0</v>
      </c>
      <c r="T149" s="218">
        <f>S149*H149</f>
        <v>0</v>
      </c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R149" s="219" t="s">
        <v>573</v>
      </c>
      <c r="AT149" s="219" t="s">
        <v>138</v>
      </c>
      <c r="AU149" s="219" t="s">
        <v>143</v>
      </c>
      <c r="AY149" s="21" t="s">
        <v>133</v>
      </c>
      <c r="BE149" s="220">
        <f>IF(N149="základní",J149,0)</f>
        <v>0</v>
      </c>
      <c r="BF149" s="220">
        <f>IF(N149="snížená",J149,0)</f>
        <v>0</v>
      </c>
      <c r="BG149" s="220">
        <f>IF(N149="zákl. přenesená",J149,0)</f>
        <v>0</v>
      </c>
      <c r="BH149" s="220">
        <f>IF(N149="sníž. přenesená",J149,0)</f>
        <v>0</v>
      </c>
      <c r="BI149" s="220">
        <f>IF(N149="nulová",J149,0)</f>
        <v>0</v>
      </c>
      <c r="BJ149" s="21" t="s">
        <v>80</v>
      </c>
      <c r="BK149" s="220">
        <f>ROUND(I149*H149,2)</f>
        <v>0</v>
      </c>
      <c r="BL149" s="21" t="s">
        <v>573</v>
      </c>
      <c r="BM149" s="219" t="s">
        <v>278</v>
      </c>
    </row>
    <row r="150" s="2" customFormat="1" ht="16.5" customHeight="1">
      <c r="A150" s="42"/>
      <c r="B150" s="43"/>
      <c r="C150" s="208" t="s">
        <v>72</v>
      </c>
      <c r="D150" s="208" t="s">
        <v>138</v>
      </c>
      <c r="E150" s="209" t="s">
        <v>988</v>
      </c>
      <c r="F150" s="210" t="s">
        <v>989</v>
      </c>
      <c r="G150" s="211" t="s">
        <v>170</v>
      </c>
      <c r="H150" s="212">
        <v>2</v>
      </c>
      <c r="I150" s="213"/>
      <c r="J150" s="214">
        <f>ROUND(I150*H150,2)</f>
        <v>0</v>
      </c>
      <c r="K150" s="210" t="s">
        <v>19</v>
      </c>
      <c r="L150" s="48"/>
      <c r="M150" s="215" t="s">
        <v>19</v>
      </c>
      <c r="N150" s="216" t="s">
        <v>43</v>
      </c>
      <c r="O150" s="88"/>
      <c r="P150" s="217">
        <f>O150*H150</f>
        <v>0</v>
      </c>
      <c r="Q150" s="217">
        <v>0</v>
      </c>
      <c r="R150" s="217">
        <f>Q150*H150</f>
        <v>0</v>
      </c>
      <c r="S150" s="217">
        <v>0</v>
      </c>
      <c r="T150" s="218">
        <f>S150*H150</f>
        <v>0</v>
      </c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R150" s="219" t="s">
        <v>573</v>
      </c>
      <c r="AT150" s="219" t="s">
        <v>138</v>
      </c>
      <c r="AU150" s="219" t="s">
        <v>143</v>
      </c>
      <c r="AY150" s="21" t="s">
        <v>133</v>
      </c>
      <c r="BE150" s="220">
        <f>IF(N150="základní",J150,0)</f>
        <v>0</v>
      </c>
      <c r="BF150" s="220">
        <f>IF(N150="snížená",J150,0)</f>
        <v>0</v>
      </c>
      <c r="BG150" s="220">
        <f>IF(N150="zákl. přenesená",J150,0)</f>
        <v>0</v>
      </c>
      <c r="BH150" s="220">
        <f>IF(N150="sníž. přenesená",J150,0)</f>
        <v>0</v>
      </c>
      <c r="BI150" s="220">
        <f>IF(N150="nulová",J150,0)</f>
        <v>0</v>
      </c>
      <c r="BJ150" s="21" t="s">
        <v>80</v>
      </c>
      <c r="BK150" s="220">
        <f>ROUND(I150*H150,2)</f>
        <v>0</v>
      </c>
      <c r="BL150" s="21" t="s">
        <v>573</v>
      </c>
      <c r="BM150" s="219" t="s">
        <v>303</v>
      </c>
    </row>
    <row r="151" s="17" customFormat="1" ht="20.88" customHeight="1">
      <c r="A151" s="17"/>
      <c r="B151" s="284"/>
      <c r="C151" s="285"/>
      <c r="D151" s="286" t="s">
        <v>71</v>
      </c>
      <c r="E151" s="286" t="s">
        <v>990</v>
      </c>
      <c r="F151" s="286" t="s">
        <v>991</v>
      </c>
      <c r="G151" s="285"/>
      <c r="H151" s="285"/>
      <c r="I151" s="287"/>
      <c r="J151" s="288">
        <f>BK151</f>
        <v>0</v>
      </c>
      <c r="K151" s="285"/>
      <c r="L151" s="289"/>
      <c r="M151" s="290"/>
      <c r="N151" s="291"/>
      <c r="O151" s="291"/>
      <c r="P151" s="292">
        <f>P152</f>
        <v>0</v>
      </c>
      <c r="Q151" s="291"/>
      <c r="R151" s="292">
        <f>R152</f>
        <v>0</v>
      </c>
      <c r="S151" s="291"/>
      <c r="T151" s="293">
        <f>T152</f>
        <v>0</v>
      </c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R151" s="294" t="s">
        <v>80</v>
      </c>
      <c r="AT151" s="295" t="s">
        <v>71</v>
      </c>
      <c r="AU151" s="295" t="s">
        <v>144</v>
      </c>
      <c r="AY151" s="294" t="s">
        <v>133</v>
      </c>
      <c r="BK151" s="296">
        <f>BK152</f>
        <v>0</v>
      </c>
    </row>
    <row r="152" s="2" customFormat="1" ht="16.5" customHeight="1">
      <c r="A152" s="42"/>
      <c r="B152" s="43"/>
      <c r="C152" s="208" t="s">
        <v>72</v>
      </c>
      <c r="D152" s="208" t="s">
        <v>138</v>
      </c>
      <c r="E152" s="209" t="s">
        <v>992</v>
      </c>
      <c r="F152" s="210" t="s">
        <v>993</v>
      </c>
      <c r="G152" s="211" t="s">
        <v>170</v>
      </c>
      <c r="H152" s="212">
        <v>2</v>
      </c>
      <c r="I152" s="213"/>
      <c r="J152" s="214">
        <f>ROUND(I152*H152,2)</f>
        <v>0</v>
      </c>
      <c r="K152" s="210" t="s">
        <v>19</v>
      </c>
      <c r="L152" s="48"/>
      <c r="M152" s="215" t="s">
        <v>19</v>
      </c>
      <c r="N152" s="216" t="s">
        <v>43</v>
      </c>
      <c r="O152" s="88"/>
      <c r="P152" s="217">
        <f>O152*H152</f>
        <v>0</v>
      </c>
      <c r="Q152" s="217">
        <v>0</v>
      </c>
      <c r="R152" s="217">
        <f>Q152*H152</f>
        <v>0</v>
      </c>
      <c r="S152" s="217">
        <v>0</v>
      </c>
      <c r="T152" s="218">
        <f>S152*H152</f>
        <v>0</v>
      </c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R152" s="219" t="s">
        <v>573</v>
      </c>
      <c r="AT152" s="219" t="s">
        <v>138</v>
      </c>
      <c r="AU152" s="219" t="s">
        <v>143</v>
      </c>
      <c r="AY152" s="21" t="s">
        <v>133</v>
      </c>
      <c r="BE152" s="220">
        <f>IF(N152="základní",J152,0)</f>
        <v>0</v>
      </c>
      <c r="BF152" s="220">
        <f>IF(N152="snížená",J152,0)</f>
        <v>0</v>
      </c>
      <c r="BG152" s="220">
        <f>IF(N152="zákl. přenesená",J152,0)</f>
        <v>0</v>
      </c>
      <c r="BH152" s="220">
        <f>IF(N152="sníž. přenesená",J152,0)</f>
        <v>0</v>
      </c>
      <c r="BI152" s="220">
        <f>IF(N152="nulová",J152,0)</f>
        <v>0</v>
      </c>
      <c r="BJ152" s="21" t="s">
        <v>80</v>
      </c>
      <c r="BK152" s="220">
        <f>ROUND(I152*H152,2)</f>
        <v>0</v>
      </c>
      <c r="BL152" s="21" t="s">
        <v>573</v>
      </c>
      <c r="BM152" s="219" t="s">
        <v>320</v>
      </c>
    </row>
    <row r="153" s="17" customFormat="1" ht="20.88" customHeight="1">
      <c r="A153" s="17"/>
      <c r="B153" s="284"/>
      <c r="C153" s="285"/>
      <c r="D153" s="286" t="s">
        <v>71</v>
      </c>
      <c r="E153" s="286" t="s">
        <v>994</v>
      </c>
      <c r="F153" s="286" t="s">
        <v>995</v>
      </c>
      <c r="G153" s="285"/>
      <c r="H153" s="285"/>
      <c r="I153" s="287"/>
      <c r="J153" s="288">
        <f>BK153</f>
        <v>0</v>
      </c>
      <c r="K153" s="285"/>
      <c r="L153" s="289"/>
      <c r="M153" s="290"/>
      <c r="N153" s="291"/>
      <c r="O153" s="291"/>
      <c r="P153" s="292">
        <f>P154+P155</f>
        <v>0</v>
      </c>
      <c r="Q153" s="291"/>
      <c r="R153" s="292">
        <f>R154+R155</f>
        <v>0</v>
      </c>
      <c r="S153" s="291"/>
      <c r="T153" s="293">
        <f>T154+T155</f>
        <v>0</v>
      </c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R153" s="294" t="s">
        <v>80</v>
      </c>
      <c r="AT153" s="295" t="s">
        <v>71</v>
      </c>
      <c r="AU153" s="295" t="s">
        <v>144</v>
      </c>
      <c r="AY153" s="294" t="s">
        <v>133</v>
      </c>
      <c r="BK153" s="296">
        <f>BK154+BK155</f>
        <v>0</v>
      </c>
    </row>
    <row r="154" s="2" customFormat="1" ht="24.15" customHeight="1">
      <c r="A154" s="42"/>
      <c r="B154" s="43"/>
      <c r="C154" s="208" t="s">
        <v>72</v>
      </c>
      <c r="D154" s="208" t="s">
        <v>138</v>
      </c>
      <c r="E154" s="209" t="s">
        <v>996</v>
      </c>
      <c r="F154" s="210" t="s">
        <v>997</v>
      </c>
      <c r="G154" s="211" t="s">
        <v>170</v>
      </c>
      <c r="H154" s="212">
        <v>1</v>
      </c>
      <c r="I154" s="213"/>
      <c r="J154" s="214">
        <f>ROUND(I154*H154,2)</f>
        <v>0</v>
      </c>
      <c r="K154" s="210" t="s">
        <v>19</v>
      </c>
      <c r="L154" s="48"/>
      <c r="M154" s="215" t="s">
        <v>19</v>
      </c>
      <c r="N154" s="216" t="s">
        <v>43</v>
      </c>
      <c r="O154" s="88"/>
      <c r="P154" s="217">
        <f>O154*H154</f>
        <v>0</v>
      </c>
      <c r="Q154" s="217">
        <v>0</v>
      </c>
      <c r="R154" s="217">
        <f>Q154*H154</f>
        <v>0</v>
      </c>
      <c r="S154" s="217">
        <v>0</v>
      </c>
      <c r="T154" s="218">
        <f>S154*H154</f>
        <v>0</v>
      </c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R154" s="219" t="s">
        <v>573</v>
      </c>
      <c r="AT154" s="219" t="s">
        <v>138</v>
      </c>
      <c r="AU154" s="219" t="s">
        <v>143</v>
      </c>
      <c r="AY154" s="21" t="s">
        <v>133</v>
      </c>
      <c r="BE154" s="220">
        <f>IF(N154="základní",J154,0)</f>
        <v>0</v>
      </c>
      <c r="BF154" s="220">
        <f>IF(N154="snížená",J154,0)</f>
        <v>0</v>
      </c>
      <c r="BG154" s="220">
        <f>IF(N154="zákl. přenesená",J154,0)</f>
        <v>0</v>
      </c>
      <c r="BH154" s="220">
        <f>IF(N154="sníž. přenesená",J154,0)</f>
        <v>0</v>
      </c>
      <c r="BI154" s="220">
        <f>IF(N154="nulová",J154,0)</f>
        <v>0</v>
      </c>
      <c r="BJ154" s="21" t="s">
        <v>80</v>
      </c>
      <c r="BK154" s="220">
        <f>ROUND(I154*H154,2)</f>
        <v>0</v>
      </c>
      <c r="BL154" s="21" t="s">
        <v>573</v>
      </c>
      <c r="BM154" s="219" t="s">
        <v>332</v>
      </c>
    </row>
    <row r="155" s="17" customFormat="1" ht="20.88" customHeight="1">
      <c r="A155" s="17"/>
      <c r="B155" s="284"/>
      <c r="C155" s="285"/>
      <c r="D155" s="286" t="s">
        <v>71</v>
      </c>
      <c r="E155" s="286" t="s">
        <v>998</v>
      </c>
      <c r="F155" s="286" t="s">
        <v>999</v>
      </c>
      <c r="G155" s="285"/>
      <c r="H155" s="285"/>
      <c r="I155" s="287"/>
      <c r="J155" s="288">
        <f>BK155</f>
        <v>0</v>
      </c>
      <c r="K155" s="285"/>
      <c r="L155" s="289"/>
      <c r="M155" s="290"/>
      <c r="N155" s="291"/>
      <c r="O155" s="291"/>
      <c r="P155" s="292">
        <f>SUM(P156:P158)</f>
        <v>0</v>
      </c>
      <c r="Q155" s="291"/>
      <c r="R155" s="292">
        <f>SUM(R156:R158)</f>
        <v>0</v>
      </c>
      <c r="S155" s="291"/>
      <c r="T155" s="293">
        <f>SUM(T156:T158)</f>
        <v>0</v>
      </c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R155" s="294" t="s">
        <v>80</v>
      </c>
      <c r="AT155" s="295" t="s">
        <v>71</v>
      </c>
      <c r="AU155" s="295" t="s">
        <v>143</v>
      </c>
      <c r="AY155" s="294" t="s">
        <v>133</v>
      </c>
      <c r="BK155" s="296">
        <f>SUM(BK156:BK158)</f>
        <v>0</v>
      </c>
    </row>
    <row r="156" s="2" customFormat="1" ht="16.5" customHeight="1">
      <c r="A156" s="42"/>
      <c r="B156" s="43"/>
      <c r="C156" s="208" t="s">
        <v>72</v>
      </c>
      <c r="D156" s="208" t="s">
        <v>138</v>
      </c>
      <c r="E156" s="209" t="s">
        <v>1000</v>
      </c>
      <c r="F156" s="210" t="s">
        <v>1001</v>
      </c>
      <c r="G156" s="211" t="s">
        <v>1002</v>
      </c>
      <c r="H156" s="212">
        <v>1</v>
      </c>
      <c r="I156" s="213"/>
      <c r="J156" s="214">
        <f>ROUND(I156*H156,2)</f>
        <v>0</v>
      </c>
      <c r="K156" s="210" t="s">
        <v>19</v>
      </c>
      <c r="L156" s="48"/>
      <c r="M156" s="215" t="s">
        <v>19</v>
      </c>
      <c r="N156" s="216" t="s">
        <v>43</v>
      </c>
      <c r="O156" s="88"/>
      <c r="P156" s="217">
        <f>O156*H156</f>
        <v>0</v>
      </c>
      <c r="Q156" s="217">
        <v>0</v>
      </c>
      <c r="R156" s="217">
        <f>Q156*H156</f>
        <v>0</v>
      </c>
      <c r="S156" s="217">
        <v>0</v>
      </c>
      <c r="T156" s="218">
        <f>S156*H156</f>
        <v>0</v>
      </c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R156" s="219" t="s">
        <v>573</v>
      </c>
      <c r="AT156" s="219" t="s">
        <v>138</v>
      </c>
      <c r="AU156" s="219" t="s">
        <v>167</v>
      </c>
      <c r="AY156" s="21" t="s">
        <v>133</v>
      </c>
      <c r="BE156" s="220">
        <f>IF(N156="základní",J156,0)</f>
        <v>0</v>
      </c>
      <c r="BF156" s="220">
        <f>IF(N156="snížená",J156,0)</f>
        <v>0</v>
      </c>
      <c r="BG156" s="220">
        <f>IF(N156="zákl. přenesená",J156,0)</f>
        <v>0</v>
      </c>
      <c r="BH156" s="220">
        <f>IF(N156="sníž. přenesená",J156,0)</f>
        <v>0</v>
      </c>
      <c r="BI156" s="220">
        <f>IF(N156="nulová",J156,0)</f>
        <v>0</v>
      </c>
      <c r="BJ156" s="21" t="s">
        <v>80</v>
      </c>
      <c r="BK156" s="220">
        <f>ROUND(I156*H156,2)</f>
        <v>0</v>
      </c>
      <c r="BL156" s="21" t="s">
        <v>573</v>
      </c>
      <c r="BM156" s="219" t="s">
        <v>349</v>
      </c>
    </row>
    <row r="157" s="2" customFormat="1" ht="16.5" customHeight="1">
      <c r="A157" s="42"/>
      <c r="B157" s="43"/>
      <c r="C157" s="208" t="s">
        <v>72</v>
      </c>
      <c r="D157" s="208" t="s">
        <v>138</v>
      </c>
      <c r="E157" s="209" t="s">
        <v>1003</v>
      </c>
      <c r="F157" s="210" t="s">
        <v>1004</v>
      </c>
      <c r="G157" s="211" t="s">
        <v>1002</v>
      </c>
      <c r="H157" s="212">
        <v>1</v>
      </c>
      <c r="I157" s="213"/>
      <c r="J157" s="214">
        <f>ROUND(I157*H157,2)</f>
        <v>0</v>
      </c>
      <c r="K157" s="210" t="s">
        <v>19</v>
      </c>
      <c r="L157" s="48"/>
      <c r="M157" s="215" t="s">
        <v>19</v>
      </c>
      <c r="N157" s="216" t="s">
        <v>43</v>
      </c>
      <c r="O157" s="88"/>
      <c r="P157" s="217">
        <f>O157*H157</f>
        <v>0</v>
      </c>
      <c r="Q157" s="217">
        <v>0</v>
      </c>
      <c r="R157" s="217">
        <f>Q157*H157</f>
        <v>0</v>
      </c>
      <c r="S157" s="217">
        <v>0</v>
      </c>
      <c r="T157" s="218">
        <f>S157*H157</f>
        <v>0</v>
      </c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R157" s="219" t="s">
        <v>573</v>
      </c>
      <c r="AT157" s="219" t="s">
        <v>138</v>
      </c>
      <c r="AU157" s="219" t="s">
        <v>167</v>
      </c>
      <c r="AY157" s="21" t="s">
        <v>133</v>
      </c>
      <c r="BE157" s="220">
        <f>IF(N157="základní",J157,0)</f>
        <v>0</v>
      </c>
      <c r="BF157" s="220">
        <f>IF(N157="snížená",J157,0)</f>
        <v>0</v>
      </c>
      <c r="BG157" s="220">
        <f>IF(N157="zákl. přenesená",J157,0)</f>
        <v>0</v>
      </c>
      <c r="BH157" s="220">
        <f>IF(N157="sníž. přenesená",J157,0)</f>
        <v>0</v>
      </c>
      <c r="BI157" s="220">
        <f>IF(N157="nulová",J157,0)</f>
        <v>0</v>
      </c>
      <c r="BJ157" s="21" t="s">
        <v>80</v>
      </c>
      <c r="BK157" s="220">
        <f>ROUND(I157*H157,2)</f>
        <v>0</v>
      </c>
      <c r="BL157" s="21" t="s">
        <v>573</v>
      </c>
      <c r="BM157" s="219" t="s">
        <v>360</v>
      </c>
    </row>
    <row r="158" s="2" customFormat="1" ht="16.5" customHeight="1">
      <c r="A158" s="42"/>
      <c r="B158" s="43"/>
      <c r="C158" s="208" t="s">
        <v>72</v>
      </c>
      <c r="D158" s="208" t="s">
        <v>138</v>
      </c>
      <c r="E158" s="209" t="s">
        <v>1005</v>
      </c>
      <c r="F158" s="210" t="s">
        <v>1006</v>
      </c>
      <c r="G158" s="211" t="s">
        <v>1002</v>
      </c>
      <c r="H158" s="212">
        <v>1</v>
      </c>
      <c r="I158" s="213"/>
      <c r="J158" s="214">
        <f>ROUND(I158*H158,2)</f>
        <v>0</v>
      </c>
      <c r="K158" s="210" t="s">
        <v>19</v>
      </c>
      <c r="L158" s="48"/>
      <c r="M158" s="215" t="s">
        <v>19</v>
      </c>
      <c r="N158" s="216" t="s">
        <v>43</v>
      </c>
      <c r="O158" s="88"/>
      <c r="P158" s="217">
        <f>O158*H158</f>
        <v>0</v>
      </c>
      <c r="Q158" s="217">
        <v>0</v>
      </c>
      <c r="R158" s="217">
        <f>Q158*H158</f>
        <v>0</v>
      </c>
      <c r="S158" s="217">
        <v>0</v>
      </c>
      <c r="T158" s="218">
        <f>S158*H158</f>
        <v>0</v>
      </c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R158" s="219" t="s">
        <v>573</v>
      </c>
      <c r="AT158" s="219" t="s">
        <v>138</v>
      </c>
      <c r="AU158" s="219" t="s">
        <v>167</v>
      </c>
      <c r="AY158" s="21" t="s">
        <v>133</v>
      </c>
      <c r="BE158" s="220">
        <f>IF(N158="základní",J158,0)</f>
        <v>0</v>
      </c>
      <c r="BF158" s="220">
        <f>IF(N158="snížená",J158,0)</f>
        <v>0</v>
      </c>
      <c r="BG158" s="220">
        <f>IF(N158="zákl. přenesená",J158,0)</f>
        <v>0</v>
      </c>
      <c r="BH158" s="220">
        <f>IF(N158="sníž. přenesená",J158,0)</f>
        <v>0</v>
      </c>
      <c r="BI158" s="220">
        <f>IF(N158="nulová",J158,0)</f>
        <v>0</v>
      </c>
      <c r="BJ158" s="21" t="s">
        <v>80</v>
      </c>
      <c r="BK158" s="220">
        <f>ROUND(I158*H158,2)</f>
        <v>0</v>
      </c>
      <c r="BL158" s="21" t="s">
        <v>573</v>
      </c>
      <c r="BM158" s="219" t="s">
        <v>371</v>
      </c>
    </row>
    <row r="159" s="17" customFormat="1" ht="20.88" customHeight="1">
      <c r="A159" s="17"/>
      <c r="B159" s="284"/>
      <c r="C159" s="285"/>
      <c r="D159" s="286" t="s">
        <v>71</v>
      </c>
      <c r="E159" s="286" t="s">
        <v>1007</v>
      </c>
      <c r="F159" s="286" t="s">
        <v>1008</v>
      </c>
      <c r="G159" s="285"/>
      <c r="H159" s="285"/>
      <c r="I159" s="287"/>
      <c r="J159" s="288">
        <f>BK159</f>
        <v>0</v>
      </c>
      <c r="K159" s="285"/>
      <c r="L159" s="289"/>
      <c r="M159" s="290"/>
      <c r="N159" s="291"/>
      <c r="O159" s="291"/>
      <c r="P159" s="292">
        <f>P160</f>
        <v>0</v>
      </c>
      <c r="Q159" s="291"/>
      <c r="R159" s="292">
        <f>R160</f>
        <v>0</v>
      </c>
      <c r="S159" s="291"/>
      <c r="T159" s="293">
        <f>T160</f>
        <v>0</v>
      </c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R159" s="294" t="s">
        <v>80</v>
      </c>
      <c r="AT159" s="295" t="s">
        <v>71</v>
      </c>
      <c r="AU159" s="295" t="s">
        <v>144</v>
      </c>
      <c r="AY159" s="294" t="s">
        <v>133</v>
      </c>
      <c r="BK159" s="296">
        <f>BK160</f>
        <v>0</v>
      </c>
    </row>
    <row r="160" s="2" customFormat="1" ht="16.5" customHeight="1">
      <c r="A160" s="42"/>
      <c r="B160" s="43"/>
      <c r="C160" s="208" t="s">
        <v>72</v>
      </c>
      <c r="D160" s="208" t="s">
        <v>138</v>
      </c>
      <c r="E160" s="209" t="s">
        <v>1009</v>
      </c>
      <c r="F160" s="210" t="s">
        <v>1010</v>
      </c>
      <c r="G160" s="211" t="s">
        <v>1002</v>
      </c>
      <c r="H160" s="212">
        <v>1</v>
      </c>
      <c r="I160" s="213"/>
      <c r="J160" s="214">
        <f>ROUND(I160*H160,2)</f>
        <v>0</v>
      </c>
      <c r="K160" s="210" t="s">
        <v>19</v>
      </c>
      <c r="L160" s="48"/>
      <c r="M160" s="215" t="s">
        <v>19</v>
      </c>
      <c r="N160" s="216" t="s">
        <v>43</v>
      </c>
      <c r="O160" s="88"/>
      <c r="P160" s="217">
        <f>O160*H160</f>
        <v>0</v>
      </c>
      <c r="Q160" s="217">
        <v>0</v>
      </c>
      <c r="R160" s="217">
        <f>Q160*H160</f>
        <v>0</v>
      </c>
      <c r="S160" s="217">
        <v>0</v>
      </c>
      <c r="T160" s="218">
        <f>S160*H160</f>
        <v>0</v>
      </c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R160" s="219" t="s">
        <v>573</v>
      </c>
      <c r="AT160" s="219" t="s">
        <v>138</v>
      </c>
      <c r="AU160" s="219" t="s">
        <v>143</v>
      </c>
      <c r="AY160" s="21" t="s">
        <v>133</v>
      </c>
      <c r="BE160" s="220">
        <f>IF(N160="základní",J160,0)</f>
        <v>0</v>
      </c>
      <c r="BF160" s="220">
        <f>IF(N160="snížená",J160,0)</f>
        <v>0</v>
      </c>
      <c r="BG160" s="220">
        <f>IF(N160="zákl. přenesená",J160,0)</f>
        <v>0</v>
      </c>
      <c r="BH160" s="220">
        <f>IF(N160="sníž. přenesená",J160,0)</f>
        <v>0</v>
      </c>
      <c r="BI160" s="220">
        <f>IF(N160="nulová",J160,0)</f>
        <v>0</v>
      </c>
      <c r="BJ160" s="21" t="s">
        <v>80</v>
      </c>
      <c r="BK160" s="220">
        <f>ROUND(I160*H160,2)</f>
        <v>0</v>
      </c>
      <c r="BL160" s="21" t="s">
        <v>573</v>
      </c>
      <c r="BM160" s="219" t="s">
        <v>385</v>
      </c>
    </row>
    <row r="161" s="17" customFormat="1" ht="20.88" customHeight="1">
      <c r="A161" s="17"/>
      <c r="B161" s="284"/>
      <c r="C161" s="285"/>
      <c r="D161" s="286" t="s">
        <v>71</v>
      </c>
      <c r="E161" s="286" t="s">
        <v>1011</v>
      </c>
      <c r="F161" s="286" t="s">
        <v>1012</v>
      </c>
      <c r="G161" s="285"/>
      <c r="H161" s="285"/>
      <c r="I161" s="287"/>
      <c r="J161" s="288">
        <f>BK161</f>
        <v>0</v>
      </c>
      <c r="K161" s="285"/>
      <c r="L161" s="289"/>
      <c r="M161" s="290"/>
      <c r="N161" s="291"/>
      <c r="O161" s="291"/>
      <c r="P161" s="292">
        <f>SUM(P162:P163)</f>
        <v>0</v>
      </c>
      <c r="Q161" s="291"/>
      <c r="R161" s="292">
        <f>SUM(R162:R163)</f>
        <v>0</v>
      </c>
      <c r="S161" s="291"/>
      <c r="T161" s="293">
        <f>SUM(T162:T163)</f>
        <v>0</v>
      </c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R161" s="294" t="s">
        <v>80</v>
      </c>
      <c r="AT161" s="295" t="s">
        <v>71</v>
      </c>
      <c r="AU161" s="295" t="s">
        <v>144</v>
      </c>
      <c r="AY161" s="294" t="s">
        <v>133</v>
      </c>
      <c r="BK161" s="296">
        <f>SUM(BK162:BK163)</f>
        <v>0</v>
      </c>
    </row>
    <row r="162" s="2" customFormat="1" ht="16.5" customHeight="1">
      <c r="A162" s="42"/>
      <c r="B162" s="43"/>
      <c r="C162" s="208" t="s">
        <v>72</v>
      </c>
      <c r="D162" s="208" t="s">
        <v>138</v>
      </c>
      <c r="E162" s="209" t="s">
        <v>1013</v>
      </c>
      <c r="F162" s="210" t="s">
        <v>1014</v>
      </c>
      <c r="G162" s="211" t="s">
        <v>1015</v>
      </c>
      <c r="H162" s="212">
        <v>2</v>
      </c>
      <c r="I162" s="213"/>
      <c r="J162" s="214">
        <f>ROUND(I162*H162,2)</f>
        <v>0</v>
      </c>
      <c r="K162" s="210" t="s">
        <v>19</v>
      </c>
      <c r="L162" s="48"/>
      <c r="M162" s="215" t="s">
        <v>19</v>
      </c>
      <c r="N162" s="216" t="s">
        <v>43</v>
      </c>
      <c r="O162" s="88"/>
      <c r="P162" s="217">
        <f>O162*H162</f>
        <v>0</v>
      </c>
      <c r="Q162" s="217">
        <v>0</v>
      </c>
      <c r="R162" s="217">
        <f>Q162*H162</f>
        <v>0</v>
      </c>
      <c r="S162" s="217">
        <v>0</v>
      </c>
      <c r="T162" s="218">
        <f>S162*H162</f>
        <v>0</v>
      </c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R162" s="219" t="s">
        <v>573</v>
      </c>
      <c r="AT162" s="219" t="s">
        <v>138</v>
      </c>
      <c r="AU162" s="219" t="s">
        <v>143</v>
      </c>
      <c r="AY162" s="21" t="s">
        <v>133</v>
      </c>
      <c r="BE162" s="220">
        <f>IF(N162="základní",J162,0)</f>
        <v>0</v>
      </c>
      <c r="BF162" s="220">
        <f>IF(N162="snížená",J162,0)</f>
        <v>0</v>
      </c>
      <c r="BG162" s="220">
        <f>IF(N162="zákl. přenesená",J162,0)</f>
        <v>0</v>
      </c>
      <c r="BH162" s="220">
        <f>IF(N162="sníž. přenesená",J162,0)</f>
        <v>0</v>
      </c>
      <c r="BI162" s="220">
        <f>IF(N162="nulová",J162,0)</f>
        <v>0</v>
      </c>
      <c r="BJ162" s="21" t="s">
        <v>80</v>
      </c>
      <c r="BK162" s="220">
        <f>ROUND(I162*H162,2)</f>
        <v>0</v>
      </c>
      <c r="BL162" s="21" t="s">
        <v>573</v>
      </c>
      <c r="BM162" s="219" t="s">
        <v>396</v>
      </c>
    </row>
    <row r="163" s="2" customFormat="1" ht="16.5" customHeight="1">
      <c r="A163" s="42"/>
      <c r="B163" s="43"/>
      <c r="C163" s="208" t="s">
        <v>72</v>
      </c>
      <c r="D163" s="208" t="s">
        <v>138</v>
      </c>
      <c r="E163" s="209" t="s">
        <v>1016</v>
      </c>
      <c r="F163" s="210" t="s">
        <v>1017</v>
      </c>
      <c r="G163" s="211" t="s">
        <v>1015</v>
      </c>
      <c r="H163" s="212">
        <v>1</v>
      </c>
      <c r="I163" s="213"/>
      <c r="J163" s="214">
        <f>ROUND(I163*H163,2)</f>
        <v>0</v>
      </c>
      <c r="K163" s="210" t="s">
        <v>19</v>
      </c>
      <c r="L163" s="48"/>
      <c r="M163" s="215" t="s">
        <v>19</v>
      </c>
      <c r="N163" s="216" t="s">
        <v>43</v>
      </c>
      <c r="O163" s="88"/>
      <c r="P163" s="217">
        <f>O163*H163</f>
        <v>0</v>
      </c>
      <c r="Q163" s="217">
        <v>0</v>
      </c>
      <c r="R163" s="217">
        <f>Q163*H163</f>
        <v>0</v>
      </c>
      <c r="S163" s="217">
        <v>0</v>
      </c>
      <c r="T163" s="218">
        <f>S163*H163</f>
        <v>0</v>
      </c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R163" s="219" t="s">
        <v>573</v>
      </c>
      <c r="AT163" s="219" t="s">
        <v>138</v>
      </c>
      <c r="AU163" s="219" t="s">
        <v>143</v>
      </c>
      <c r="AY163" s="21" t="s">
        <v>133</v>
      </c>
      <c r="BE163" s="220">
        <f>IF(N163="základní",J163,0)</f>
        <v>0</v>
      </c>
      <c r="BF163" s="220">
        <f>IF(N163="snížená",J163,0)</f>
        <v>0</v>
      </c>
      <c r="BG163" s="220">
        <f>IF(N163="zákl. přenesená",J163,0)</f>
        <v>0</v>
      </c>
      <c r="BH163" s="220">
        <f>IF(N163="sníž. přenesená",J163,0)</f>
        <v>0</v>
      </c>
      <c r="BI163" s="220">
        <f>IF(N163="nulová",J163,0)</f>
        <v>0</v>
      </c>
      <c r="BJ163" s="21" t="s">
        <v>80</v>
      </c>
      <c r="BK163" s="220">
        <f>ROUND(I163*H163,2)</f>
        <v>0</v>
      </c>
      <c r="BL163" s="21" t="s">
        <v>573</v>
      </c>
      <c r="BM163" s="219" t="s">
        <v>410</v>
      </c>
    </row>
    <row r="164" s="12" customFormat="1" ht="20.88" customHeight="1">
      <c r="A164" s="12"/>
      <c r="B164" s="192"/>
      <c r="C164" s="193"/>
      <c r="D164" s="194" t="s">
        <v>71</v>
      </c>
      <c r="E164" s="206" t="s">
        <v>1018</v>
      </c>
      <c r="F164" s="206" t="s">
        <v>1019</v>
      </c>
      <c r="G164" s="193"/>
      <c r="H164" s="193"/>
      <c r="I164" s="196"/>
      <c r="J164" s="207">
        <f>BK164</f>
        <v>0</v>
      </c>
      <c r="K164" s="193"/>
      <c r="L164" s="198"/>
      <c r="M164" s="199"/>
      <c r="N164" s="200"/>
      <c r="O164" s="200"/>
      <c r="P164" s="201">
        <f>P165+P175+P184+P191+P198+P201+P207+P209+P222+P226+P229+P233+P235</f>
        <v>0</v>
      </c>
      <c r="Q164" s="200"/>
      <c r="R164" s="201">
        <f>R165+R175+R184+R191+R198+R201+R207+R209+R222+R226+R229+R233+R235</f>
        <v>0</v>
      </c>
      <c r="S164" s="200"/>
      <c r="T164" s="202">
        <f>T165+T175+T184+T191+T198+T201+T207+T209+T222+T226+T229+T233+T235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3" t="s">
        <v>80</v>
      </c>
      <c r="AT164" s="204" t="s">
        <v>71</v>
      </c>
      <c r="AU164" s="204" t="s">
        <v>82</v>
      </c>
      <c r="AY164" s="203" t="s">
        <v>133</v>
      </c>
      <c r="BK164" s="205">
        <f>BK165+BK175+BK184+BK191+BK198+BK201+BK207+BK209+BK222+BK226+BK229+BK233+BK235</f>
        <v>0</v>
      </c>
    </row>
    <row r="165" s="17" customFormat="1" ht="20.88" customHeight="1">
      <c r="A165" s="17"/>
      <c r="B165" s="284"/>
      <c r="C165" s="285"/>
      <c r="D165" s="286" t="s">
        <v>71</v>
      </c>
      <c r="E165" s="286" t="s">
        <v>1020</v>
      </c>
      <c r="F165" s="286" t="s">
        <v>1021</v>
      </c>
      <c r="G165" s="285"/>
      <c r="H165" s="285"/>
      <c r="I165" s="287"/>
      <c r="J165" s="288">
        <f>BK165</f>
        <v>0</v>
      </c>
      <c r="K165" s="285"/>
      <c r="L165" s="289"/>
      <c r="M165" s="290"/>
      <c r="N165" s="291"/>
      <c r="O165" s="291"/>
      <c r="P165" s="292">
        <f>SUM(P166:P174)</f>
        <v>0</v>
      </c>
      <c r="Q165" s="291"/>
      <c r="R165" s="292">
        <f>SUM(R166:R174)</f>
        <v>0</v>
      </c>
      <c r="S165" s="291"/>
      <c r="T165" s="293">
        <f>SUM(T166:T174)</f>
        <v>0</v>
      </c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R165" s="294" t="s">
        <v>80</v>
      </c>
      <c r="AT165" s="295" t="s">
        <v>71</v>
      </c>
      <c r="AU165" s="295" t="s">
        <v>144</v>
      </c>
      <c r="AY165" s="294" t="s">
        <v>133</v>
      </c>
      <c r="BK165" s="296">
        <f>SUM(BK166:BK174)</f>
        <v>0</v>
      </c>
    </row>
    <row r="166" s="2" customFormat="1" ht="16.5" customHeight="1">
      <c r="A166" s="42"/>
      <c r="B166" s="43"/>
      <c r="C166" s="208" t="s">
        <v>72</v>
      </c>
      <c r="D166" s="208" t="s">
        <v>138</v>
      </c>
      <c r="E166" s="209" t="s">
        <v>1022</v>
      </c>
      <c r="F166" s="210" t="s">
        <v>1023</v>
      </c>
      <c r="G166" s="211" t="s">
        <v>1024</v>
      </c>
      <c r="H166" s="212">
        <v>5</v>
      </c>
      <c r="I166" s="213"/>
      <c r="J166" s="214">
        <f>ROUND(I166*H166,2)</f>
        <v>0</v>
      </c>
      <c r="K166" s="210" t="s">
        <v>19</v>
      </c>
      <c r="L166" s="48"/>
      <c r="M166" s="215" t="s">
        <v>19</v>
      </c>
      <c r="N166" s="216" t="s">
        <v>43</v>
      </c>
      <c r="O166" s="88"/>
      <c r="P166" s="217">
        <f>O166*H166</f>
        <v>0</v>
      </c>
      <c r="Q166" s="217">
        <v>0</v>
      </c>
      <c r="R166" s="217">
        <f>Q166*H166</f>
        <v>0</v>
      </c>
      <c r="S166" s="217">
        <v>0</v>
      </c>
      <c r="T166" s="218">
        <f>S166*H166</f>
        <v>0</v>
      </c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R166" s="219" t="s">
        <v>573</v>
      </c>
      <c r="AT166" s="219" t="s">
        <v>138</v>
      </c>
      <c r="AU166" s="219" t="s">
        <v>143</v>
      </c>
      <c r="AY166" s="21" t="s">
        <v>133</v>
      </c>
      <c r="BE166" s="220">
        <f>IF(N166="základní",J166,0)</f>
        <v>0</v>
      </c>
      <c r="BF166" s="220">
        <f>IF(N166="snížená",J166,0)</f>
        <v>0</v>
      </c>
      <c r="BG166" s="220">
        <f>IF(N166="zákl. přenesená",J166,0)</f>
        <v>0</v>
      </c>
      <c r="BH166" s="220">
        <f>IF(N166="sníž. přenesená",J166,0)</f>
        <v>0</v>
      </c>
      <c r="BI166" s="220">
        <f>IF(N166="nulová",J166,0)</f>
        <v>0</v>
      </c>
      <c r="BJ166" s="21" t="s">
        <v>80</v>
      </c>
      <c r="BK166" s="220">
        <f>ROUND(I166*H166,2)</f>
        <v>0</v>
      </c>
      <c r="BL166" s="21" t="s">
        <v>573</v>
      </c>
      <c r="BM166" s="219" t="s">
        <v>425</v>
      </c>
    </row>
    <row r="167" s="2" customFormat="1" ht="16.5" customHeight="1">
      <c r="A167" s="42"/>
      <c r="B167" s="43"/>
      <c r="C167" s="208" t="s">
        <v>72</v>
      </c>
      <c r="D167" s="208" t="s">
        <v>138</v>
      </c>
      <c r="E167" s="209" t="s">
        <v>1025</v>
      </c>
      <c r="F167" s="210" t="s">
        <v>1026</v>
      </c>
      <c r="G167" s="211" t="s">
        <v>1024</v>
      </c>
      <c r="H167" s="212">
        <v>5</v>
      </c>
      <c r="I167" s="213"/>
      <c r="J167" s="214">
        <f>ROUND(I167*H167,2)</f>
        <v>0</v>
      </c>
      <c r="K167" s="210" t="s">
        <v>19</v>
      </c>
      <c r="L167" s="48"/>
      <c r="M167" s="215" t="s">
        <v>19</v>
      </c>
      <c r="N167" s="216" t="s">
        <v>43</v>
      </c>
      <c r="O167" s="88"/>
      <c r="P167" s="217">
        <f>O167*H167</f>
        <v>0</v>
      </c>
      <c r="Q167" s="217">
        <v>0</v>
      </c>
      <c r="R167" s="217">
        <f>Q167*H167</f>
        <v>0</v>
      </c>
      <c r="S167" s="217">
        <v>0</v>
      </c>
      <c r="T167" s="218">
        <f>S167*H167</f>
        <v>0</v>
      </c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R167" s="219" t="s">
        <v>573</v>
      </c>
      <c r="AT167" s="219" t="s">
        <v>138</v>
      </c>
      <c r="AU167" s="219" t="s">
        <v>143</v>
      </c>
      <c r="AY167" s="21" t="s">
        <v>133</v>
      </c>
      <c r="BE167" s="220">
        <f>IF(N167="základní",J167,0)</f>
        <v>0</v>
      </c>
      <c r="BF167" s="220">
        <f>IF(N167="snížená",J167,0)</f>
        <v>0</v>
      </c>
      <c r="BG167" s="220">
        <f>IF(N167="zákl. přenesená",J167,0)</f>
        <v>0</v>
      </c>
      <c r="BH167" s="220">
        <f>IF(N167="sníž. přenesená",J167,0)</f>
        <v>0</v>
      </c>
      <c r="BI167" s="220">
        <f>IF(N167="nulová",J167,0)</f>
        <v>0</v>
      </c>
      <c r="BJ167" s="21" t="s">
        <v>80</v>
      </c>
      <c r="BK167" s="220">
        <f>ROUND(I167*H167,2)</f>
        <v>0</v>
      </c>
      <c r="BL167" s="21" t="s">
        <v>573</v>
      </c>
      <c r="BM167" s="219" t="s">
        <v>436</v>
      </c>
    </row>
    <row r="168" s="2" customFormat="1" ht="16.5" customHeight="1">
      <c r="A168" s="42"/>
      <c r="B168" s="43"/>
      <c r="C168" s="208" t="s">
        <v>72</v>
      </c>
      <c r="D168" s="208" t="s">
        <v>138</v>
      </c>
      <c r="E168" s="209" t="s">
        <v>1027</v>
      </c>
      <c r="F168" s="210" t="s">
        <v>1028</v>
      </c>
      <c r="G168" s="211" t="s">
        <v>1024</v>
      </c>
      <c r="H168" s="212">
        <v>15</v>
      </c>
      <c r="I168" s="213"/>
      <c r="J168" s="214">
        <f>ROUND(I168*H168,2)</f>
        <v>0</v>
      </c>
      <c r="K168" s="210" t="s">
        <v>19</v>
      </c>
      <c r="L168" s="48"/>
      <c r="M168" s="215" t="s">
        <v>19</v>
      </c>
      <c r="N168" s="216" t="s">
        <v>43</v>
      </c>
      <c r="O168" s="88"/>
      <c r="P168" s="217">
        <f>O168*H168</f>
        <v>0</v>
      </c>
      <c r="Q168" s="217">
        <v>0</v>
      </c>
      <c r="R168" s="217">
        <f>Q168*H168</f>
        <v>0</v>
      </c>
      <c r="S168" s="217">
        <v>0</v>
      </c>
      <c r="T168" s="218">
        <f>S168*H168</f>
        <v>0</v>
      </c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R168" s="219" t="s">
        <v>573</v>
      </c>
      <c r="AT168" s="219" t="s">
        <v>138</v>
      </c>
      <c r="AU168" s="219" t="s">
        <v>143</v>
      </c>
      <c r="AY168" s="21" t="s">
        <v>133</v>
      </c>
      <c r="BE168" s="220">
        <f>IF(N168="základní",J168,0)</f>
        <v>0</v>
      </c>
      <c r="BF168" s="220">
        <f>IF(N168="snížená",J168,0)</f>
        <v>0</v>
      </c>
      <c r="BG168" s="220">
        <f>IF(N168="zákl. přenesená",J168,0)</f>
        <v>0</v>
      </c>
      <c r="BH168" s="220">
        <f>IF(N168="sníž. přenesená",J168,0)</f>
        <v>0</v>
      </c>
      <c r="BI168" s="220">
        <f>IF(N168="nulová",J168,0)</f>
        <v>0</v>
      </c>
      <c r="BJ168" s="21" t="s">
        <v>80</v>
      </c>
      <c r="BK168" s="220">
        <f>ROUND(I168*H168,2)</f>
        <v>0</v>
      </c>
      <c r="BL168" s="21" t="s">
        <v>573</v>
      </c>
      <c r="BM168" s="219" t="s">
        <v>452</v>
      </c>
    </row>
    <row r="169" s="2" customFormat="1" ht="16.5" customHeight="1">
      <c r="A169" s="42"/>
      <c r="B169" s="43"/>
      <c r="C169" s="208" t="s">
        <v>72</v>
      </c>
      <c r="D169" s="208" t="s">
        <v>138</v>
      </c>
      <c r="E169" s="209" t="s">
        <v>1029</v>
      </c>
      <c r="F169" s="210" t="s">
        <v>1030</v>
      </c>
      <c r="G169" s="211" t="s">
        <v>1024</v>
      </c>
      <c r="H169" s="212">
        <v>15</v>
      </c>
      <c r="I169" s="213"/>
      <c r="J169" s="214">
        <f>ROUND(I169*H169,2)</f>
        <v>0</v>
      </c>
      <c r="K169" s="210" t="s">
        <v>19</v>
      </c>
      <c r="L169" s="48"/>
      <c r="M169" s="215" t="s">
        <v>19</v>
      </c>
      <c r="N169" s="216" t="s">
        <v>43</v>
      </c>
      <c r="O169" s="88"/>
      <c r="P169" s="217">
        <f>O169*H169</f>
        <v>0</v>
      </c>
      <c r="Q169" s="217">
        <v>0</v>
      </c>
      <c r="R169" s="217">
        <f>Q169*H169</f>
        <v>0</v>
      </c>
      <c r="S169" s="217">
        <v>0</v>
      </c>
      <c r="T169" s="218">
        <f>S169*H169</f>
        <v>0</v>
      </c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R169" s="219" t="s">
        <v>573</v>
      </c>
      <c r="AT169" s="219" t="s">
        <v>138</v>
      </c>
      <c r="AU169" s="219" t="s">
        <v>143</v>
      </c>
      <c r="AY169" s="21" t="s">
        <v>133</v>
      </c>
      <c r="BE169" s="220">
        <f>IF(N169="základní",J169,0)</f>
        <v>0</v>
      </c>
      <c r="BF169" s="220">
        <f>IF(N169="snížená",J169,0)</f>
        <v>0</v>
      </c>
      <c r="BG169" s="220">
        <f>IF(N169="zákl. přenesená",J169,0)</f>
        <v>0</v>
      </c>
      <c r="BH169" s="220">
        <f>IF(N169="sníž. přenesená",J169,0)</f>
        <v>0</v>
      </c>
      <c r="BI169" s="220">
        <f>IF(N169="nulová",J169,0)</f>
        <v>0</v>
      </c>
      <c r="BJ169" s="21" t="s">
        <v>80</v>
      </c>
      <c r="BK169" s="220">
        <f>ROUND(I169*H169,2)</f>
        <v>0</v>
      </c>
      <c r="BL169" s="21" t="s">
        <v>573</v>
      </c>
      <c r="BM169" s="219" t="s">
        <v>471</v>
      </c>
    </row>
    <row r="170" s="2" customFormat="1" ht="16.5" customHeight="1">
      <c r="A170" s="42"/>
      <c r="B170" s="43"/>
      <c r="C170" s="208" t="s">
        <v>72</v>
      </c>
      <c r="D170" s="208" t="s">
        <v>138</v>
      </c>
      <c r="E170" s="209" t="s">
        <v>1031</v>
      </c>
      <c r="F170" s="210" t="s">
        <v>1032</v>
      </c>
      <c r="G170" s="211" t="s">
        <v>1024</v>
      </c>
      <c r="H170" s="212">
        <v>15</v>
      </c>
      <c r="I170" s="213"/>
      <c r="J170" s="214">
        <f>ROUND(I170*H170,2)</f>
        <v>0</v>
      </c>
      <c r="K170" s="210" t="s">
        <v>19</v>
      </c>
      <c r="L170" s="48"/>
      <c r="M170" s="215" t="s">
        <v>19</v>
      </c>
      <c r="N170" s="216" t="s">
        <v>43</v>
      </c>
      <c r="O170" s="88"/>
      <c r="P170" s="217">
        <f>O170*H170</f>
        <v>0</v>
      </c>
      <c r="Q170" s="217">
        <v>0</v>
      </c>
      <c r="R170" s="217">
        <f>Q170*H170</f>
        <v>0</v>
      </c>
      <c r="S170" s="217">
        <v>0</v>
      </c>
      <c r="T170" s="218">
        <f>S170*H170</f>
        <v>0</v>
      </c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R170" s="219" t="s">
        <v>573</v>
      </c>
      <c r="AT170" s="219" t="s">
        <v>138</v>
      </c>
      <c r="AU170" s="219" t="s">
        <v>143</v>
      </c>
      <c r="AY170" s="21" t="s">
        <v>133</v>
      </c>
      <c r="BE170" s="220">
        <f>IF(N170="základní",J170,0)</f>
        <v>0</v>
      </c>
      <c r="BF170" s="220">
        <f>IF(N170="snížená",J170,0)</f>
        <v>0</v>
      </c>
      <c r="BG170" s="220">
        <f>IF(N170="zákl. přenesená",J170,0)</f>
        <v>0</v>
      </c>
      <c r="BH170" s="220">
        <f>IF(N170="sníž. přenesená",J170,0)</f>
        <v>0</v>
      </c>
      <c r="BI170" s="220">
        <f>IF(N170="nulová",J170,0)</f>
        <v>0</v>
      </c>
      <c r="BJ170" s="21" t="s">
        <v>80</v>
      </c>
      <c r="BK170" s="220">
        <f>ROUND(I170*H170,2)</f>
        <v>0</v>
      </c>
      <c r="BL170" s="21" t="s">
        <v>573</v>
      </c>
      <c r="BM170" s="219" t="s">
        <v>482</v>
      </c>
    </row>
    <row r="171" s="2" customFormat="1" ht="16.5" customHeight="1">
      <c r="A171" s="42"/>
      <c r="B171" s="43"/>
      <c r="C171" s="208" t="s">
        <v>72</v>
      </c>
      <c r="D171" s="208" t="s">
        <v>138</v>
      </c>
      <c r="E171" s="209" t="s">
        <v>1033</v>
      </c>
      <c r="F171" s="210" t="s">
        <v>1034</v>
      </c>
      <c r="G171" s="211" t="s">
        <v>1024</v>
      </c>
      <c r="H171" s="212">
        <v>4</v>
      </c>
      <c r="I171" s="213"/>
      <c r="J171" s="214">
        <f>ROUND(I171*H171,2)</f>
        <v>0</v>
      </c>
      <c r="K171" s="210" t="s">
        <v>19</v>
      </c>
      <c r="L171" s="48"/>
      <c r="M171" s="215" t="s">
        <v>19</v>
      </c>
      <c r="N171" s="216" t="s">
        <v>43</v>
      </c>
      <c r="O171" s="88"/>
      <c r="P171" s="217">
        <f>O171*H171</f>
        <v>0</v>
      </c>
      <c r="Q171" s="217">
        <v>0</v>
      </c>
      <c r="R171" s="217">
        <f>Q171*H171</f>
        <v>0</v>
      </c>
      <c r="S171" s="217">
        <v>0</v>
      </c>
      <c r="T171" s="218">
        <f>S171*H171</f>
        <v>0</v>
      </c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R171" s="219" t="s">
        <v>573</v>
      </c>
      <c r="AT171" s="219" t="s">
        <v>138</v>
      </c>
      <c r="AU171" s="219" t="s">
        <v>143</v>
      </c>
      <c r="AY171" s="21" t="s">
        <v>133</v>
      </c>
      <c r="BE171" s="220">
        <f>IF(N171="základní",J171,0)</f>
        <v>0</v>
      </c>
      <c r="BF171" s="220">
        <f>IF(N171="snížená",J171,0)</f>
        <v>0</v>
      </c>
      <c r="BG171" s="220">
        <f>IF(N171="zákl. přenesená",J171,0)</f>
        <v>0</v>
      </c>
      <c r="BH171" s="220">
        <f>IF(N171="sníž. přenesená",J171,0)</f>
        <v>0</v>
      </c>
      <c r="BI171" s="220">
        <f>IF(N171="nulová",J171,0)</f>
        <v>0</v>
      </c>
      <c r="BJ171" s="21" t="s">
        <v>80</v>
      </c>
      <c r="BK171" s="220">
        <f>ROUND(I171*H171,2)</f>
        <v>0</v>
      </c>
      <c r="BL171" s="21" t="s">
        <v>573</v>
      </c>
      <c r="BM171" s="219" t="s">
        <v>494</v>
      </c>
    </row>
    <row r="172" s="2" customFormat="1" ht="16.5" customHeight="1">
      <c r="A172" s="42"/>
      <c r="B172" s="43"/>
      <c r="C172" s="208" t="s">
        <v>72</v>
      </c>
      <c r="D172" s="208" t="s">
        <v>138</v>
      </c>
      <c r="E172" s="209" t="s">
        <v>1035</v>
      </c>
      <c r="F172" s="210" t="s">
        <v>1036</v>
      </c>
      <c r="G172" s="211" t="s">
        <v>1024</v>
      </c>
      <c r="H172" s="212">
        <v>6</v>
      </c>
      <c r="I172" s="213"/>
      <c r="J172" s="214">
        <f>ROUND(I172*H172,2)</f>
        <v>0</v>
      </c>
      <c r="K172" s="210" t="s">
        <v>19</v>
      </c>
      <c r="L172" s="48"/>
      <c r="M172" s="215" t="s">
        <v>19</v>
      </c>
      <c r="N172" s="216" t="s">
        <v>43</v>
      </c>
      <c r="O172" s="88"/>
      <c r="P172" s="217">
        <f>O172*H172</f>
        <v>0</v>
      </c>
      <c r="Q172" s="217">
        <v>0</v>
      </c>
      <c r="R172" s="217">
        <f>Q172*H172</f>
        <v>0</v>
      </c>
      <c r="S172" s="217">
        <v>0</v>
      </c>
      <c r="T172" s="218">
        <f>S172*H172</f>
        <v>0</v>
      </c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R172" s="219" t="s">
        <v>573</v>
      </c>
      <c r="AT172" s="219" t="s">
        <v>138</v>
      </c>
      <c r="AU172" s="219" t="s">
        <v>143</v>
      </c>
      <c r="AY172" s="21" t="s">
        <v>133</v>
      </c>
      <c r="BE172" s="220">
        <f>IF(N172="základní",J172,0)</f>
        <v>0</v>
      </c>
      <c r="BF172" s="220">
        <f>IF(N172="snížená",J172,0)</f>
        <v>0</v>
      </c>
      <c r="BG172" s="220">
        <f>IF(N172="zákl. přenesená",J172,0)</f>
        <v>0</v>
      </c>
      <c r="BH172" s="220">
        <f>IF(N172="sníž. přenesená",J172,0)</f>
        <v>0</v>
      </c>
      <c r="BI172" s="220">
        <f>IF(N172="nulová",J172,0)</f>
        <v>0</v>
      </c>
      <c r="BJ172" s="21" t="s">
        <v>80</v>
      </c>
      <c r="BK172" s="220">
        <f>ROUND(I172*H172,2)</f>
        <v>0</v>
      </c>
      <c r="BL172" s="21" t="s">
        <v>573</v>
      </c>
      <c r="BM172" s="219" t="s">
        <v>511</v>
      </c>
    </row>
    <row r="173" s="2" customFormat="1" ht="16.5" customHeight="1">
      <c r="A173" s="42"/>
      <c r="B173" s="43"/>
      <c r="C173" s="208" t="s">
        <v>72</v>
      </c>
      <c r="D173" s="208" t="s">
        <v>138</v>
      </c>
      <c r="E173" s="209" t="s">
        <v>1037</v>
      </c>
      <c r="F173" s="210" t="s">
        <v>1038</v>
      </c>
      <c r="G173" s="211" t="s">
        <v>1024</v>
      </c>
      <c r="H173" s="212">
        <v>10</v>
      </c>
      <c r="I173" s="213"/>
      <c r="J173" s="214">
        <f>ROUND(I173*H173,2)</f>
        <v>0</v>
      </c>
      <c r="K173" s="210" t="s">
        <v>19</v>
      </c>
      <c r="L173" s="48"/>
      <c r="M173" s="215" t="s">
        <v>19</v>
      </c>
      <c r="N173" s="216" t="s">
        <v>43</v>
      </c>
      <c r="O173" s="88"/>
      <c r="P173" s="217">
        <f>O173*H173</f>
        <v>0</v>
      </c>
      <c r="Q173" s="217">
        <v>0</v>
      </c>
      <c r="R173" s="217">
        <f>Q173*H173</f>
        <v>0</v>
      </c>
      <c r="S173" s="217">
        <v>0</v>
      </c>
      <c r="T173" s="218">
        <f>S173*H173</f>
        <v>0</v>
      </c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R173" s="219" t="s">
        <v>573</v>
      </c>
      <c r="AT173" s="219" t="s">
        <v>138</v>
      </c>
      <c r="AU173" s="219" t="s">
        <v>143</v>
      </c>
      <c r="AY173" s="21" t="s">
        <v>133</v>
      </c>
      <c r="BE173" s="220">
        <f>IF(N173="základní",J173,0)</f>
        <v>0</v>
      </c>
      <c r="BF173" s="220">
        <f>IF(N173="snížená",J173,0)</f>
        <v>0</v>
      </c>
      <c r="BG173" s="220">
        <f>IF(N173="zákl. přenesená",J173,0)</f>
        <v>0</v>
      </c>
      <c r="BH173" s="220">
        <f>IF(N173="sníž. přenesená",J173,0)</f>
        <v>0</v>
      </c>
      <c r="BI173" s="220">
        <f>IF(N173="nulová",J173,0)</f>
        <v>0</v>
      </c>
      <c r="BJ173" s="21" t="s">
        <v>80</v>
      </c>
      <c r="BK173" s="220">
        <f>ROUND(I173*H173,2)</f>
        <v>0</v>
      </c>
      <c r="BL173" s="21" t="s">
        <v>573</v>
      </c>
      <c r="BM173" s="219" t="s">
        <v>523</v>
      </c>
    </row>
    <row r="174" s="2" customFormat="1" ht="16.5" customHeight="1">
      <c r="A174" s="42"/>
      <c r="B174" s="43"/>
      <c r="C174" s="208" t="s">
        <v>72</v>
      </c>
      <c r="D174" s="208" t="s">
        <v>138</v>
      </c>
      <c r="E174" s="209" t="s">
        <v>1039</v>
      </c>
      <c r="F174" s="210" t="s">
        <v>1040</v>
      </c>
      <c r="G174" s="211" t="s">
        <v>1024</v>
      </c>
      <c r="H174" s="212">
        <v>20</v>
      </c>
      <c r="I174" s="213"/>
      <c r="J174" s="214">
        <f>ROUND(I174*H174,2)</f>
        <v>0</v>
      </c>
      <c r="K174" s="210" t="s">
        <v>19</v>
      </c>
      <c r="L174" s="48"/>
      <c r="M174" s="215" t="s">
        <v>19</v>
      </c>
      <c r="N174" s="216" t="s">
        <v>43</v>
      </c>
      <c r="O174" s="88"/>
      <c r="P174" s="217">
        <f>O174*H174</f>
        <v>0</v>
      </c>
      <c r="Q174" s="217">
        <v>0</v>
      </c>
      <c r="R174" s="217">
        <f>Q174*H174</f>
        <v>0</v>
      </c>
      <c r="S174" s="217">
        <v>0</v>
      </c>
      <c r="T174" s="218">
        <f>S174*H174</f>
        <v>0</v>
      </c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R174" s="219" t="s">
        <v>573</v>
      </c>
      <c r="AT174" s="219" t="s">
        <v>138</v>
      </c>
      <c r="AU174" s="219" t="s">
        <v>143</v>
      </c>
      <c r="AY174" s="21" t="s">
        <v>133</v>
      </c>
      <c r="BE174" s="220">
        <f>IF(N174="základní",J174,0)</f>
        <v>0</v>
      </c>
      <c r="BF174" s="220">
        <f>IF(N174="snížená",J174,0)</f>
        <v>0</v>
      </c>
      <c r="BG174" s="220">
        <f>IF(N174="zákl. přenesená",J174,0)</f>
        <v>0</v>
      </c>
      <c r="BH174" s="220">
        <f>IF(N174="sníž. přenesená",J174,0)</f>
        <v>0</v>
      </c>
      <c r="BI174" s="220">
        <f>IF(N174="nulová",J174,0)</f>
        <v>0</v>
      </c>
      <c r="BJ174" s="21" t="s">
        <v>80</v>
      </c>
      <c r="BK174" s="220">
        <f>ROUND(I174*H174,2)</f>
        <v>0</v>
      </c>
      <c r="BL174" s="21" t="s">
        <v>573</v>
      </c>
      <c r="BM174" s="219" t="s">
        <v>532</v>
      </c>
    </row>
    <row r="175" s="17" customFormat="1" ht="20.88" customHeight="1">
      <c r="A175" s="17"/>
      <c r="B175" s="284"/>
      <c r="C175" s="285"/>
      <c r="D175" s="286" t="s">
        <v>71</v>
      </c>
      <c r="E175" s="286" t="s">
        <v>1041</v>
      </c>
      <c r="F175" s="286" t="s">
        <v>1042</v>
      </c>
      <c r="G175" s="285"/>
      <c r="H175" s="285"/>
      <c r="I175" s="287"/>
      <c r="J175" s="288">
        <f>BK175</f>
        <v>0</v>
      </c>
      <c r="K175" s="285"/>
      <c r="L175" s="289"/>
      <c r="M175" s="290"/>
      <c r="N175" s="291"/>
      <c r="O175" s="291"/>
      <c r="P175" s="292">
        <f>SUM(P176:P183)</f>
        <v>0</v>
      </c>
      <c r="Q175" s="291"/>
      <c r="R175" s="292">
        <f>SUM(R176:R183)</f>
        <v>0</v>
      </c>
      <c r="S175" s="291"/>
      <c r="T175" s="293">
        <f>SUM(T176:T183)</f>
        <v>0</v>
      </c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R175" s="294" t="s">
        <v>80</v>
      </c>
      <c r="AT175" s="295" t="s">
        <v>71</v>
      </c>
      <c r="AU175" s="295" t="s">
        <v>144</v>
      </c>
      <c r="AY175" s="294" t="s">
        <v>133</v>
      </c>
      <c r="BK175" s="296">
        <f>SUM(BK176:BK183)</f>
        <v>0</v>
      </c>
    </row>
    <row r="176" s="2" customFormat="1" ht="16.5" customHeight="1">
      <c r="A176" s="42"/>
      <c r="B176" s="43"/>
      <c r="C176" s="208" t="s">
        <v>72</v>
      </c>
      <c r="D176" s="208" t="s">
        <v>138</v>
      </c>
      <c r="E176" s="209" t="s">
        <v>1043</v>
      </c>
      <c r="F176" s="210" t="s">
        <v>1044</v>
      </c>
      <c r="G176" s="211" t="s">
        <v>1024</v>
      </c>
      <c r="H176" s="212">
        <v>1</v>
      </c>
      <c r="I176" s="213"/>
      <c r="J176" s="214">
        <f>ROUND(I176*H176,2)</f>
        <v>0</v>
      </c>
      <c r="K176" s="210" t="s">
        <v>19</v>
      </c>
      <c r="L176" s="48"/>
      <c r="M176" s="215" t="s">
        <v>19</v>
      </c>
      <c r="N176" s="216" t="s">
        <v>43</v>
      </c>
      <c r="O176" s="88"/>
      <c r="P176" s="217">
        <f>O176*H176</f>
        <v>0</v>
      </c>
      <c r="Q176" s="217">
        <v>0</v>
      </c>
      <c r="R176" s="217">
        <f>Q176*H176</f>
        <v>0</v>
      </c>
      <c r="S176" s="217">
        <v>0</v>
      </c>
      <c r="T176" s="218">
        <f>S176*H176</f>
        <v>0</v>
      </c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R176" s="219" t="s">
        <v>573</v>
      </c>
      <c r="AT176" s="219" t="s">
        <v>138</v>
      </c>
      <c r="AU176" s="219" t="s">
        <v>143</v>
      </c>
      <c r="AY176" s="21" t="s">
        <v>133</v>
      </c>
      <c r="BE176" s="220">
        <f>IF(N176="základní",J176,0)</f>
        <v>0</v>
      </c>
      <c r="BF176" s="220">
        <f>IF(N176="snížená",J176,0)</f>
        <v>0</v>
      </c>
      <c r="BG176" s="220">
        <f>IF(N176="zákl. přenesená",J176,0)</f>
        <v>0</v>
      </c>
      <c r="BH176" s="220">
        <f>IF(N176="sníž. přenesená",J176,0)</f>
        <v>0</v>
      </c>
      <c r="BI176" s="220">
        <f>IF(N176="nulová",J176,0)</f>
        <v>0</v>
      </c>
      <c r="BJ176" s="21" t="s">
        <v>80</v>
      </c>
      <c r="BK176" s="220">
        <f>ROUND(I176*H176,2)</f>
        <v>0</v>
      </c>
      <c r="BL176" s="21" t="s">
        <v>573</v>
      </c>
      <c r="BM176" s="219" t="s">
        <v>544</v>
      </c>
    </row>
    <row r="177" s="2" customFormat="1" ht="16.5" customHeight="1">
      <c r="A177" s="42"/>
      <c r="B177" s="43"/>
      <c r="C177" s="208" t="s">
        <v>72</v>
      </c>
      <c r="D177" s="208" t="s">
        <v>138</v>
      </c>
      <c r="E177" s="209" t="s">
        <v>1045</v>
      </c>
      <c r="F177" s="210" t="s">
        <v>1046</v>
      </c>
      <c r="G177" s="211" t="s">
        <v>1024</v>
      </c>
      <c r="H177" s="212">
        <v>1</v>
      </c>
      <c r="I177" s="213"/>
      <c r="J177" s="214">
        <f>ROUND(I177*H177,2)</f>
        <v>0</v>
      </c>
      <c r="K177" s="210" t="s">
        <v>19</v>
      </c>
      <c r="L177" s="48"/>
      <c r="M177" s="215" t="s">
        <v>19</v>
      </c>
      <c r="N177" s="216" t="s">
        <v>43</v>
      </c>
      <c r="O177" s="88"/>
      <c r="P177" s="217">
        <f>O177*H177</f>
        <v>0</v>
      </c>
      <c r="Q177" s="217">
        <v>0</v>
      </c>
      <c r="R177" s="217">
        <f>Q177*H177</f>
        <v>0</v>
      </c>
      <c r="S177" s="217">
        <v>0</v>
      </c>
      <c r="T177" s="218">
        <f>S177*H177</f>
        <v>0</v>
      </c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R177" s="219" t="s">
        <v>573</v>
      </c>
      <c r="AT177" s="219" t="s">
        <v>138</v>
      </c>
      <c r="AU177" s="219" t="s">
        <v>143</v>
      </c>
      <c r="AY177" s="21" t="s">
        <v>133</v>
      </c>
      <c r="BE177" s="220">
        <f>IF(N177="základní",J177,0)</f>
        <v>0</v>
      </c>
      <c r="BF177" s="220">
        <f>IF(N177="snížená",J177,0)</f>
        <v>0</v>
      </c>
      <c r="BG177" s="220">
        <f>IF(N177="zákl. přenesená",J177,0)</f>
        <v>0</v>
      </c>
      <c r="BH177" s="220">
        <f>IF(N177="sníž. přenesená",J177,0)</f>
        <v>0</v>
      </c>
      <c r="BI177" s="220">
        <f>IF(N177="nulová",J177,0)</f>
        <v>0</v>
      </c>
      <c r="BJ177" s="21" t="s">
        <v>80</v>
      </c>
      <c r="BK177" s="220">
        <f>ROUND(I177*H177,2)</f>
        <v>0</v>
      </c>
      <c r="BL177" s="21" t="s">
        <v>573</v>
      </c>
      <c r="BM177" s="219" t="s">
        <v>136</v>
      </c>
    </row>
    <row r="178" s="2" customFormat="1" ht="16.5" customHeight="1">
      <c r="A178" s="42"/>
      <c r="B178" s="43"/>
      <c r="C178" s="208" t="s">
        <v>72</v>
      </c>
      <c r="D178" s="208" t="s">
        <v>138</v>
      </c>
      <c r="E178" s="209" t="s">
        <v>1047</v>
      </c>
      <c r="F178" s="210" t="s">
        <v>1048</v>
      </c>
      <c r="G178" s="211" t="s">
        <v>1024</v>
      </c>
      <c r="H178" s="212">
        <v>3</v>
      </c>
      <c r="I178" s="213"/>
      <c r="J178" s="214">
        <f>ROUND(I178*H178,2)</f>
        <v>0</v>
      </c>
      <c r="K178" s="210" t="s">
        <v>19</v>
      </c>
      <c r="L178" s="48"/>
      <c r="M178" s="215" t="s">
        <v>19</v>
      </c>
      <c r="N178" s="216" t="s">
        <v>43</v>
      </c>
      <c r="O178" s="88"/>
      <c r="P178" s="217">
        <f>O178*H178</f>
        <v>0</v>
      </c>
      <c r="Q178" s="217">
        <v>0</v>
      </c>
      <c r="R178" s="217">
        <f>Q178*H178</f>
        <v>0</v>
      </c>
      <c r="S178" s="217">
        <v>0</v>
      </c>
      <c r="T178" s="218">
        <f>S178*H178</f>
        <v>0</v>
      </c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R178" s="219" t="s">
        <v>573</v>
      </c>
      <c r="AT178" s="219" t="s">
        <v>138</v>
      </c>
      <c r="AU178" s="219" t="s">
        <v>143</v>
      </c>
      <c r="AY178" s="21" t="s">
        <v>133</v>
      </c>
      <c r="BE178" s="220">
        <f>IF(N178="základní",J178,0)</f>
        <v>0</v>
      </c>
      <c r="BF178" s="220">
        <f>IF(N178="snížená",J178,0)</f>
        <v>0</v>
      </c>
      <c r="BG178" s="220">
        <f>IF(N178="zákl. přenesená",J178,0)</f>
        <v>0</v>
      </c>
      <c r="BH178" s="220">
        <f>IF(N178="sníž. přenesená",J178,0)</f>
        <v>0</v>
      </c>
      <c r="BI178" s="220">
        <f>IF(N178="nulová",J178,0)</f>
        <v>0</v>
      </c>
      <c r="BJ178" s="21" t="s">
        <v>80</v>
      </c>
      <c r="BK178" s="220">
        <f>ROUND(I178*H178,2)</f>
        <v>0</v>
      </c>
      <c r="BL178" s="21" t="s">
        <v>573</v>
      </c>
      <c r="BM178" s="219" t="s">
        <v>573</v>
      </c>
    </row>
    <row r="179" s="2" customFormat="1" ht="16.5" customHeight="1">
      <c r="A179" s="42"/>
      <c r="B179" s="43"/>
      <c r="C179" s="208" t="s">
        <v>72</v>
      </c>
      <c r="D179" s="208" t="s">
        <v>138</v>
      </c>
      <c r="E179" s="209" t="s">
        <v>1029</v>
      </c>
      <c r="F179" s="210" t="s">
        <v>1030</v>
      </c>
      <c r="G179" s="211" t="s">
        <v>1024</v>
      </c>
      <c r="H179" s="212">
        <v>3</v>
      </c>
      <c r="I179" s="213"/>
      <c r="J179" s="214">
        <f>ROUND(I179*H179,2)</f>
        <v>0</v>
      </c>
      <c r="K179" s="210" t="s">
        <v>19</v>
      </c>
      <c r="L179" s="48"/>
      <c r="M179" s="215" t="s">
        <v>19</v>
      </c>
      <c r="N179" s="216" t="s">
        <v>43</v>
      </c>
      <c r="O179" s="88"/>
      <c r="P179" s="217">
        <f>O179*H179</f>
        <v>0</v>
      </c>
      <c r="Q179" s="217">
        <v>0</v>
      </c>
      <c r="R179" s="217">
        <f>Q179*H179</f>
        <v>0</v>
      </c>
      <c r="S179" s="217">
        <v>0</v>
      </c>
      <c r="T179" s="218">
        <f>S179*H179</f>
        <v>0</v>
      </c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R179" s="219" t="s">
        <v>573</v>
      </c>
      <c r="AT179" s="219" t="s">
        <v>138</v>
      </c>
      <c r="AU179" s="219" t="s">
        <v>143</v>
      </c>
      <c r="AY179" s="21" t="s">
        <v>133</v>
      </c>
      <c r="BE179" s="220">
        <f>IF(N179="základní",J179,0)</f>
        <v>0</v>
      </c>
      <c r="BF179" s="220">
        <f>IF(N179="snížená",J179,0)</f>
        <v>0</v>
      </c>
      <c r="BG179" s="220">
        <f>IF(N179="zákl. přenesená",J179,0)</f>
        <v>0</v>
      </c>
      <c r="BH179" s="220">
        <f>IF(N179="sníž. přenesená",J179,0)</f>
        <v>0</v>
      </c>
      <c r="BI179" s="220">
        <f>IF(N179="nulová",J179,0)</f>
        <v>0</v>
      </c>
      <c r="BJ179" s="21" t="s">
        <v>80</v>
      </c>
      <c r="BK179" s="220">
        <f>ROUND(I179*H179,2)</f>
        <v>0</v>
      </c>
      <c r="BL179" s="21" t="s">
        <v>573</v>
      </c>
      <c r="BM179" s="219" t="s">
        <v>584</v>
      </c>
    </row>
    <row r="180" s="2" customFormat="1" ht="16.5" customHeight="1">
      <c r="A180" s="42"/>
      <c r="B180" s="43"/>
      <c r="C180" s="208" t="s">
        <v>72</v>
      </c>
      <c r="D180" s="208" t="s">
        <v>138</v>
      </c>
      <c r="E180" s="209" t="s">
        <v>1031</v>
      </c>
      <c r="F180" s="210" t="s">
        <v>1032</v>
      </c>
      <c r="G180" s="211" t="s">
        <v>1024</v>
      </c>
      <c r="H180" s="212">
        <v>9</v>
      </c>
      <c r="I180" s="213"/>
      <c r="J180" s="214">
        <f>ROUND(I180*H180,2)</f>
        <v>0</v>
      </c>
      <c r="K180" s="210" t="s">
        <v>19</v>
      </c>
      <c r="L180" s="48"/>
      <c r="M180" s="215" t="s">
        <v>19</v>
      </c>
      <c r="N180" s="216" t="s">
        <v>43</v>
      </c>
      <c r="O180" s="88"/>
      <c r="P180" s="217">
        <f>O180*H180</f>
        <v>0</v>
      </c>
      <c r="Q180" s="217">
        <v>0</v>
      </c>
      <c r="R180" s="217">
        <f>Q180*H180</f>
        <v>0</v>
      </c>
      <c r="S180" s="217">
        <v>0</v>
      </c>
      <c r="T180" s="218">
        <f>S180*H180</f>
        <v>0</v>
      </c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R180" s="219" t="s">
        <v>573</v>
      </c>
      <c r="AT180" s="219" t="s">
        <v>138</v>
      </c>
      <c r="AU180" s="219" t="s">
        <v>143</v>
      </c>
      <c r="AY180" s="21" t="s">
        <v>133</v>
      </c>
      <c r="BE180" s="220">
        <f>IF(N180="základní",J180,0)</f>
        <v>0</v>
      </c>
      <c r="BF180" s="220">
        <f>IF(N180="snížená",J180,0)</f>
        <v>0</v>
      </c>
      <c r="BG180" s="220">
        <f>IF(N180="zákl. přenesená",J180,0)</f>
        <v>0</v>
      </c>
      <c r="BH180" s="220">
        <f>IF(N180="sníž. přenesená",J180,0)</f>
        <v>0</v>
      </c>
      <c r="BI180" s="220">
        <f>IF(N180="nulová",J180,0)</f>
        <v>0</v>
      </c>
      <c r="BJ180" s="21" t="s">
        <v>80</v>
      </c>
      <c r="BK180" s="220">
        <f>ROUND(I180*H180,2)</f>
        <v>0</v>
      </c>
      <c r="BL180" s="21" t="s">
        <v>573</v>
      </c>
      <c r="BM180" s="219" t="s">
        <v>596</v>
      </c>
    </row>
    <row r="181" s="2" customFormat="1" ht="16.5" customHeight="1">
      <c r="A181" s="42"/>
      <c r="B181" s="43"/>
      <c r="C181" s="208" t="s">
        <v>72</v>
      </c>
      <c r="D181" s="208" t="s">
        <v>138</v>
      </c>
      <c r="E181" s="209" t="s">
        <v>1035</v>
      </c>
      <c r="F181" s="210" t="s">
        <v>1036</v>
      </c>
      <c r="G181" s="211" t="s">
        <v>1024</v>
      </c>
      <c r="H181" s="212">
        <v>1</v>
      </c>
      <c r="I181" s="213"/>
      <c r="J181" s="214">
        <f>ROUND(I181*H181,2)</f>
        <v>0</v>
      </c>
      <c r="K181" s="210" t="s">
        <v>19</v>
      </c>
      <c r="L181" s="48"/>
      <c r="M181" s="215" t="s">
        <v>19</v>
      </c>
      <c r="N181" s="216" t="s">
        <v>43</v>
      </c>
      <c r="O181" s="88"/>
      <c r="P181" s="217">
        <f>O181*H181</f>
        <v>0</v>
      </c>
      <c r="Q181" s="217">
        <v>0</v>
      </c>
      <c r="R181" s="217">
        <f>Q181*H181</f>
        <v>0</v>
      </c>
      <c r="S181" s="217">
        <v>0</v>
      </c>
      <c r="T181" s="218">
        <f>S181*H181</f>
        <v>0</v>
      </c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R181" s="219" t="s">
        <v>573</v>
      </c>
      <c r="AT181" s="219" t="s">
        <v>138</v>
      </c>
      <c r="AU181" s="219" t="s">
        <v>143</v>
      </c>
      <c r="AY181" s="21" t="s">
        <v>133</v>
      </c>
      <c r="BE181" s="220">
        <f>IF(N181="základní",J181,0)</f>
        <v>0</v>
      </c>
      <c r="BF181" s="220">
        <f>IF(N181="snížená",J181,0)</f>
        <v>0</v>
      </c>
      <c r="BG181" s="220">
        <f>IF(N181="zákl. přenesená",J181,0)</f>
        <v>0</v>
      </c>
      <c r="BH181" s="220">
        <f>IF(N181="sníž. přenesená",J181,0)</f>
        <v>0</v>
      </c>
      <c r="BI181" s="220">
        <f>IF(N181="nulová",J181,0)</f>
        <v>0</v>
      </c>
      <c r="BJ181" s="21" t="s">
        <v>80</v>
      </c>
      <c r="BK181" s="220">
        <f>ROUND(I181*H181,2)</f>
        <v>0</v>
      </c>
      <c r="BL181" s="21" t="s">
        <v>573</v>
      </c>
      <c r="BM181" s="219" t="s">
        <v>606</v>
      </c>
    </row>
    <row r="182" s="2" customFormat="1" ht="16.5" customHeight="1">
      <c r="A182" s="42"/>
      <c r="B182" s="43"/>
      <c r="C182" s="208" t="s">
        <v>72</v>
      </c>
      <c r="D182" s="208" t="s">
        <v>138</v>
      </c>
      <c r="E182" s="209" t="s">
        <v>1037</v>
      </c>
      <c r="F182" s="210" t="s">
        <v>1038</v>
      </c>
      <c r="G182" s="211" t="s">
        <v>1024</v>
      </c>
      <c r="H182" s="212">
        <v>1</v>
      </c>
      <c r="I182" s="213"/>
      <c r="J182" s="214">
        <f>ROUND(I182*H182,2)</f>
        <v>0</v>
      </c>
      <c r="K182" s="210" t="s">
        <v>19</v>
      </c>
      <c r="L182" s="48"/>
      <c r="M182" s="215" t="s">
        <v>19</v>
      </c>
      <c r="N182" s="216" t="s">
        <v>43</v>
      </c>
      <c r="O182" s="88"/>
      <c r="P182" s="217">
        <f>O182*H182</f>
        <v>0</v>
      </c>
      <c r="Q182" s="217">
        <v>0</v>
      </c>
      <c r="R182" s="217">
        <f>Q182*H182</f>
        <v>0</v>
      </c>
      <c r="S182" s="217">
        <v>0</v>
      </c>
      <c r="T182" s="218">
        <f>S182*H182</f>
        <v>0</v>
      </c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R182" s="219" t="s">
        <v>573</v>
      </c>
      <c r="AT182" s="219" t="s">
        <v>138</v>
      </c>
      <c r="AU182" s="219" t="s">
        <v>143</v>
      </c>
      <c r="AY182" s="21" t="s">
        <v>133</v>
      </c>
      <c r="BE182" s="220">
        <f>IF(N182="základní",J182,0)</f>
        <v>0</v>
      </c>
      <c r="BF182" s="220">
        <f>IF(N182="snížená",J182,0)</f>
        <v>0</v>
      </c>
      <c r="BG182" s="220">
        <f>IF(N182="zákl. přenesená",J182,0)</f>
        <v>0</v>
      </c>
      <c r="BH182" s="220">
        <f>IF(N182="sníž. přenesená",J182,0)</f>
        <v>0</v>
      </c>
      <c r="BI182" s="220">
        <f>IF(N182="nulová",J182,0)</f>
        <v>0</v>
      </c>
      <c r="BJ182" s="21" t="s">
        <v>80</v>
      </c>
      <c r="BK182" s="220">
        <f>ROUND(I182*H182,2)</f>
        <v>0</v>
      </c>
      <c r="BL182" s="21" t="s">
        <v>573</v>
      </c>
      <c r="BM182" s="219" t="s">
        <v>618</v>
      </c>
    </row>
    <row r="183" s="2" customFormat="1" ht="16.5" customHeight="1">
      <c r="A183" s="42"/>
      <c r="B183" s="43"/>
      <c r="C183" s="208" t="s">
        <v>72</v>
      </c>
      <c r="D183" s="208" t="s">
        <v>138</v>
      </c>
      <c r="E183" s="209" t="s">
        <v>1039</v>
      </c>
      <c r="F183" s="210" t="s">
        <v>1040</v>
      </c>
      <c r="G183" s="211" t="s">
        <v>1024</v>
      </c>
      <c r="H183" s="212">
        <v>6</v>
      </c>
      <c r="I183" s="213"/>
      <c r="J183" s="214">
        <f>ROUND(I183*H183,2)</f>
        <v>0</v>
      </c>
      <c r="K183" s="210" t="s">
        <v>19</v>
      </c>
      <c r="L183" s="48"/>
      <c r="M183" s="215" t="s">
        <v>19</v>
      </c>
      <c r="N183" s="216" t="s">
        <v>43</v>
      </c>
      <c r="O183" s="88"/>
      <c r="P183" s="217">
        <f>O183*H183</f>
        <v>0</v>
      </c>
      <c r="Q183" s="217">
        <v>0</v>
      </c>
      <c r="R183" s="217">
        <f>Q183*H183</f>
        <v>0</v>
      </c>
      <c r="S183" s="217">
        <v>0</v>
      </c>
      <c r="T183" s="218">
        <f>S183*H183</f>
        <v>0</v>
      </c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R183" s="219" t="s">
        <v>573</v>
      </c>
      <c r="AT183" s="219" t="s">
        <v>138</v>
      </c>
      <c r="AU183" s="219" t="s">
        <v>143</v>
      </c>
      <c r="AY183" s="21" t="s">
        <v>133</v>
      </c>
      <c r="BE183" s="220">
        <f>IF(N183="základní",J183,0)</f>
        <v>0</v>
      </c>
      <c r="BF183" s="220">
        <f>IF(N183="snížená",J183,0)</f>
        <v>0</v>
      </c>
      <c r="BG183" s="220">
        <f>IF(N183="zákl. přenesená",J183,0)</f>
        <v>0</v>
      </c>
      <c r="BH183" s="220">
        <f>IF(N183="sníž. přenesená",J183,0)</f>
        <v>0</v>
      </c>
      <c r="BI183" s="220">
        <f>IF(N183="nulová",J183,0)</f>
        <v>0</v>
      </c>
      <c r="BJ183" s="21" t="s">
        <v>80</v>
      </c>
      <c r="BK183" s="220">
        <f>ROUND(I183*H183,2)</f>
        <v>0</v>
      </c>
      <c r="BL183" s="21" t="s">
        <v>573</v>
      </c>
      <c r="BM183" s="219" t="s">
        <v>632</v>
      </c>
    </row>
    <row r="184" s="17" customFormat="1" ht="20.88" customHeight="1">
      <c r="A184" s="17"/>
      <c r="B184" s="284"/>
      <c r="C184" s="285"/>
      <c r="D184" s="286" t="s">
        <v>71</v>
      </c>
      <c r="E184" s="286" t="s">
        <v>1049</v>
      </c>
      <c r="F184" s="286" t="s">
        <v>1050</v>
      </c>
      <c r="G184" s="285"/>
      <c r="H184" s="285"/>
      <c r="I184" s="287"/>
      <c r="J184" s="288">
        <f>BK184</f>
        <v>0</v>
      </c>
      <c r="K184" s="285"/>
      <c r="L184" s="289"/>
      <c r="M184" s="290"/>
      <c r="N184" s="291"/>
      <c r="O184" s="291"/>
      <c r="P184" s="292">
        <f>SUM(P185:P190)</f>
        <v>0</v>
      </c>
      <c r="Q184" s="291"/>
      <c r="R184" s="292">
        <f>SUM(R185:R190)</f>
        <v>0</v>
      </c>
      <c r="S184" s="291"/>
      <c r="T184" s="293">
        <f>SUM(T185:T190)</f>
        <v>0</v>
      </c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R184" s="294" t="s">
        <v>80</v>
      </c>
      <c r="AT184" s="295" t="s">
        <v>71</v>
      </c>
      <c r="AU184" s="295" t="s">
        <v>144</v>
      </c>
      <c r="AY184" s="294" t="s">
        <v>133</v>
      </c>
      <c r="BK184" s="296">
        <f>SUM(BK185:BK190)</f>
        <v>0</v>
      </c>
    </row>
    <row r="185" s="2" customFormat="1" ht="16.5" customHeight="1">
      <c r="A185" s="42"/>
      <c r="B185" s="43"/>
      <c r="C185" s="208" t="s">
        <v>72</v>
      </c>
      <c r="D185" s="208" t="s">
        <v>138</v>
      </c>
      <c r="E185" s="209" t="s">
        <v>1022</v>
      </c>
      <c r="F185" s="210" t="s">
        <v>1023</v>
      </c>
      <c r="G185" s="211" t="s">
        <v>1024</v>
      </c>
      <c r="H185" s="212">
        <v>1</v>
      </c>
      <c r="I185" s="213"/>
      <c r="J185" s="214">
        <f>ROUND(I185*H185,2)</f>
        <v>0</v>
      </c>
      <c r="K185" s="210" t="s">
        <v>19</v>
      </c>
      <c r="L185" s="48"/>
      <c r="M185" s="215" t="s">
        <v>19</v>
      </c>
      <c r="N185" s="216" t="s">
        <v>43</v>
      </c>
      <c r="O185" s="88"/>
      <c r="P185" s="217">
        <f>O185*H185</f>
        <v>0</v>
      </c>
      <c r="Q185" s="217">
        <v>0</v>
      </c>
      <c r="R185" s="217">
        <f>Q185*H185</f>
        <v>0</v>
      </c>
      <c r="S185" s="217">
        <v>0</v>
      </c>
      <c r="T185" s="218">
        <f>S185*H185</f>
        <v>0</v>
      </c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R185" s="219" t="s">
        <v>573</v>
      </c>
      <c r="AT185" s="219" t="s">
        <v>138</v>
      </c>
      <c r="AU185" s="219" t="s">
        <v>143</v>
      </c>
      <c r="AY185" s="21" t="s">
        <v>133</v>
      </c>
      <c r="BE185" s="220">
        <f>IF(N185="základní",J185,0)</f>
        <v>0</v>
      </c>
      <c r="BF185" s="220">
        <f>IF(N185="snížená",J185,0)</f>
        <v>0</v>
      </c>
      <c r="BG185" s="220">
        <f>IF(N185="zákl. přenesená",J185,0)</f>
        <v>0</v>
      </c>
      <c r="BH185" s="220">
        <f>IF(N185="sníž. přenesená",J185,0)</f>
        <v>0</v>
      </c>
      <c r="BI185" s="220">
        <f>IF(N185="nulová",J185,0)</f>
        <v>0</v>
      </c>
      <c r="BJ185" s="21" t="s">
        <v>80</v>
      </c>
      <c r="BK185" s="220">
        <f>ROUND(I185*H185,2)</f>
        <v>0</v>
      </c>
      <c r="BL185" s="21" t="s">
        <v>573</v>
      </c>
      <c r="BM185" s="219" t="s">
        <v>641</v>
      </c>
    </row>
    <row r="186" s="2" customFormat="1" ht="16.5" customHeight="1">
      <c r="A186" s="42"/>
      <c r="B186" s="43"/>
      <c r="C186" s="208" t="s">
        <v>72</v>
      </c>
      <c r="D186" s="208" t="s">
        <v>138</v>
      </c>
      <c r="E186" s="209" t="s">
        <v>1051</v>
      </c>
      <c r="F186" s="210" t="s">
        <v>1052</v>
      </c>
      <c r="G186" s="211" t="s">
        <v>1024</v>
      </c>
      <c r="H186" s="212">
        <v>2</v>
      </c>
      <c r="I186" s="213"/>
      <c r="J186" s="214">
        <f>ROUND(I186*H186,2)</f>
        <v>0</v>
      </c>
      <c r="K186" s="210" t="s">
        <v>19</v>
      </c>
      <c r="L186" s="48"/>
      <c r="M186" s="215" t="s">
        <v>19</v>
      </c>
      <c r="N186" s="216" t="s">
        <v>43</v>
      </c>
      <c r="O186" s="88"/>
      <c r="P186" s="217">
        <f>O186*H186</f>
        <v>0</v>
      </c>
      <c r="Q186" s="217">
        <v>0</v>
      </c>
      <c r="R186" s="217">
        <f>Q186*H186</f>
        <v>0</v>
      </c>
      <c r="S186" s="217">
        <v>0</v>
      </c>
      <c r="T186" s="218">
        <f>S186*H186</f>
        <v>0</v>
      </c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R186" s="219" t="s">
        <v>573</v>
      </c>
      <c r="AT186" s="219" t="s">
        <v>138</v>
      </c>
      <c r="AU186" s="219" t="s">
        <v>143</v>
      </c>
      <c r="AY186" s="21" t="s">
        <v>133</v>
      </c>
      <c r="BE186" s="220">
        <f>IF(N186="základní",J186,0)</f>
        <v>0</v>
      </c>
      <c r="BF186" s="220">
        <f>IF(N186="snížená",J186,0)</f>
        <v>0</v>
      </c>
      <c r="BG186" s="220">
        <f>IF(N186="zákl. přenesená",J186,0)</f>
        <v>0</v>
      </c>
      <c r="BH186" s="220">
        <f>IF(N186="sníž. přenesená",J186,0)</f>
        <v>0</v>
      </c>
      <c r="BI186" s="220">
        <f>IF(N186="nulová",J186,0)</f>
        <v>0</v>
      </c>
      <c r="BJ186" s="21" t="s">
        <v>80</v>
      </c>
      <c r="BK186" s="220">
        <f>ROUND(I186*H186,2)</f>
        <v>0</v>
      </c>
      <c r="BL186" s="21" t="s">
        <v>573</v>
      </c>
      <c r="BM186" s="219" t="s">
        <v>652</v>
      </c>
    </row>
    <row r="187" s="2" customFormat="1" ht="16.5" customHeight="1">
      <c r="A187" s="42"/>
      <c r="B187" s="43"/>
      <c r="C187" s="208" t="s">
        <v>72</v>
      </c>
      <c r="D187" s="208" t="s">
        <v>138</v>
      </c>
      <c r="E187" s="209" t="s">
        <v>1033</v>
      </c>
      <c r="F187" s="210" t="s">
        <v>1034</v>
      </c>
      <c r="G187" s="211" t="s">
        <v>1024</v>
      </c>
      <c r="H187" s="212">
        <v>1</v>
      </c>
      <c r="I187" s="213"/>
      <c r="J187" s="214">
        <f>ROUND(I187*H187,2)</f>
        <v>0</v>
      </c>
      <c r="K187" s="210" t="s">
        <v>19</v>
      </c>
      <c r="L187" s="48"/>
      <c r="M187" s="215" t="s">
        <v>19</v>
      </c>
      <c r="N187" s="216" t="s">
        <v>43</v>
      </c>
      <c r="O187" s="88"/>
      <c r="P187" s="217">
        <f>O187*H187</f>
        <v>0</v>
      </c>
      <c r="Q187" s="217">
        <v>0</v>
      </c>
      <c r="R187" s="217">
        <f>Q187*H187</f>
        <v>0</v>
      </c>
      <c r="S187" s="217">
        <v>0</v>
      </c>
      <c r="T187" s="218">
        <f>S187*H187</f>
        <v>0</v>
      </c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R187" s="219" t="s">
        <v>573</v>
      </c>
      <c r="AT187" s="219" t="s">
        <v>138</v>
      </c>
      <c r="AU187" s="219" t="s">
        <v>143</v>
      </c>
      <c r="AY187" s="21" t="s">
        <v>133</v>
      </c>
      <c r="BE187" s="220">
        <f>IF(N187="základní",J187,0)</f>
        <v>0</v>
      </c>
      <c r="BF187" s="220">
        <f>IF(N187="snížená",J187,0)</f>
        <v>0</v>
      </c>
      <c r="BG187" s="220">
        <f>IF(N187="zákl. přenesená",J187,0)</f>
        <v>0</v>
      </c>
      <c r="BH187" s="220">
        <f>IF(N187="sníž. přenesená",J187,0)</f>
        <v>0</v>
      </c>
      <c r="BI187" s="220">
        <f>IF(N187="nulová",J187,0)</f>
        <v>0</v>
      </c>
      <c r="BJ187" s="21" t="s">
        <v>80</v>
      </c>
      <c r="BK187" s="220">
        <f>ROUND(I187*H187,2)</f>
        <v>0</v>
      </c>
      <c r="BL187" s="21" t="s">
        <v>573</v>
      </c>
      <c r="BM187" s="219" t="s">
        <v>661</v>
      </c>
    </row>
    <row r="188" s="2" customFormat="1" ht="16.5" customHeight="1">
      <c r="A188" s="42"/>
      <c r="B188" s="43"/>
      <c r="C188" s="208" t="s">
        <v>72</v>
      </c>
      <c r="D188" s="208" t="s">
        <v>138</v>
      </c>
      <c r="E188" s="209" t="s">
        <v>1035</v>
      </c>
      <c r="F188" s="210" t="s">
        <v>1036</v>
      </c>
      <c r="G188" s="211" t="s">
        <v>1024</v>
      </c>
      <c r="H188" s="212">
        <v>1</v>
      </c>
      <c r="I188" s="213"/>
      <c r="J188" s="214">
        <f>ROUND(I188*H188,2)</f>
        <v>0</v>
      </c>
      <c r="K188" s="210" t="s">
        <v>19</v>
      </c>
      <c r="L188" s="48"/>
      <c r="M188" s="215" t="s">
        <v>19</v>
      </c>
      <c r="N188" s="216" t="s">
        <v>43</v>
      </c>
      <c r="O188" s="88"/>
      <c r="P188" s="217">
        <f>O188*H188</f>
        <v>0</v>
      </c>
      <c r="Q188" s="217">
        <v>0</v>
      </c>
      <c r="R188" s="217">
        <f>Q188*H188</f>
        <v>0</v>
      </c>
      <c r="S188" s="217">
        <v>0</v>
      </c>
      <c r="T188" s="218">
        <f>S188*H188</f>
        <v>0</v>
      </c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R188" s="219" t="s">
        <v>573</v>
      </c>
      <c r="AT188" s="219" t="s">
        <v>138</v>
      </c>
      <c r="AU188" s="219" t="s">
        <v>143</v>
      </c>
      <c r="AY188" s="21" t="s">
        <v>133</v>
      </c>
      <c r="BE188" s="220">
        <f>IF(N188="základní",J188,0)</f>
        <v>0</v>
      </c>
      <c r="BF188" s="220">
        <f>IF(N188="snížená",J188,0)</f>
        <v>0</v>
      </c>
      <c r="BG188" s="220">
        <f>IF(N188="zákl. přenesená",J188,0)</f>
        <v>0</v>
      </c>
      <c r="BH188" s="220">
        <f>IF(N188="sníž. přenesená",J188,0)</f>
        <v>0</v>
      </c>
      <c r="BI188" s="220">
        <f>IF(N188="nulová",J188,0)</f>
        <v>0</v>
      </c>
      <c r="BJ188" s="21" t="s">
        <v>80</v>
      </c>
      <c r="BK188" s="220">
        <f>ROUND(I188*H188,2)</f>
        <v>0</v>
      </c>
      <c r="BL188" s="21" t="s">
        <v>573</v>
      </c>
      <c r="BM188" s="219" t="s">
        <v>678</v>
      </c>
    </row>
    <row r="189" s="2" customFormat="1" ht="16.5" customHeight="1">
      <c r="A189" s="42"/>
      <c r="B189" s="43"/>
      <c r="C189" s="208" t="s">
        <v>72</v>
      </c>
      <c r="D189" s="208" t="s">
        <v>138</v>
      </c>
      <c r="E189" s="209" t="s">
        <v>1037</v>
      </c>
      <c r="F189" s="210" t="s">
        <v>1038</v>
      </c>
      <c r="G189" s="211" t="s">
        <v>1024</v>
      </c>
      <c r="H189" s="212">
        <v>2</v>
      </c>
      <c r="I189" s="213"/>
      <c r="J189" s="214">
        <f>ROUND(I189*H189,2)</f>
        <v>0</v>
      </c>
      <c r="K189" s="210" t="s">
        <v>19</v>
      </c>
      <c r="L189" s="48"/>
      <c r="M189" s="215" t="s">
        <v>19</v>
      </c>
      <c r="N189" s="216" t="s">
        <v>43</v>
      </c>
      <c r="O189" s="88"/>
      <c r="P189" s="217">
        <f>O189*H189</f>
        <v>0</v>
      </c>
      <c r="Q189" s="217">
        <v>0</v>
      </c>
      <c r="R189" s="217">
        <f>Q189*H189</f>
        <v>0</v>
      </c>
      <c r="S189" s="217">
        <v>0</v>
      </c>
      <c r="T189" s="218">
        <f>S189*H189</f>
        <v>0</v>
      </c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R189" s="219" t="s">
        <v>573</v>
      </c>
      <c r="AT189" s="219" t="s">
        <v>138</v>
      </c>
      <c r="AU189" s="219" t="s">
        <v>143</v>
      </c>
      <c r="AY189" s="21" t="s">
        <v>133</v>
      </c>
      <c r="BE189" s="220">
        <f>IF(N189="základní",J189,0)</f>
        <v>0</v>
      </c>
      <c r="BF189" s="220">
        <f>IF(N189="snížená",J189,0)</f>
        <v>0</v>
      </c>
      <c r="BG189" s="220">
        <f>IF(N189="zákl. přenesená",J189,0)</f>
        <v>0</v>
      </c>
      <c r="BH189" s="220">
        <f>IF(N189="sníž. přenesená",J189,0)</f>
        <v>0</v>
      </c>
      <c r="BI189" s="220">
        <f>IF(N189="nulová",J189,0)</f>
        <v>0</v>
      </c>
      <c r="BJ189" s="21" t="s">
        <v>80</v>
      </c>
      <c r="BK189" s="220">
        <f>ROUND(I189*H189,2)</f>
        <v>0</v>
      </c>
      <c r="BL189" s="21" t="s">
        <v>573</v>
      </c>
      <c r="BM189" s="219" t="s">
        <v>690</v>
      </c>
    </row>
    <row r="190" s="2" customFormat="1" ht="16.5" customHeight="1">
      <c r="A190" s="42"/>
      <c r="B190" s="43"/>
      <c r="C190" s="208" t="s">
        <v>72</v>
      </c>
      <c r="D190" s="208" t="s">
        <v>138</v>
      </c>
      <c r="E190" s="209" t="s">
        <v>1039</v>
      </c>
      <c r="F190" s="210" t="s">
        <v>1040</v>
      </c>
      <c r="G190" s="211" t="s">
        <v>1024</v>
      </c>
      <c r="H190" s="212">
        <v>4</v>
      </c>
      <c r="I190" s="213"/>
      <c r="J190" s="214">
        <f>ROUND(I190*H190,2)</f>
        <v>0</v>
      </c>
      <c r="K190" s="210" t="s">
        <v>19</v>
      </c>
      <c r="L190" s="48"/>
      <c r="M190" s="215" t="s">
        <v>19</v>
      </c>
      <c r="N190" s="216" t="s">
        <v>43</v>
      </c>
      <c r="O190" s="88"/>
      <c r="P190" s="217">
        <f>O190*H190</f>
        <v>0</v>
      </c>
      <c r="Q190" s="217">
        <v>0</v>
      </c>
      <c r="R190" s="217">
        <f>Q190*H190</f>
        <v>0</v>
      </c>
      <c r="S190" s="217">
        <v>0</v>
      </c>
      <c r="T190" s="218">
        <f>S190*H190</f>
        <v>0</v>
      </c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R190" s="219" t="s">
        <v>573</v>
      </c>
      <c r="AT190" s="219" t="s">
        <v>138</v>
      </c>
      <c r="AU190" s="219" t="s">
        <v>143</v>
      </c>
      <c r="AY190" s="21" t="s">
        <v>133</v>
      </c>
      <c r="BE190" s="220">
        <f>IF(N190="základní",J190,0)</f>
        <v>0</v>
      </c>
      <c r="BF190" s="220">
        <f>IF(N190="snížená",J190,0)</f>
        <v>0</v>
      </c>
      <c r="BG190" s="220">
        <f>IF(N190="zákl. přenesená",J190,0)</f>
        <v>0</v>
      </c>
      <c r="BH190" s="220">
        <f>IF(N190="sníž. přenesená",J190,0)</f>
        <v>0</v>
      </c>
      <c r="BI190" s="220">
        <f>IF(N190="nulová",J190,0)</f>
        <v>0</v>
      </c>
      <c r="BJ190" s="21" t="s">
        <v>80</v>
      </c>
      <c r="BK190" s="220">
        <f>ROUND(I190*H190,2)</f>
        <v>0</v>
      </c>
      <c r="BL190" s="21" t="s">
        <v>573</v>
      </c>
      <c r="BM190" s="219" t="s">
        <v>695</v>
      </c>
    </row>
    <row r="191" s="17" customFormat="1" ht="20.88" customHeight="1">
      <c r="A191" s="17"/>
      <c r="B191" s="284"/>
      <c r="C191" s="285"/>
      <c r="D191" s="286" t="s">
        <v>71</v>
      </c>
      <c r="E191" s="286" t="s">
        <v>1053</v>
      </c>
      <c r="F191" s="286" t="s">
        <v>1054</v>
      </c>
      <c r="G191" s="285"/>
      <c r="H191" s="285"/>
      <c r="I191" s="287"/>
      <c r="J191" s="288">
        <f>BK191</f>
        <v>0</v>
      </c>
      <c r="K191" s="285"/>
      <c r="L191" s="289"/>
      <c r="M191" s="290"/>
      <c r="N191" s="291"/>
      <c r="O191" s="291"/>
      <c r="P191" s="292">
        <f>SUM(P192:P197)</f>
        <v>0</v>
      </c>
      <c r="Q191" s="291"/>
      <c r="R191" s="292">
        <f>SUM(R192:R197)</f>
        <v>0</v>
      </c>
      <c r="S191" s="291"/>
      <c r="T191" s="293">
        <f>SUM(T192:T197)</f>
        <v>0</v>
      </c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R191" s="294" t="s">
        <v>80</v>
      </c>
      <c r="AT191" s="295" t="s">
        <v>71</v>
      </c>
      <c r="AU191" s="295" t="s">
        <v>144</v>
      </c>
      <c r="AY191" s="294" t="s">
        <v>133</v>
      </c>
      <c r="BK191" s="296">
        <f>SUM(BK192:BK197)</f>
        <v>0</v>
      </c>
    </row>
    <row r="192" s="2" customFormat="1" ht="16.5" customHeight="1">
      <c r="A192" s="42"/>
      <c r="B192" s="43"/>
      <c r="C192" s="208" t="s">
        <v>72</v>
      </c>
      <c r="D192" s="208" t="s">
        <v>138</v>
      </c>
      <c r="E192" s="209" t="s">
        <v>1055</v>
      </c>
      <c r="F192" s="210" t="s">
        <v>1056</v>
      </c>
      <c r="G192" s="211" t="s">
        <v>152</v>
      </c>
      <c r="H192" s="212">
        <v>285</v>
      </c>
      <c r="I192" s="213"/>
      <c r="J192" s="214">
        <f>ROUND(I192*H192,2)</f>
        <v>0</v>
      </c>
      <c r="K192" s="210" t="s">
        <v>19</v>
      </c>
      <c r="L192" s="48"/>
      <c r="M192" s="215" t="s">
        <v>19</v>
      </c>
      <c r="N192" s="216" t="s">
        <v>43</v>
      </c>
      <c r="O192" s="88"/>
      <c r="P192" s="217">
        <f>O192*H192</f>
        <v>0</v>
      </c>
      <c r="Q192" s="217">
        <v>0</v>
      </c>
      <c r="R192" s="217">
        <f>Q192*H192</f>
        <v>0</v>
      </c>
      <c r="S192" s="217">
        <v>0</v>
      </c>
      <c r="T192" s="218">
        <f>S192*H192</f>
        <v>0</v>
      </c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R192" s="219" t="s">
        <v>573</v>
      </c>
      <c r="AT192" s="219" t="s">
        <v>138</v>
      </c>
      <c r="AU192" s="219" t="s">
        <v>143</v>
      </c>
      <c r="AY192" s="21" t="s">
        <v>133</v>
      </c>
      <c r="BE192" s="220">
        <f>IF(N192="základní",J192,0)</f>
        <v>0</v>
      </c>
      <c r="BF192" s="220">
        <f>IF(N192="snížená",J192,0)</f>
        <v>0</v>
      </c>
      <c r="BG192" s="220">
        <f>IF(N192="zákl. přenesená",J192,0)</f>
        <v>0</v>
      </c>
      <c r="BH192" s="220">
        <f>IF(N192="sníž. přenesená",J192,0)</f>
        <v>0</v>
      </c>
      <c r="BI192" s="220">
        <f>IF(N192="nulová",J192,0)</f>
        <v>0</v>
      </c>
      <c r="BJ192" s="21" t="s">
        <v>80</v>
      </c>
      <c r="BK192" s="220">
        <f>ROUND(I192*H192,2)</f>
        <v>0</v>
      </c>
      <c r="BL192" s="21" t="s">
        <v>573</v>
      </c>
      <c r="BM192" s="219" t="s">
        <v>701</v>
      </c>
    </row>
    <row r="193" s="2" customFormat="1" ht="16.5" customHeight="1">
      <c r="A193" s="42"/>
      <c r="B193" s="43"/>
      <c r="C193" s="208" t="s">
        <v>72</v>
      </c>
      <c r="D193" s="208" t="s">
        <v>138</v>
      </c>
      <c r="E193" s="209" t="s">
        <v>1057</v>
      </c>
      <c r="F193" s="210" t="s">
        <v>1058</v>
      </c>
      <c r="G193" s="211" t="s">
        <v>1024</v>
      </c>
      <c r="H193" s="212">
        <v>28</v>
      </c>
      <c r="I193" s="213"/>
      <c r="J193" s="214">
        <f>ROUND(I193*H193,2)</f>
        <v>0</v>
      </c>
      <c r="K193" s="210" t="s">
        <v>19</v>
      </c>
      <c r="L193" s="48"/>
      <c r="M193" s="215" t="s">
        <v>19</v>
      </c>
      <c r="N193" s="216" t="s">
        <v>43</v>
      </c>
      <c r="O193" s="88"/>
      <c r="P193" s="217">
        <f>O193*H193</f>
        <v>0</v>
      </c>
      <c r="Q193" s="217">
        <v>0</v>
      </c>
      <c r="R193" s="217">
        <f>Q193*H193</f>
        <v>0</v>
      </c>
      <c r="S193" s="217">
        <v>0</v>
      </c>
      <c r="T193" s="218">
        <f>S193*H193</f>
        <v>0</v>
      </c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R193" s="219" t="s">
        <v>573</v>
      </c>
      <c r="AT193" s="219" t="s">
        <v>138</v>
      </c>
      <c r="AU193" s="219" t="s">
        <v>143</v>
      </c>
      <c r="AY193" s="21" t="s">
        <v>133</v>
      </c>
      <c r="BE193" s="220">
        <f>IF(N193="základní",J193,0)</f>
        <v>0</v>
      </c>
      <c r="BF193" s="220">
        <f>IF(N193="snížená",J193,0)</f>
        <v>0</v>
      </c>
      <c r="BG193" s="220">
        <f>IF(N193="zákl. přenesená",J193,0)</f>
        <v>0</v>
      </c>
      <c r="BH193" s="220">
        <f>IF(N193="sníž. přenesená",J193,0)</f>
        <v>0</v>
      </c>
      <c r="BI193" s="220">
        <f>IF(N193="nulová",J193,0)</f>
        <v>0</v>
      </c>
      <c r="BJ193" s="21" t="s">
        <v>80</v>
      </c>
      <c r="BK193" s="220">
        <f>ROUND(I193*H193,2)</f>
        <v>0</v>
      </c>
      <c r="BL193" s="21" t="s">
        <v>573</v>
      </c>
      <c r="BM193" s="219" t="s">
        <v>709</v>
      </c>
    </row>
    <row r="194" s="2" customFormat="1" ht="16.5" customHeight="1">
      <c r="A194" s="42"/>
      <c r="B194" s="43"/>
      <c r="C194" s="208" t="s">
        <v>72</v>
      </c>
      <c r="D194" s="208" t="s">
        <v>138</v>
      </c>
      <c r="E194" s="209" t="s">
        <v>1059</v>
      </c>
      <c r="F194" s="210" t="s">
        <v>1060</v>
      </c>
      <c r="G194" s="211" t="s">
        <v>950</v>
      </c>
      <c r="H194" s="212">
        <v>104</v>
      </c>
      <c r="I194" s="213"/>
      <c r="J194" s="214">
        <f>ROUND(I194*H194,2)</f>
        <v>0</v>
      </c>
      <c r="K194" s="210" t="s">
        <v>19</v>
      </c>
      <c r="L194" s="48"/>
      <c r="M194" s="215" t="s">
        <v>19</v>
      </c>
      <c r="N194" s="216" t="s">
        <v>43</v>
      </c>
      <c r="O194" s="88"/>
      <c r="P194" s="217">
        <f>O194*H194</f>
        <v>0</v>
      </c>
      <c r="Q194" s="217">
        <v>0</v>
      </c>
      <c r="R194" s="217">
        <f>Q194*H194</f>
        <v>0</v>
      </c>
      <c r="S194" s="217">
        <v>0</v>
      </c>
      <c r="T194" s="218">
        <f>S194*H194</f>
        <v>0</v>
      </c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R194" s="219" t="s">
        <v>573</v>
      </c>
      <c r="AT194" s="219" t="s">
        <v>138</v>
      </c>
      <c r="AU194" s="219" t="s">
        <v>143</v>
      </c>
      <c r="AY194" s="21" t="s">
        <v>133</v>
      </c>
      <c r="BE194" s="220">
        <f>IF(N194="základní",J194,0)</f>
        <v>0</v>
      </c>
      <c r="BF194" s="220">
        <f>IF(N194="snížená",J194,0)</f>
        <v>0</v>
      </c>
      <c r="BG194" s="220">
        <f>IF(N194="zákl. přenesená",J194,0)</f>
        <v>0</v>
      </c>
      <c r="BH194" s="220">
        <f>IF(N194="sníž. přenesená",J194,0)</f>
        <v>0</v>
      </c>
      <c r="BI194" s="220">
        <f>IF(N194="nulová",J194,0)</f>
        <v>0</v>
      </c>
      <c r="BJ194" s="21" t="s">
        <v>80</v>
      </c>
      <c r="BK194" s="220">
        <f>ROUND(I194*H194,2)</f>
        <v>0</v>
      </c>
      <c r="BL194" s="21" t="s">
        <v>573</v>
      </c>
      <c r="BM194" s="219" t="s">
        <v>713</v>
      </c>
    </row>
    <row r="195" s="2" customFormat="1" ht="16.5" customHeight="1">
      <c r="A195" s="42"/>
      <c r="B195" s="43"/>
      <c r="C195" s="208" t="s">
        <v>72</v>
      </c>
      <c r="D195" s="208" t="s">
        <v>138</v>
      </c>
      <c r="E195" s="209" t="s">
        <v>1061</v>
      </c>
      <c r="F195" s="210" t="s">
        <v>1062</v>
      </c>
      <c r="G195" s="211" t="s">
        <v>950</v>
      </c>
      <c r="H195" s="212">
        <v>120</v>
      </c>
      <c r="I195" s="213"/>
      <c r="J195" s="214">
        <f>ROUND(I195*H195,2)</f>
        <v>0</v>
      </c>
      <c r="K195" s="210" t="s">
        <v>19</v>
      </c>
      <c r="L195" s="48"/>
      <c r="M195" s="215" t="s">
        <v>19</v>
      </c>
      <c r="N195" s="216" t="s">
        <v>43</v>
      </c>
      <c r="O195" s="88"/>
      <c r="P195" s="217">
        <f>O195*H195</f>
        <v>0</v>
      </c>
      <c r="Q195" s="217">
        <v>0</v>
      </c>
      <c r="R195" s="217">
        <f>Q195*H195</f>
        <v>0</v>
      </c>
      <c r="S195" s="217">
        <v>0</v>
      </c>
      <c r="T195" s="218">
        <f>S195*H195</f>
        <v>0</v>
      </c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R195" s="219" t="s">
        <v>573</v>
      </c>
      <c r="AT195" s="219" t="s">
        <v>138</v>
      </c>
      <c r="AU195" s="219" t="s">
        <v>143</v>
      </c>
      <c r="AY195" s="21" t="s">
        <v>133</v>
      </c>
      <c r="BE195" s="220">
        <f>IF(N195="základní",J195,0)</f>
        <v>0</v>
      </c>
      <c r="BF195" s="220">
        <f>IF(N195="snížená",J195,0)</f>
        <v>0</v>
      </c>
      <c r="BG195" s="220">
        <f>IF(N195="zákl. přenesená",J195,0)</f>
        <v>0</v>
      </c>
      <c r="BH195" s="220">
        <f>IF(N195="sníž. přenesená",J195,0)</f>
        <v>0</v>
      </c>
      <c r="BI195" s="220">
        <f>IF(N195="nulová",J195,0)</f>
        <v>0</v>
      </c>
      <c r="BJ195" s="21" t="s">
        <v>80</v>
      </c>
      <c r="BK195" s="220">
        <f>ROUND(I195*H195,2)</f>
        <v>0</v>
      </c>
      <c r="BL195" s="21" t="s">
        <v>573</v>
      </c>
      <c r="BM195" s="219" t="s">
        <v>219</v>
      </c>
    </row>
    <row r="196" s="2" customFormat="1" ht="16.5" customHeight="1">
      <c r="A196" s="42"/>
      <c r="B196" s="43"/>
      <c r="C196" s="208" t="s">
        <v>72</v>
      </c>
      <c r="D196" s="208" t="s">
        <v>138</v>
      </c>
      <c r="E196" s="209" t="s">
        <v>1063</v>
      </c>
      <c r="F196" s="210" t="s">
        <v>1064</v>
      </c>
      <c r="G196" s="211" t="s">
        <v>950</v>
      </c>
      <c r="H196" s="212">
        <v>104</v>
      </c>
      <c r="I196" s="213"/>
      <c r="J196" s="214">
        <f>ROUND(I196*H196,2)</f>
        <v>0</v>
      </c>
      <c r="K196" s="210" t="s">
        <v>19</v>
      </c>
      <c r="L196" s="48"/>
      <c r="M196" s="215" t="s">
        <v>19</v>
      </c>
      <c r="N196" s="216" t="s">
        <v>43</v>
      </c>
      <c r="O196" s="88"/>
      <c r="P196" s="217">
        <f>O196*H196</f>
        <v>0</v>
      </c>
      <c r="Q196" s="217">
        <v>0</v>
      </c>
      <c r="R196" s="217">
        <f>Q196*H196</f>
        <v>0</v>
      </c>
      <c r="S196" s="217">
        <v>0</v>
      </c>
      <c r="T196" s="218">
        <f>S196*H196</f>
        <v>0</v>
      </c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R196" s="219" t="s">
        <v>573</v>
      </c>
      <c r="AT196" s="219" t="s">
        <v>138</v>
      </c>
      <c r="AU196" s="219" t="s">
        <v>143</v>
      </c>
      <c r="AY196" s="21" t="s">
        <v>133</v>
      </c>
      <c r="BE196" s="220">
        <f>IF(N196="základní",J196,0)</f>
        <v>0</v>
      </c>
      <c r="BF196" s="220">
        <f>IF(N196="snížená",J196,0)</f>
        <v>0</v>
      </c>
      <c r="BG196" s="220">
        <f>IF(N196="zákl. přenesená",J196,0)</f>
        <v>0</v>
      </c>
      <c r="BH196" s="220">
        <f>IF(N196="sníž. přenesená",J196,0)</f>
        <v>0</v>
      </c>
      <c r="BI196" s="220">
        <f>IF(N196="nulová",J196,0)</f>
        <v>0</v>
      </c>
      <c r="BJ196" s="21" t="s">
        <v>80</v>
      </c>
      <c r="BK196" s="220">
        <f>ROUND(I196*H196,2)</f>
        <v>0</v>
      </c>
      <c r="BL196" s="21" t="s">
        <v>573</v>
      </c>
      <c r="BM196" s="219" t="s">
        <v>261</v>
      </c>
    </row>
    <row r="197" s="2" customFormat="1" ht="37.8" customHeight="1">
      <c r="A197" s="42"/>
      <c r="B197" s="43"/>
      <c r="C197" s="208" t="s">
        <v>72</v>
      </c>
      <c r="D197" s="208" t="s">
        <v>138</v>
      </c>
      <c r="E197" s="209" t="s">
        <v>1065</v>
      </c>
      <c r="F197" s="210" t="s">
        <v>1066</v>
      </c>
      <c r="G197" s="211" t="s">
        <v>950</v>
      </c>
      <c r="H197" s="212">
        <v>104</v>
      </c>
      <c r="I197" s="213"/>
      <c r="J197" s="214">
        <f>ROUND(I197*H197,2)</f>
        <v>0</v>
      </c>
      <c r="K197" s="210" t="s">
        <v>19</v>
      </c>
      <c r="L197" s="48"/>
      <c r="M197" s="215" t="s">
        <v>19</v>
      </c>
      <c r="N197" s="216" t="s">
        <v>43</v>
      </c>
      <c r="O197" s="88"/>
      <c r="P197" s="217">
        <f>O197*H197</f>
        <v>0</v>
      </c>
      <c r="Q197" s="217">
        <v>0</v>
      </c>
      <c r="R197" s="217">
        <f>Q197*H197</f>
        <v>0</v>
      </c>
      <c r="S197" s="217">
        <v>0</v>
      </c>
      <c r="T197" s="218">
        <f>S197*H197</f>
        <v>0</v>
      </c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R197" s="219" t="s">
        <v>573</v>
      </c>
      <c r="AT197" s="219" t="s">
        <v>138</v>
      </c>
      <c r="AU197" s="219" t="s">
        <v>143</v>
      </c>
      <c r="AY197" s="21" t="s">
        <v>133</v>
      </c>
      <c r="BE197" s="220">
        <f>IF(N197="základní",J197,0)</f>
        <v>0</v>
      </c>
      <c r="BF197" s="220">
        <f>IF(N197="snížená",J197,0)</f>
        <v>0</v>
      </c>
      <c r="BG197" s="220">
        <f>IF(N197="zákl. přenesená",J197,0)</f>
        <v>0</v>
      </c>
      <c r="BH197" s="220">
        <f>IF(N197="sníž. přenesená",J197,0)</f>
        <v>0</v>
      </c>
      <c r="BI197" s="220">
        <f>IF(N197="nulová",J197,0)</f>
        <v>0</v>
      </c>
      <c r="BJ197" s="21" t="s">
        <v>80</v>
      </c>
      <c r="BK197" s="220">
        <f>ROUND(I197*H197,2)</f>
        <v>0</v>
      </c>
      <c r="BL197" s="21" t="s">
        <v>573</v>
      </c>
      <c r="BM197" s="219" t="s">
        <v>731</v>
      </c>
    </row>
    <row r="198" s="17" customFormat="1" ht="20.88" customHeight="1">
      <c r="A198" s="17"/>
      <c r="B198" s="284"/>
      <c r="C198" s="285"/>
      <c r="D198" s="286" t="s">
        <v>71</v>
      </c>
      <c r="E198" s="286" t="s">
        <v>1067</v>
      </c>
      <c r="F198" s="286" t="s">
        <v>1068</v>
      </c>
      <c r="G198" s="285"/>
      <c r="H198" s="285"/>
      <c r="I198" s="287"/>
      <c r="J198" s="288">
        <f>BK198</f>
        <v>0</v>
      </c>
      <c r="K198" s="285"/>
      <c r="L198" s="289"/>
      <c r="M198" s="290"/>
      <c r="N198" s="291"/>
      <c r="O198" s="291"/>
      <c r="P198" s="292">
        <f>SUM(P199:P200)</f>
        <v>0</v>
      </c>
      <c r="Q198" s="291"/>
      <c r="R198" s="292">
        <f>SUM(R199:R200)</f>
        <v>0</v>
      </c>
      <c r="S198" s="291"/>
      <c r="T198" s="293">
        <f>SUM(T199:T200)</f>
        <v>0</v>
      </c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R198" s="294" t="s">
        <v>80</v>
      </c>
      <c r="AT198" s="295" t="s">
        <v>71</v>
      </c>
      <c r="AU198" s="295" t="s">
        <v>144</v>
      </c>
      <c r="AY198" s="294" t="s">
        <v>133</v>
      </c>
      <c r="BK198" s="296">
        <f>SUM(BK199:BK200)</f>
        <v>0</v>
      </c>
    </row>
    <row r="199" s="2" customFormat="1" ht="16.5" customHeight="1">
      <c r="A199" s="42"/>
      <c r="B199" s="43"/>
      <c r="C199" s="208" t="s">
        <v>72</v>
      </c>
      <c r="D199" s="208" t="s">
        <v>138</v>
      </c>
      <c r="E199" s="209" t="s">
        <v>1069</v>
      </c>
      <c r="F199" s="210" t="s">
        <v>1070</v>
      </c>
      <c r="G199" s="211" t="s">
        <v>950</v>
      </c>
      <c r="H199" s="212">
        <v>7</v>
      </c>
      <c r="I199" s="213"/>
      <c r="J199" s="214">
        <f>ROUND(I199*H199,2)</f>
        <v>0</v>
      </c>
      <c r="K199" s="210" t="s">
        <v>19</v>
      </c>
      <c r="L199" s="48"/>
      <c r="M199" s="215" t="s">
        <v>19</v>
      </c>
      <c r="N199" s="216" t="s">
        <v>43</v>
      </c>
      <c r="O199" s="88"/>
      <c r="P199" s="217">
        <f>O199*H199</f>
        <v>0</v>
      </c>
      <c r="Q199" s="217">
        <v>0</v>
      </c>
      <c r="R199" s="217">
        <f>Q199*H199</f>
        <v>0</v>
      </c>
      <c r="S199" s="217">
        <v>0</v>
      </c>
      <c r="T199" s="218">
        <f>S199*H199</f>
        <v>0</v>
      </c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R199" s="219" t="s">
        <v>573</v>
      </c>
      <c r="AT199" s="219" t="s">
        <v>138</v>
      </c>
      <c r="AU199" s="219" t="s">
        <v>143</v>
      </c>
      <c r="AY199" s="21" t="s">
        <v>133</v>
      </c>
      <c r="BE199" s="220">
        <f>IF(N199="základní",J199,0)</f>
        <v>0</v>
      </c>
      <c r="BF199" s="220">
        <f>IF(N199="snížená",J199,0)</f>
        <v>0</v>
      </c>
      <c r="BG199" s="220">
        <f>IF(N199="zákl. přenesená",J199,0)</f>
        <v>0</v>
      </c>
      <c r="BH199" s="220">
        <f>IF(N199="sníž. přenesená",J199,0)</f>
        <v>0</v>
      </c>
      <c r="BI199" s="220">
        <f>IF(N199="nulová",J199,0)</f>
        <v>0</v>
      </c>
      <c r="BJ199" s="21" t="s">
        <v>80</v>
      </c>
      <c r="BK199" s="220">
        <f>ROUND(I199*H199,2)</f>
        <v>0</v>
      </c>
      <c r="BL199" s="21" t="s">
        <v>573</v>
      </c>
      <c r="BM199" s="219" t="s">
        <v>739</v>
      </c>
    </row>
    <row r="200" s="2" customFormat="1" ht="16.5" customHeight="1">
      <c r="A200" s="42"/>
      <c r="B200" s="43"/>
      <c r="C200" s="208" t="s">
        <v>72</v>
      </c>
      <c r="D200" s="208" t="s">
        <v>138</v>
      </c>
      <c r="E200" s="209" t="s">
        <v>1071</v>
      </c>
      <c r="F200" s="210" t="s">
        <v>1072</v>
      </c>
      <c r="G200" s="211" t="s">
        <v>950</v>
      </c>
      <c r="H200" s="212">
        <v>7</v>
      </c>
      <c r="I200" s="213"/>
      <c r="J200" s="214">
        <f>ROUND(I200*H200,2)</f>
        <v>0</v>
      </c>
      <c r="K200" s="210" t="s">
        <v>19</v>
      </c>
      <c r="L200" s="48"/>
      <c r="M200" s="215" t="s">
        <v>19</v>
      </c>
      <c r="N200" s="216" t="s">
        <v>43</v>
      </c>
      <c r="O200" s="88"/>
      <c r="P200" s="217">
        <f>O200*H200</f>
        <v>0</v>
      </c>
      <c r="Q200" s="217">
        <v>0</v>
      </c>
      <c r="R200" s="217">
        <f>Q200*H200</f>
        <v>0</v>
      </c>
      <c r="S200" s="217">
        <v>0</v>
      </c>
      <c r="T200" s="218">
        <f>S200*H200</f>
        <v>0</v>
      </c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R200" s="219" t="s">
        <v>573</v>
      </c>
      <c r="AT200" s="219" t="s">
        <v>138</v>
      </c>
      <c r="AU200" s="219" t="s">
        <v>143</v>
      </c>
      <c r="AY200" s="21" t="s">
        <v>133</v>
      </c>
      <c r="BE200" s="220">
        <f>IF(N200="základní",J200,0)</f>
        <v>0</v>
      </c>
      <c r="BF200" s="220">
        <f>IF(N200="snížená",J200,0)</f>
        <v>0</v>
      </c>
      <c r="BG200" s="220">
        <f>IF(N200="zákl. přenesená",J200,0)</f>
        <v>0</v>
      </c>
      <c r="BH200" s="220">
        <f>IF(N200="sníž. přenesená",J200,0)</f>
        <v>0</v>
      </c>
      <c r="BI200" s="220">
        <f>IF(N200="nulová",J200,0)</f>
        <v>0</v>
      </c>
      <c r="BJ200" s="21" t="s">
        <v>80</v>
      </c>
      <c r="BK200" s="220">
        <f>ROUND(I200*H200,2)</f>
        <v>0</v>
      </c>
      <c r="BL200" s="21" t="s">
        <v>573</v>
      </c>
      <c r="BM200" s="219" t="s">
        <v>744</v>
      </c>
    </row>
    <row r="201" s="17" customFormat="1" ht="20.88" customHeight="1">
      <c r="A201" s="17"/>
      <c r="B201" s="284"/>
      <c r="C201" s="285"/>
      <c r="D201" s="286" t="s">
        <v>71</v>
      </c>
      <c r="E201" s="286" t="s">
        <v>1073</v>
      </c>
      <c r="F201" s="286" t="s">
        <v>1074</v>
      </c>
      <c r="G201" s="285"/>
      <c r="H201" s="285"/>
      <c r="I201" s="287"/>
      <c r="J201" s="288">
        <f>BK201</f>
        <v>0</v>
      </c>
      <c r="K201" s="285"/>
      <c r="L201" s="289"/>
      <c r="M201" s="290"/>
      <c r="N201" s="291"/>
      <c r="O201" s="291"/>
      <c r="P201" s="292">
        <f>SUM(P202:P206)</f>
        <v>0</v>
      </c>
      <c r="Q201" s="291"/>
      <c r="R201" s="292">
        <f>SUM(R202:R206)</f>
        <v>0</v>
      </c>
      <c r="S201" s="291"/>
      <c r="T201" s="293">
        <f>SUM(T202:T206)</f>
        <v>0</v>
      </c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R201" s="294" t="s">
        <v>80</v>
      </c>
      <c r="AT201" s="295" t="s">
        <v>71</v>
      </c>
      <c r="AU201" s="295" t="s">
        <v>144</v>
      </c>
      <c r="AY201" s="294" t="s">
        <v>133</v>
      </c>
      <c r="BK201" s="296">
        <f>SUM(BK202:BK206)</f>
        <v>0</v>
      </c>
    </row>
    <row r="202" s="2" customFormat="1" ht="16.5" customHeight="1">
      <c r="A202" s="42"/>
      <c r="B202" s="43"/>
      <c r="C202" s="208" t="s">
        <v>72</v>
      </c>
      <c r="D202" s="208" t="s">
        <v>138</v>
      </c>
      <c r="E202" s="209" t="s">
        <v>1075</v>
      </c>
      <c r="F202" s="210" t="s">
        <v>1076</v>
      </c>
      <c r="G202" s="211" t="s">
        <v>152</v>
      </c>
      <c r="H202" s="212">
        <v>105</v>
      </c>
      <c r="I202" s="213"/>
      <c r="J202" s="214">
        <f>ROUND(I202*H202,2)</f>
        <v>0</v>
      </c>
      <c r="K202" s="210" t="s">
        <v>19</v>
      </c>
      <c r="L202" s="48"/>
      <c r="M202" s="215" t="s">
        <v>19</v>
      </c>
      <c r="N202" s="216" t="s">
        <v>43</v>
      </c>
      <c r="O202" s="88"/>
      <c r="P202" s="217">
        <f>O202*H202</f>
        <v>0</v>
      </c>
      <c r="Q202" s="217">
        <v>0</v>
      </c>
      <c r="R202" s="217">
        <f>Q202*H202</f>
        <v>0</v>
      </c>
      <c r="S202" s="217">
        <v>0</v>
      </c>
      <c r="T202" s="218">
        <f>S202*H202</f>
        <v>0</v>
      </c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R202" s="219" t="s">
        <v>573</v>
      </c>
      <c r="AT202" s="219" t="s">
        <v>138</v>
      </c>
      <c r="AU202" s="219" t="s">
        <v>143</v>
      </c>
      <c r="AY202" s="21" t="s">
        <v>133</v>
      </c>
      <c r="BE202" s="220">
        <f>IF(N202="základní",J202,0)</f>
        <v>0</v>
      </c>
      <c r="BF202" s="220">
        <f>IF(N202="snížená",J202,0)</f>
        <v>0</v>
      </c>
      <c r="BG202" s="220">
        <f>IF(N202="zákl. přenesená",J202,0)</f>
        <v>0</v>
      </c>
      <c r="BH202" s="220">
        <f>IF(N202="sníž. přenesená",J202,0)</f>
        <v>0</v>
      </c>
      <c r="BI202" s="220">
        <f>IF(N202="nulová",J202,0)</f>
        <v>0</v>
      </c>
      <c r="BJ202" s="21" t="s">
        <v>80</v>
      </c>
      <c r="BK202" s="220">
        <f>ROUND(I202*H202,2)</f>
        <v>0</v>
      </c>
      <c r="BL202" s="21" t="s">
        <v>573</v>
      </c>
      <c r="BM202" s="219" t="s">
        <v>754</v>
      </c>
    </row>
    <row r="203" s="2" customFormat="1" ht="37.8" customHeight="1">
      <c r="A203" s="42"/>
      <c r="B203" s="43"/>
      <c r="C203" s="208" t="s">
        <v>72</v>
      </c>
      <c r="D203" s="208" t="s">
        <v>138</v>
      </c>
      <c r="E203" s="209" t="s">
        <v>1065</v>
      </c>
      <c r="F203" s="210" t="s">
        <v>1066</v>
      </c>
      <c r="G203" s="211" t="s">
        <v>950</v>
      </c>
      <c r="H203" s="212">
        <v>105</v>
      </c>
      <c r="I203" s="213"/>
      <c r="J203" s="214">
        <f>ROUND(I203*H203,2)</f>
        <v>0</v>
      </c>
      <c r="K203" s="210" t="s">
        <v>19</v>
      </c>
      <c r="L203" s="48"/>
      <c r="M203" s="215" t="s">
        <v>19</v>
      </c>
      <c r="N203" s="216" t="s">
        <v>43</v>
      </c>
      <c r="O203" s="88"/>
      <c r="P203" s="217">
        <f>O203*H203</f>
        <v>0</v>
      </c>
      <c r="Q203" s="217">
        <v>0</v>
      </c>
      <c r="R203" s="217">
        <f>Q203*H203</f>
        <v>0</v>
      </c>
      <c r="S203" s="217">
        <v>0</v>
      </c>
      <c r="T203" s="218">
        <f>S203*H203</f>
        <v>0</v>
      </c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R203" s="219" t="s">
        <v>573</v>
      </c>
      <c r="AT203" s="219" t="s">
        <v>138</v>
      </c>
      <c r="AU203" s="219" t="s">
        <v>143</v>
      </c>
      <c r="AY203" s="21" t="s">
        <v>133</v>
      </c>
      <c r="BE203" s="220">
        <f>IF(N203="základní",J203,0)</f>
        <v>0</v>
      </c>
      <c r="BF203" s="220">
        <f>IF(N203="snížená",J203,0)</f>
        <v>0</v>
      </c>
      <c r="BG203" s="220">
        <f>IF(N203="zákl. přenesená",J203,0)</f>
        <v>0</v>
      </c>
      <c r="BH203" s="220">
        <f>IF(N203="sníž. přenesená",J203,0)</f>
        <v>0</v>
      </c>
      <c r="BI203" s="220">
        <f>IF(N203="nulová",J203,0)</f>
        <v>0</v>
      </c>
      <c r="BJ203" s="21" t="s">
        <v>80</v>
      </c>
      <c r="BK203" s="220">
        <f>ROUND(I203*H203,2)</f>
        <v>0</v>
      </c>
      <c r="BL203" s="21" t="s">
        <v>573</v>
      </c>
      <c r="BM203" s="219" t="s">
        <v>764</v>
      </c>
    </row>
    <row r="204" s="2" customFormat="1" ht="16.5" customHeight="1">
      <c r="A204" s="42"/>
      <c r="B204" s="43"/>
      <c r="C204" s="208" t="s">
        <v>72</v>
      </c>
      <c r="D204" s="208" t="s">
        <v>138</v>
      </c>
      <c r="E204" s="209" t="s">
        <v>1077</v>
      </c>
      <c r="F204" s="210" t="s">
        <v>1078</v>
      </c>
      <c r="G204" s="211" t="s">
        <v>950</v>
      </c>
      <c r="H204" s="212">
        <v>16</v>
      </c>
      <c r="I204" s="213"/>
      <c r="J204" s="214">
        <f>ROUND(I204*H204,2)</f>
        <v>0</v>
      </c>
      <c r="K204" s="210" t="s">
        <v>19</v>
      </c>
      <c r="L204" s="48"/>
      <c r="M204" s="215" t="s">
        <v>19</v>
      </c>
      <c r="N204" s="216" t="s">
        <v>43</v>
      </c>
      <c r="O204" s="88"/>
      <c r="P204" s="217">
        <f>O204*H204</f>
        <v>0</v>
      </c>
      <c r="Q204" s="217">
        <v>0</v>
      </c>
      <c r="R204" s="217">
        <f>Q204*H204</f>
        <v>0</v>
      </c>
      <c r="S204" s="217">
        <v>0</v>
      </c>
      <c r="T204" s="218">
        <f>S204*H204</f>
        <v>0</v>
      </c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R204" s="219" t="s">
        <v>573</v>
      </c>
      <c r="AT204" s="219" t="s">
        <v>138</v>
      </c>
      <c r="AU204" s="219" t="s">
        <v>143</v>
      </c>
      <c r="AY204" s="21" t="s">
        <v>133</v>
      </c>
      <c r="BE204" s="220">
        <f>IF(N204="základní",J204,0)</f>
        <v>0</v>
      </c>
      <c r="BF204" s="220">
        <f>IF(N204="snížená",J204,0)</f>
        <v>0</v>
      </c>
      <c r="BG204" s="220">
        <f>IF(N204="zákl. přenesená",J204,0)</f>
        <v>0</v>
      </c>
      <c r="BH204" s="220">
        <f>IF(N204="sníž. přenesená",J204,0)</f>
        <v>0</v>
      </c>
      <c r="BI204" s="220">
        <f>IF(N204="nulová",J204,0)</f>
        <v>0</v>
      </c>
      <c r="BJ204" s="21" t="s">
        <v>80</v>
      </c>
      <c r="BK204" s="220">
        <f>ROUND(I204*H204,2)</f>
        <v>0</v>
      </c>
      <c r="BL204" s="21" t="s">
        <v>573</v>
      </c>
      <c r="BM204" s="219" t="s">
        <v>768</v>
      </c>
    </row>
    <row r="205" s="2" customFormat="1" ht="16.5" customHeight="1">
      <c r="A205" s="42"/>
      <c r="B205" s="43"/>
      <c r="C205" s="208" t="s">
        <v>72</v>
      </c>
      <c r="D205" s="208" t="s">
        <v>138</v>
      </c>
      <c r="E205" s="209" t="s">
        <v>1079</v>
      </c>
      <c r="F205" s="210" t="s">
        <v>1080</v>
      </c>
      <c r="G205" s="211" t="s">
        <v>950</v>
      </c>
      <c r="H205" s="212">
        <v>1</v>
      </c>
      <c r="I205" s="213"/>
      <c r="J205" s="214">
        <f>ROUND(I205*H205,2)</f>
        <v>0</v>
      </c>
      <c r="K205" s="210" t="s">
        <v>19</v>
      </c>
      <c r="L205" s="48"/>
      <c r="M205" s="215" t="s">
        <v>19</v>
      </c>
      <c r="N205" s="216" t="s">
        <v>43</v>
      </c>
      <c r="O205" s="88"/>
      <c r="P205" s="217">
        <f>O205*H205</f>
        <v>0</v>
      </c>
      <c r="Q205" s="217">
        <v>0</v>
      </c>
      <c r="R205" s="217">
        <f>Q205*H205</f>
        <v>0</v>
      </c>
      <c r="S205" s="217">
        <v>0</v>
      </c>
      <c r="T205" s="218">
        <f>S205*H205</f>
        <v>0</v>
      </c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R205" s="219" t="s">
        <v>573</v>
      </c>
      <c r="AT205" s="219" t="s">
        <v>138</v>
      </c>
      <c r="AU205" s="219" t="s">
        <v>143</v>
      </c>
      <c r="AY205" s="21" t="s">
        <v>133</v>
      </c>
      <c r="BE205" s="220">
        <f>IF(N205="základní",J205,0)</f>
        <v>0</v>
      </c>
      <c r="BF205" s="220">
        <f>IF(N205="snížená",J205,0)</f>
        <v>0</v>
      </c>
      <c r="BG205" s="220">
        <f>IF(N205="zákl. přenesená",J205,0)</f>
        <v>0</v>
      </c>
      <c r="BH205" s="220">
        <f>IF(N205="sníž. přenesená",J205,0)</f>
        <v>0</v>
      </c>
      <c r="BI205" s="220">
        <f>IF(N205="nulová",J205,0)</f>
        <v>0</v>
      </c>
      <c r="BJ205" s="21" t="s">
        <v>80</v>
      </c>
      <c r="BK205" s="220">
        <f>ROUND(I205*H205,2)</f>
        <v>0</v>
      </c>
      <c r="BL205" s="21" t="s">
        <v>573</v>
      </c>
      <c r="BM205" s="219" t="s">
        <v>776</v>
      </c>
    </row>
    <row r="206" s="2" customFormat="1" ht="16.5" customHeight="1">
      <c r="A206" s="42"/>
      <c r="B206" s="43"/>
      <c r="C206" s="208" t="s">
        <v>72</v>
      </c>
      <c r="D206" s="208" t="s">
        <v>138</v>
      </c>
      <c r="E206" s="209" t="s">
        <v>1081</v>
      </c>
      <c r="F206" s="210" t="s">
        <v>1082</v>
      </c>
      <c r="G206" s="211" t="s">
        <v>950</v>
      </c>
      <c r="H206" s="212">
        <v>5</v>
      </c>
      <c r="I206" s="213"/>
      <c r="J206" s="214">
        <f>ROUND(I206*H206,2)</f>
        <v>0</v>
      </c>
      <c r="K206" s="210" t="s">
        <v>19</v>
      </c>
      <c r="L206" s="48"/>
      <c r="M206" s="215" t="s">
        <v>19</v>
      </c>
      <c r="N206" s="216" t="s">
        <v>43</v>
      </c>
      <c r="O206" s="88"/>
      <c r="P206" s="217">
        <f>O206*H206</f>
        <v>0</v>
      </c>
      <c r="Q206" s="217">
        <v>0</v>
      </c>
      <c r="R206" s="217">
        <f>Q206*H206</f>
        <v>0</v>
      </c>
      <c r="S206" s="217">
        <v>0</v>
      </c>
      <c r="T206" s="218">
        <f>S206*H206</f>
        <v>0</v>
      </c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R206" s="219" t="s">
        <v>573</v>
      </c>
      <c r="AT206" s="219" t="s">
        <v>138</v>
      </c>
      <c r="AU206" s="219" t="s">
        <v>143</v>
      </c>
      <c r="AY206" s="21" t="s">
        <v>133</v>
      </c>
      <c r="BE206" s="220">
        <f>IF(N206="základní",J206,0)</f>
        <v>0</v>
      </c>
      <c r="BF206" s="220">
        <f>IF(N206="snížená",J206,0)</f>
        <v>0</v>
      </c>
      <c r="BG206" s="220">
        <f>IF(N206="zákl. přenesená",J206,0)</f>
        <v>0</v>
      </c>
      <c r="BH206" s="220">
        <f>IF(N206="sníž. přenesená",J206,0)</f>
        <v>0</v>
      </c>
      <c r="BI206" s="220">
        <f>IF(N206="nulová",J206,0)</f>
        <v>0</v>
      </c>
      <c r="BJ206" s="21" t="s">
        <v>80</v>
      </c>
      <c r="BK206" s="220">
        <f>ROUND(I206*H206,2)</f>
        <v>0</v>
      </c>
      <c r="BL206" s="21" t="s">
        <v>573</v>
      </c>
      <c r="BM206" s="219" t="s">
        <v>787</v>
      </c>
    </row>
    <row r="207" s="17" customFormat="1" ht="20.88" customHeight="1">
      <c r="A207" s="17"/>
      <c r="B207" s="284"/>
      <c r="C207" s="285"/>
      <c r="D207" s="286" t="s">
        <v>71</v>
      </c>
      <c r="E207" s="286" t="s">
        <v>978</v>
      </c>
      <c r="F207" s="286" t="s">
        <v>979</v>
      </c>
      <c r="G207" s="285"/>
      <c r="H207" s="285"/>
      <c r="I207" s="287"/>
      <c r="J207" s="288">
        <f>BK207</f>
        <v>0</v>
      </c>
      <c r="K207" s="285"/>
      <c r="L207" s="289"/>
      <c r="M207" s="290"/>
      <c r="N207" s="291"/>
      <c r="O207" s="291"/>
      <c r="P207" s="292">
        <f>P208</f>
        <v>0</v>
      </c>
      <c r="Q207" s="291"/>
      <c r="R207" s="292">
        <f>R208</f>
        <v>0</v>
      </c>
      <c r="S207" s="291"/>
      <c r="T207" s="293">
        <f>T208</f>
        <v>0</v>
      </c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R207" s="294" t="s">
        <v>80</v>
      </c>
      <c r="AT207" s="295" t="s">
        <v>71</v>
      </c>
      <c r="AU207" s="295" t="s">
        <v>144</v>
      </c>
      <c r="AY207" s="294" t="s">
        <v>133</v>
      </c>
      <c r="BK207" s="296">
        <f>BK208</f>
        <v>0</v>
      </c>
    </row>
    <row r="208" s="2" customFormat="1" ht="16.5" customHeight="1">
      <c r="A208" s="42"/>
      <c r="B208" s="43"/>
      <c r="C208" s="208" t="s">
        <v>72</v>
      </c>
      <c r="D208" s="208" t="s">
        <v>138</v>
      </c>
      <c r="E208" s="209" t="s">
        <v>1083</v>
      </c>
      <c r="F208" s="210" t="s">
        <v>1084</v>
      </c>
      <c r="G208" s="211" t="s">
        <v>170</v>
      </c>
      <c r="H208" s="212">
        <v>12</v>
      </c>
      <c r="I208" s="213"/>
      <c r="J208" s="214">
        <f>ROUND(I208*H208,2)</f>
        <v>0</v>
      </c>
      <c r="K208" s="210" t="s">
        <v>19</v>
      </c>
      <c r="L208" s="48"/>
      <c r="M208" s="215" t="s">
        <v>19</v>
      </c>
      <c r="N208" s="216" t="s">
        <v>43</v>
      </c>
      <c r="O208" s="88"/>
      <c r="P208" s="217">
        <f>O208*H208</f>
        <v>0</v>
      </c>
      <c r="Q208" s="217">
        <v>0</v>
      </c>
      <c r="R208" s="217">
        <f>Q208*H208</f>
        <v>0</v>
      </c>
      <c r="S208" s="217">
        <v>0</v>
      </c>
      <c r="T208" s="218">
        <f>S208*H208</f>
        <v>0</v>
      </c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R208" s="219" t="s">
        <v>573</v>
      </c>
      <c r="AT208" s="219" t="s">
        <v>138</v>
      </c>
      <c r="AU208" s="219" t="s">
        <v>143</v>
      </c>
      <c r="AY208" s="21" t="s">
        <v>133</v>
      </c>
      <c r="BE208" s="220">
        <f>IF(N208="základní",J208,0)</f>
        <v>0</v>
      </c>
      <c r="BF208" s="220">
        <f>IF(N208="snížená",J208,0)</f>
        <v>0</v>
      </c>
      <c r="BG208" s="220">
        <f>IF(N208="zákl. přenesená",J208,0)</f>
        <v>0</v>
      </c>
      <c r="BH208" s="220">
        <f>IF(N208="sníž. přenesená",J208,0)</f>
        <v>0</v>
      </c>
      <c r="BI208" s="220">
        <f>IF(N208="nulová",J208,0)</f>
        <v>0</v>
      </c>
      <c r="BJ208" s="21" t="s">
        <v>80</v>
      </c>
      <c r="BK208" s="220">
        <f>ROUND(I208*H208,2)</f>
        <v>0</v>
      </c>
      <c r="BL208" s="21" t="s">
        <v>573</v>
      </c>
      <c r="BM208" s="219" t="s">
        <v>799</v>
      </c>
    </row>
    <row r="209" s="17" customFormat="1" ht="20.88" customHeight="1">
      <c r="A209" s="17"/>
      <c r="B209" s="284"/>
      <c r="C209" s="285"/>
      <c r="D209" s="286" t="s">
        <v>71</v>
      </c>
      <c r="E209" s="286" t="s">
        <v>1085</v>
      </c>
      <c r="F209" s="286" t="s">
        <v>1086</v>
      </c>
      <c r="G209" s="285"/>
      <c r="H209" s="285"/>
      <c r="I209" s="287"/>
      <c r="J209" s="288">
        <f>BK209</f>
        <v>0</v>
      </c>
      <c r="K209" s="285"/>
      <c r="L209" s="289"/>
      <c r="M209" s="290"/>
      <c r="N209" s="291"/>
      <c r="O209" s="291"/>
      <c r="P209" s="292">
        <f>P210+SUM(P211:P216)</f>
        <v>0</v>
      </c>
      <c r="Q209" s="291"/>
      <c r="R209" s="292">
        <f>R210+SUM(R211:R216)</f>
        <v>0</v>
      </c>
      <c r="S209" s="291"/>
      <c r="T209" s="293">
        <f>T210+SUM(T211:T216)</f>
        <v>0</v>
      </c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R209" s="294" t="s">
        <v>80</v>
      </c>
      <c r="AT209" s="295" t="s">
        <v>71</v>
      </c>
      <c r="AU209" s="295" t="s">
        <v>144</v>
      </c>
      <c r="AY209" s="294" t="s">
        <v>133</v>
      </c>
      <c r="BK209" s="296">
        <f>BK210+SUM(BK211:BK216)</f>
        <v>0</v>
      </c>
    </row>
    <row r="210" s="2" customFormat="1" ht="16.5" customHeight="1">
      <c r="A210" s="42"/>
      <c r="B210" s="43"/>
      <c r="C210" s="208" t="s">
        <v>72</v>
      </c>
      <c r="D210" s="208" t="s">
        <v>138</v>
      </c>
      <c r="E210" s="209" t="s">
        <v>1087</v>
      </c>
      <c r="F210" s="210" t="s">
        <v>1088</v>
      </c>
      <c r="G210" s="211" t="s">
        <v>170</v>
      </c>
      <c r="H210" s="212">
        <v>24</v>
      </c>
      <c r="I210" s="213"/>
      <c r="J210" s="214">
        <f>ROUND(I210*H210,2)</f>
        <v>0</v>
      </c>
      <c r="K210" s="210" t="s">
        <v>19</v>
      </c>
      <c r="L210" s="48"/>
      <c r="M210" s="215" t="s">
        <v>19</v>
      </c>
      <c r="N210" s="216" t="s">
        <v>43</v>
      </c>
      <c r="O210" s="88"/>
      <c r="P210" s="217">
        <f>O210*H210</f>
        <v>0</v>
      </c>
      <c r="Q210" s="217">
        <v>0</v>
      </c>
      <c r="R210" s="217">
        <f>Q210*H210</f>
        <v>0</v>
      </c>
      <c r="S210" s="217">
        <v>0</v>
      </c>
      <c r="T210" s="218">
        <f>S210*H210</f>
        <v>0</v>
      </c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R210" s="219" t="s">
        <v>573</v>
      </c>
      <c r="AT210" s="219" t="s">
        <v>138</v>
      </c>
      <c r="AU210" s="219" t="s">
        <v>143</v>
      </c>
      <c r="AY210" s="21" t="s">
        <v>133</v>
      </c>
      <c r="BE210" s="220">
        <f>IF(N210="základní",J210,0)</f>
        <v>0</v>
      </c>
      <c r="BF210" s="220">
        <f>IF(N210="snížená",J210,0)</f>
        <v>0</v>
      </c>
      <c r="BG210" s="220">
        <f>IF(N210="zákl. přenesená",J210,0)</f>
        <v>0</v>
      </c>
      <c r="BH210" s="220">
        <f>IF(N210="sníž. přenesená",J210,0)</f>
        <v>0</v>
      </c>
      <c r="BI210" s="220">
        <f>IF(N210="nulová",J210,0)</f>
        <v>0</v>
      </c>
      <c r="BJ210" s="21" t="s">
        <v>80</v>
      </c>
      <c r="BK210" s="220">
        <f>ROUND(I210*H210,2)</f>
        <v>0</v>
      </c>
      <c r="BL210" s="21" t="s">
        <v>573</v>
      </c>
      <c r="BM210" s="219" t="s">
        <v>807</v>
      </c>
    </row>
    <row r="211" s="2" customFormat="1" ht="16.5" customHeight="1">
      <c r="A211" s="42"/>
      <c r="B211" s="43"/>
      <c r="C211" s="208" t="s">
        <v>72</v>
      </c>
      <c r="D211" s="208" t="s">
        <v>138</v>
      </c>
      <c r="E211" s="209" t="s">
        <v>1089</v>
      </c>
      <c r="F211" s="210" t="s">
        <v>1090</v>
      </c>
      <c r="G211" s="211" t="s">
        <v>170</v>
      </c>
      <c r="H211" s="212">
        <v>5</v>
      </c>
      <c r="I211" s="213"/>
      <c r="J211" s="214">
        <f>ROUND(I211*H211,2)</f>
        <v>0</v>
      </c>
      <c r="K211" s="210" t="s">
        <v>19</v>
      </c>
      <c r="L211" s="48"/>
      <c r="M211" s="215" t="s">
        <v>19</v>
      </c>
      <c r="N211" s="216" t="s">
        <v>43</v>
      </c>
      <c r="O211" s="88"/>
      <c r="P211" s="217">
        <f>O211*H211</f>
        <v>0</v>
      </c>
      <c r="Q211" s="217">
        <v>0</v>
      </c>
      <c r="R211" s="217">
        <f>Q211*H211</f>
        <v>0</v>
      </c>
      <c r="S211" s="217">
        <v>0</v>
      </c>
      <c r="T211" s="218">
        <f>S211*H211</f>
        <v>0</v>
      </c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R211" s="219" t="s">
        <v>573</v>
      </c>
      <c r="AT211" s="219" t="s">
        <v>138</v>
      </c>
      <c r="AU211" s="219" t="s">
        <v>143</v>
      </c>
      <c r="AY211" s="21" t="s">
        <v>133</v>
      </c>
      <c r="BE211" s="220">
        <f>IF(N211="základní",J211,0)</f>
        <v>0</v>
      </c>
      <c r="BF211" s="220">
        <f>IF(N211="snížená",J211,0)</f>
        <v>0</v>
      </c>
      <c r="BG211" s="220">
        <f>IF(N211="zákl. přenesená",J211,0)</f>
        <v>0</v>
      </c>
      <c r="BH211" s="220">
        <f>IF(N211="sníž. přenesená",J211,0)</f>
        <v>0</v>
      </c>
      <c r="BI211" s="220">
        <f>IF(N211="nulová",J211,0)</f>
        <v>0</v>
      </c>
      <c r="BJ211" s="21" t="s">
        <v>80</v>
      </c>
      <c r="BK211" s="220">
        <f>ROUND(I211*H211,2)</f>
        <v>0</v>
      </c>
      <c r="BL211" s="21" t="s">
        <v>573</v>
      </c>
      <c r="BM211" s="219" t="s">
        <v>817</v>
      </c>
    </row>
    <row r="212" s="2" customFormat="1" ht="16.5" customHeight="1">
      <c r="A212" s="42"/>
      <c r="B212" s="43"/>
      <c r="C212" s="208" t="s">
        <v>72</v>
      </c>
      <c r="D212" s="208" t="s">
        <v>138</v>
      </c>
      <c r="E212" s="209" t="s">
        <v>1091</v>
      </c>
      <c r="F212" s="210" t="s">
        <v>1092</v>
      </c>
      <c r="G212" s="211" t="s">
        <v>950</v>
      </c>
      <c r="H212" s="212">
        <v>2</v>
      </c>
      <c r="I212" s="213"/>
      <c r="J212" s="214">
        <f>ROUND(I212*H212,2)</f>
        <v>0</v>
      </c>
      <c r="K212" s="210" t="s">
        <v>19</v>
      </c>
      <c r="L212" s="48"/>
      <c r="M212" s="215" t="s">
        <v>19</v>
      </c>
      <c r="N212" s="216" t="s">
        <v>43</v>
      </c>
      <c r="O212" s="88"/>
      <c r="P212" s="217">
        <f>O212*H212</f>
        <v>0</v>
      </c>
      <c r="Q212" s="217">
        <v>0</v>
      </c>
      <c r="R212" s="217">
        <f>Q212*H212</f>
        <v>0</v>
      </c>
      <c r="S212" s="217">
        <v>0</v>
      </c>
      <c r="T212" s="218">
        <f>S212*H212</f>
        <v>0</v>
      </c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R212" s="219" t="s">
        <v>573</v>
      </c>
      <c r="AT212" s="219" t="s">
        <v>138</v>
      </c>
      <c r="AU212" s="219" t="s">
        <v>143</v>
      </c>
      <c r="AY212" s="21" t="s">
        <v>133</v>
      </c>
      <c r="BE212" s="220">
        <f>IF(N212="základní",J212,0)</f>
        <v>0</v>
      </c>
      <c r="BF212" s="220">
        <f>IF(N212="snížená",J212,0)</f>
        <v>0</v>
      </c>
      <c r="BG212" s="220">
        <f>IF(N212="zákl. přenesená",J212,0)</f>
        <v>0</v>
      </c>
      <c r="BH212" s="220">
        <f>IF(N212="sníž. přenesená",J212,0)</f>
        <v>0</v>
      </c>
      <c r="BI212" s="220">
        <f>IF(N212="nulová",J212,0)</f>
        <v>0</v>
      </c>
      <c r="BJ212" s="21" t="s">
        <v>80</v>
      </c>
      <c r="BK212" s="220">
        <f>ROUND(I212*H212,2)</f>
        <v>0</v>
      </c>
      <c r="BL212" s="21" t="s">
        <v>573</v>
      </c>
      <c r="BM212" s="219" t="s">
        <v>829</v>
      </c>
    </row>
    <row r="213" s="2" customFormat="1" ht="16.5" customHeight="1">
      <c r="A213" s="42"/>
      <c r="B213" s="43"/>
      <c r="C213" s="208" t="s">
        <v>72</v>
      </c>
      <c r="D213" s="208" t="s">
        <v>138</v>
      </c>
      <c r="E213" s="209" t="s">
        <v>1093</v>
      </c>
      <c r="F213" s="210" t="s">
        <v>1094</v>
      </c>
      <c r="G213" s="211" t="s">
        <v>950</v>
      </c>
      <c r="H213" s="212">
        <v>4</v>
      </c>
      <c r="I213" s="213"/>
      <c r="J213" s="214">
        <f>ROUND(I213*H213,2)</f>
        <v>0</v>
      </c>
      <c r="K213" s="210" t="s">
        <v>19</v>
      </c>
      <c r="L213" s="48"/>
      <c r="M213" s="215" t="s">
        <v>19</v>
      </c>
      <c r="N213" s="216" t="s">
        <v>43</v>
      </c>
      <c r="O213" s="88"/>
      <c r="P213" s="217">
        <f>O213*H213</f>
        <v>0</v>
      </c>
      <c r="Q213" s="217">
        <v>0</v>
      </c>
      <c r="R213" s="217">
        <f>Q213*H213</f>
        <v>0</v>
      </c>
      <c r="S213" s="217">
        <v>0</v>
      </c>
      <c r="T213" s="218">
        <f>S213*H213</f>
        <v>0</v>
      </c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R213" s="219" t="s">
        <v>573</v>
      </c>
      <c r="AT213" s="219" t="s">
        <v>138</v>
      </c>
      <c r="AU213" s="219" t="s">
        <v>143</v>
      </c>
      <c r="AY213" s="21" t="s">
        <v>133</v>
      </c>
      <c r="BE213" s="220">
        <f>IF(N213="základní",J213,0)</f>
        <v>0</v>
      </c>
      <c r="BF213" s="220">
        <f>IF(N213="snížená",J213,0)</f>
        <v>0</v>
      </c>
      <c r="BG213" s="220">
        <f>IF(N213="zákl. přenesená",J213,0)</f>
        <v>0</v>
      </c>
      <c r="BH213" s="220">
        <f>IF(N213="sníž. přenesená",J213,0)</f>
        <v>0</v>
      </c>
      <c r="BI213" s="220">
        <f>IF(N213="nulová",J213,0)</f>
        <v>0</v>
      </c>
      <c r="BJ213" s="21" t="s">
        <v>80</v>
      </c>
      <c r="BK213" s="220">
        <f>ROUND(I213*H213,2)</f>
        <v>0</v>
      </c>
      <c r="BL213" s="21" t="s">
        <v>573</v>
      </c>
      <c r="BM213" s="219" t="s">
        <v>840</v>
      </c>
    </row>
    <row r="214" s="2" customFormat="1" ht="16.5" customHeight="1">
      <c r="A214" s="42"/>
      <c r="B214" s="43"/>
      <c r="C214" s="208" t="s">
        <v>72</v>
      </c>
      <c r="D214" s="208" t="s">
        <v>138</v>
      </c>
      <c r="E214" s="209" t="s">
        <v>1095</v>
      </c>
      <c r="F214" s="210" t="s">
        <v>1096</v>
      </c>
      <c r="G214" s="211" t="s">
        <v>1002</v>
      </c>
      <c r="H214" s="212">
        <v>1</v>
      </c>
      <c r="I214" s="213"/>
      <c r="J214" s="214">
        <f>ROUND(I214*H214,2)</f>
        <v>0</v>
      </c>
      <c r="K214" s="210" t="s">
        <v>19</v>
      </c>
      <c r="L214" s="48"/>
      <c r="M214" s="215" t="s">
        <v>19</v>
      </c>
      <c r="N214" s="216" t="s">
        <v>43</v>
      </c>
      <c r="O214" s="88"/>
      <c r="P214" s="217">
        <f>O214*H214</f>
        <v>0</v>
      </c>
      <c r="Q214" s="217">
        <v>0</v>
      </c>
      <c r="R214" s="217">
        <f>Q214*H214</f>
        <v>0</v>
      </c>
      <c r="S214" s="217">
        <v>0</v>
      </c>
      <c r="T214" s="218">
        <f>S214*H214</f>
        <v>0</v>
      </c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R214" s="219" t="s">
        <v>573</v>
      </c>
      <c r="AT214" s="219" t="s">
        <v>138</v>
      </c>
      <c r="AU214" s="219" t="s">
        <v>143</v>
      </c>
      <c r="AY214" s="21" t="s">
        <v>133</v>
      </c>
      <c r="BE214" s="220">
        <f>IF(N214="základní",J214,0)</f>
        <v>0</v>
      </c>
      <c r="BF214" s="220">
        <f>IF(N214="snížená",J214,0)</f>
        <v>0</v>
      </c>
      <c r="BG214" s="220">
        <f>IF(N214="zákl. přenesená",J214,0)</f>
        <v>0</v>
      </c>
      <c r="BH214" s="220">
        <f>IF(N214="sníž. přenesená",J214,0)</f>
        <v>0</v>
      </c>
      <c r="BI214" s="220">
        <f>IF(N214="nulová",J214,0)</f>
        <v>0</v>
      </c>
      <c r="BJ214" s="21" t="s">
        <v>80</v>
      </c>
      <c r="BK214" s="220">
        <f>ROUND(I214*H214,2)</f>
        <v>0</v>
      </c>
      <c r="BL214" s="21" t="s">
        <v>573</v>
      </c>
      <c r="BM214" s="219" t="s">
        <v>853</v>
      </c>
    </row>
    <row r="215" s="2" customFormat="1" ht="16.5" customHeight="1">
      <c r="A215" s="42"/>
      <c r="B215" s="43"/>
      <c r="C215" s="208" t="s">
        <v>72</v>
      </c>
      <c r="D215" s="208" t="s">
        <v>138</v>
      </c>
      <c r="E215" s="209" t="s">
        <v>1097</v>
      </c>
      <c r="F215" s="210" t="s">
        <v>1098</v>
      </c>
      <c r="G215" s="211" t="s">
        <v>1002</v>
      </c>
      <c r="H215" s="212">
        <v>1</v>
      </c>
      <c r="I215" s="213"/>
      <c r="J215" s="214">
        <f>ROUND(I215*H215,2)</f>
        <v>0</v>
      </c>
      <c r="K215" s="210" t="s">
        <v>19</v>
      </c>
      <c r="L215" s="48"/>
      <c r="M215" s="215" t="s">
        <v>19</v>
      </c>
      <c r="N215" s="216" t="s">
        <v>43</v>
      </c>
      <c r="O215" s="88"/>
      <c r="P215" s="217">
        <f>O215*H215</f>
        <v>0</v>
      </c>
      <c r="Q215" s="217">
        <v>0</v>
      </c>
      <c r="R215" s="217">
        <f>Q215*H215</f>
        <v>0</v>
      </c>
      <c r="S215" s="217">
        <v>0</v>
      </c>
      <c r="T215" s="218">
        <f>S215*H215</f>
        <v>0</v>
      </c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R215" s="219" t="s">
        <v>573</v>
      </c>
      <c r="AT215" s="219" t="s">
        <v>138</v>
      </c>
      <c r="AU215" s="219" t="s">
        <v>143</v>
      </c>
      <c r="AY215" s="21" t="s">
        <v>133</v>
      </c>
      <c r="BE215" s="220">
        <f>IF(N215="základní",J215,0)</f>
        <v>0</v>
      </c>
      <c r="BF215" s="220">
        <f>IF(N215="snížená",J215,0)</f>
        <v>0</v>
      </c>
      <c r="BG215" s="220">
        <f>IF(N215="zákl. přenesená",J215,0)</f>
        <v>0</v>
      </c>
      <c r="BH215" s="220">
        <f>IF(N215="sníž. přenesená",J215,0)</f>
        <v>0</v>
      </c>
      <c r="BI215" s="220">
        <f>IF(N215="nulová",J215,0)</f>
        <v>0</v>
      </c>
      <c r="BJ215" s="21" t="s">
        <v>80</v>
      </c>
      <c r="BK215" s="220">
        <f>ROUND(I215*H215,2)</f>
        <v>0</v>
      </c>
      <c r="BL215" s="21" t="s">
        <v>573</v>
      </c>
      <c r="BM215" s="219" t="s">
        <v>863</v>
      </c>
    </row>
    <row r="216" s="17" customFormat="1" ht="20.88" customHeight="1">
      <c r="A216" s="17"/>
      <c r="B216" s="284"/>
      <c r="C216" s="285"/>
      <c r="D216" s="286" t="s">
        <v>71</v>
      </c>
      <c r="E216" s="286" t="s">
        <v>998</v>
      </c>
      <c r="F216" s="286" t="s">
        <v>999</v>
      </c>
      <c r="G216" s="285"/>
      <c r="H216" s="285"/>
      <c r="I216" s="287"/>
      <c r="J216" s="288">
        <f>BK216</f>
        <v>0</v>
      </c>
      <c r="K216" s="285"/>
      <c r="L216" s="289"/>
      <c r="M216" s="290"/>
      <c r="N216" s="291"/>
      <c r="O216" s="291"/>
      <c r="P216" s="292">
        <f>SUM(P217:P221)</f>
        <v>0</v>
      </c>
      <c r="Q216" s="291"/>
      <c r="R216" s="292">
        <f>SUM(R217:R221)</f>
        <v>0</v>
      </c>
      <c r="S216" s="291"/>
      <c r="T216" s="293">
        <f>SUM(T217:T221)</f>
        <v>0</v>
      </c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R216" s="294" t="s">
        <v>80</v>
      </c>
      <c r="AT216" s="295" t="s">
        <v>71</v>
      </c>
      <c r="AU216" s="295" t="s">
        <v>143</v>
      </c>
      <c r="AY216" s="294" t="s">
        <v>133</v>
      </c>
      <c r="BK216" s="296">
        <f>SUM(BK217:BK221)</f>
        <v>0</v>
      </c>
    </row>
    <row r="217" s="2" customFormat="1" ht="33" customHeight="1">
      <c r="A217" s="42"/>
      <c r="B217" s="43"/>
      <c r="C217" s="208" t="s">
        <v>72</v>
      </c>
      <c r="D217" s="208" t="s">
        <v>138</v>
      </c>
      <c r="E217" s="209" t="s">
        <v>1099</v>
      </c>
      <c r="F217" s="210" t="s">
        <v>1100</v>
      </c>
      <c r="G217" s="211" t="s">
        <v>1002</v>
      </c>
      <c r="H217" s="212">
        <v>1</v>
      </c>
      <c r="I217" s="213"/>
      <c r="J217" s="214">
        <f>ROUND(I217*H217,2)</f>
        <v>0</v>
      </c>
      <c r="K217" s="210" t="s">
        <v>19</v>
      </c>
      <c r="L217" s="48"/>
      <c r="M217" s="215" t="s">
        <v>19</v>
      </c>
      <c r="N217" s="216" t="s">
        <v>43</v>
      </c>
      <c r="O217" s="88"/>
      <c r="P217" s="217">
        <f>O217*H217</f>
        <v>0</v>
      </c>
      <c r="Q217" s="217">
        <v>0</v>
      </c>
      <c r="R217" s="217">
        <f>Q217*H217</f>
        <v>0</v>
      </c>
      <c r="S217" s="217">
        <v>0</v>
      </c>
      <c r="T217" s="218">
        <f>S217*H217</f>
        <v>0</v>
      </c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R217" s="219" t="s">
        <v>573</v>
      </c>
      <c r="AT217" s="219" t="s">
        <v>138</v>
      </c>
      <c r="AU217" s="219" t="s">
        <v>167</v>
      </c>
      <c r="AY217" s="21" t="s">
        <v>133</v>
      </c>
      <c r="BE217" s="220">
        <f>IF(N217="základní",J217,0)</f>
        <v>0</v>
      </c>
      <c r="BF217" s="220">
        <f>IF(N217="snížená",J217,0)</f>
        <v>0</v>
      </c>
      <c r="BG217" s="220">
        <f>IF(N217="zákl. přenesená",J217,0)</f>
        <v>0</v>
      </c>
      <c r="BH217" s="220">
        <f>IF(N217="sníž. přenesená",J217,0)</f>
        <v>0</v>
      </c>
      <c r="BI217" s="220">
        <f>IF(N217="nulová",J217,0)</f>
        <v>0</v>
      </c>
      <c r="BJ217" s="21" t="s">
        <v>80</v>
      </c>
      <c r="BK217" s="220">
        <f>ROUND(I217*H217,2)</f>
        <v>0</v>
      </c>
      <c r="BL217" s="21" t="s">
        <v>573</v>
      </c>
      <c r="BM217" s="219" t="s">
        <v>876</v>
      </c>
    </row>
    <row r="218" s="2" customFormat="1" ht="24.15" customHeight="1">
      <c r="A218" s="42"/>
      <c r="B218" s="43"/>
      <c r="C218" s="208" t="s">
        <v>72</v>
      </c>
      <c r="D218" s="208" t="s">
        <v>138</v>
      </c>
      <c r="E218" s="209" t="s">
        <v>1101</v>
      </c>
      <c r="F218" s="210" t="s">
        <v>1102</v>
      </c>
      <c r="G218" s="211" t="s">
        <v>1002</v>
      </c>
      <c r="H218" s="212">
        <v>1</v>
      </c>
      <c r="I218" s="213"/>
      <c r="J218" s="214">
        <f>ROUND(I218*H218,2)</f>
        <v>0</v>
      </c>
      <c r="K218" s="210" t="s">
        <v>19</v>
      </c>
      <c r="L218" s="48"/>
      <c r="M218" s="215" t="s">
        <v>19</v>
      </c>
      <c r="N218" s="216" t="s">
        <v>43</v>
      </c>
      <c r="O218" s="88"/>
      <c r="P218" s="217">
        <f>O218*H218</f>
        <v>0</v>
      </c>
      <c r="Q218" s="217">
        <v>0</v>
      </c>
      <c r="R218" s="217">
        <f>Q218*H218</f>
        <v>0</v>
      </c>
      <c r="S218" s="217">
        <v>0</v>
      </c>
      <c r="T218" s="218">
        <f>S218*H218</f>
        <v>0</v>
      </c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R218" s="219" t="s">
        <v>573</v>
      </c>
      <c r="AT218" s="219" t="s">
        <v>138</v>
      </c>
      <c r="AU218" s="219" t="s">
        <v>167</v>
      </c>
      <c r="AY218" s="21" t="s">
        <v>133</v>
      </c>
      <c r="BE218" s="220">
        <f>IF(N218="základní",J218,0)</f>
        <v>0</v>
      </c>
      <c r="BF218" s="220">
        <f>IF(N218="snížená",J218,0)</f>
        <v>0</v>
      </c>
      <c r="BG218" s="220">
        <f>IF(N218="zákl. přenesená",J218,0)</f>
        <v>0</v>
      </c>
      <c r="BH218" s="220">
        <f>IF(N218="sníž. přenesená",J218,0)</f>
        <v>0</v>
      </c>
      <c r="BI218" s="220">
        <f>IF(N218="nulová",J218,0)</f>
        <v>0</v>
      </c>
      <c r="BJ218" s="21" t="s">
        <v>80</v>
      </c>
      <c r="BK218" s="220">
        <f>ROUND(I218*H218,2)</f>
        <v>0</v>
      </c>
      <c r="BL218" s="21" t="s">
        <v>573</v>
      </c>
      <c r="BM218" s="219" t="s">
        <v>886</v>
      </c>
    </row>
    <row r="219" s="2" customFormat="1" ht="24.15" customHeight="1">
      <c r="A219" s="42"/>
      <c r="B219" s="43"/>
      <c r="C219" s="208" t="s">
        <v>72</v>
      </c>
      <c r="D219" s="208" t="s">
        <v>138</v>
      </c>
      <c r="E219" s="209" t="s">
        <v>1103</v>
      </c>
      <c r="F219" s="210" t="s">
        <v>1104</v>
      </c>
      <c r="G219" s="211" t="s">
        <v>1002</v>
      </c>
      <c r="H219" s="212">
        <v>1</v>
      </c>
      <c r="I219" s="213"/>
      <c r="J219" s="214">
        <f>ROUND(I219*H219,2)</f>
        <v>0</v>
      </c>
      <c r="K219" s="210" t="s">
        <v>19</v>
      </c>
      <c r="L219" s="48"/>
      <c r="M219" s="215" t="s">
        <v>19</v>
      </c>
      <c r="N219" s="216" t="s">
        <v>43</v>
      </c>
      <c r="O219" s="88"/>
      <c r="P219" s="217">
        <f>O219*H219</f>
        <v>0</v>
      </c>
      <c r="Q219" s="217">
        <v>0</v>
      </c>
      <c r="R219" s="217">
        <f>Q219*H219</f>
        <v>0</v>
      </c>
      <c r="S219" s="217">
        <v>0</v>
      </c>
      <c r="T219" s="218">
        <f>S219*H219</f>
        <v>0</v>
      </c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R219" s="219" t="s">
        <v>573</v>
      </c>
      <c r="AT219" s="219" t="s">
        <v>138</v>
      </c>
      <c r="AU219" s="219" t="s">
        <v>167</v>
      </c>
      <c r="AY219" s="21" t="s">
        <v>133</v>
      </c>
      <c r="BE219" s="220">
        <f>IF(N219="základní",J219,0)</f>
        <v>0</v>
      </c>
      <c r="BF219" s="220">
        <f>IF(N219="snížená",J219,0)</f>
        <v>0</v>
      </c>
      <c r="BG219" s="220">
        <f>IF(N219="zákl. přenesená",J219,0)</f>
        <v>0</v>
      </c>
      <c r="BH219" s="220">
        <f>IF(N219="sníž. přenesená",J219,0)</f>
        <v>0</v>
      </c>
      <c r="BI219" s="220">
        <f>IF(N219="nulová",J219,0)</f>
        <v>0</v>
      </c>
      <c r="BJ219" s="21" t="s">
        <v>80</v>
      </c>
      <c r="BK219" s="220">
        <f>ROUND(I219*H219,2)</f>
        <v>0</v>
      </c>
      <c r="BL219" s="21" t="s">
        <v>573</v>
      </c>
      <c r="BM219" s="219" t="s">
        <v>1105</v>
      </c>
    </row>
    <row r="220" s="2" customFormat="1" ht="24.15" customHeight="1">
      <c r="A220" s="42"/>
      <c r="B220" s="43"/>
      <c r="C220" s="208" t="s">
        <v>72</v>
      </c>
      <c r="D220" s="208" t="s">
        <v>138</v>
      </c>
      <c r="E220" s="209" t="s">
        <v>1106</v>
      </c>
      <c r="F220" s="210" t="s">
        <v>1107</v>
      </c>
      <c r="G220" s="211" t="s">
        <v>1002</v>
      </c>
      <c r="H220" s="212">
        <v>1</v>
      </c>
      <c r="I220" s="213"/>
      <c r="J220" s="214">
        <f>ROUND(I220*H220,2)</f>
        <v>0</v>
      </c>
      <c r="K220" s="210" t="s">
        <v>19</v>
      </c>
      <c r="L220" s="48"/>
      <c r="M220" s="215" t="s">
        <v>19</v>
      </c>
      <c r="N220" s="216" t="s">
        <v>43</v>
      </c>
      <c r="O220" s="88"/>
      <c r="P220" s="217">
        <f>O220*H220</f>
        <v>0</v>
      </c>
      <c r="Q220" s="217">
        <v>0</v>
      </c>
      <c r="R220" s="217">
        <f>Q220*H220</f>
        <v>0</v>
      </c>
      <c r="S220" s="217">
        <v>0</v>
      </c>
      <c r="T220" s="218">
        <f>S220*H220</f>
        <v>0</v>
      </c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R220" s="219" t="s">
        <v>573</v>
      </c>
      <c r="AT220" s="219" t="s">
        <v>138</v>
      </c>
      <c r="AU220" s="219" t="s">
        <v>167</v>
      </c>
      <c r="AY220" s="21" t="s">
        <v>133</v>
      </c>
      <c r="BE220" s="220">
        <f>IF(N220="základní",J220,0)</f>
        <v>0</v>
      </c>
      <c r="BF220" s="220">
        <f>IF(N220="snížená",J220,0)</f>
        <v>0</v>
      </c>
      <c r="BG220" s="220">
        <f>IF(N220="zákl. přenesená",J220,0)</f>
        <v>0</v>
      </c>
      <c r="BH220" s="220">
        <f>IF(N220="sníž. přenesená",J220,0)</f>
        <v>0</v>
      </c>
      <c r="BI220" s="220">
        <f>IF(N220="nulová",J220,0)</f>
        <v>0</v>
      </c>
      <c r="BJ220" s="21" t="s">
        <v>80</v>
      </c>
      <c r="BK220" s="220">
        <f>ROUND(I220*H220,2)</f>
        <v>0</v>
      </c>
      <c r="BL220" s="21" t="s">
        <v>573</v>
      </c>
      <c r="BM220" s="219" t="s">
        <v>1108</v>
      </c>
    </row>
    <row r="221" s="2" customFormat="1" ht="16.5" customHeight="1">
      <c r="A221" s="42"/>
      <c r="B221" s="43"/>
      <c r="C221" s="208" t="s">
        <v>72</v>
      </c>
      <c r="D221" s="208" t="s">
        <v>138</v>
      </c>
      <c r="E221" s="209" t="s">
        <v>1109</v>
      </c>
      <c r="F221" s="210" t="s">
        <v>1110</v>
      </c>
      <c r="G221" s="211" t="s">
        <v>1002</v>
      </c>
      <c r="H221" s="212">
        <v>1</v>
      </c>
      <c r="I221" s="213"/>
      <c r="J221" s="214">
        <f>ROUND(I221*H221,2)</f>
        <v>0</v>
      </c>
      <c r="K221" s="210" t="s">
        <v>19</v>
      </c>
      <c r="L221" s="48"/>
      <c r="M221" s="215" t="s">
        <v>19</v>
      </c>
      <c r="N221" s="216" t="s">
        <v>43</v>
      </c>
      <c r="O221" s="88"/>
      <c r="P221" s="217">
        <f>O221*H221</f>
        <v>0</v>
      </c>
      <c r="Q221" s="217">
        <v>0</v>
      </c>
      <c r="R221" s="217">
        <f>Q221*H221</f>
        <v>0</v>
      </c>
      <c r="S221" s="217">
        <v>0</v>
      </c>
      <c r="T221" s="218">
        <f>S221*H221</f>
        <v>0</v>
      </c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R221" s="219" t="s">
        <v>573</v>
      </c>
      <c r="AT221" s="219" t="s">
        <v>138</v>
      </c>
      <c r="AU221" s="219" t="s">
        <v>167</v>
      </c>
      <c r="AY221" s="21" t="s">
        <v>133</v>
      </c>
      <c r="BE221" s="220">
        <f>IF(N221="základní",J221,0)</f>
        <v>0</v>
      </c>
      <c r="BF221" s="220">
        <f>IF(N221="snížená",J221,0)</f>
        <v>0</v>
      </c>
      <c r="BG221" s="220">
        <f>IF(N221="zákl. přenesená",J221,0)</f>
        <v>0</v>
      </c>
      <c r="BH221" s="220">
        <f>IF(N221="sníž. přenesená",J221,0)</f>
        <v>0</v>
      </c>
      <c r="BI221" s="220">
        <f>IF(N221="nulová",J221,0)</f>
        <v>0</v>
      </c>
      <c r="BJ221" s="21" t="s">
        <v>80</v>
      </c>
      <c r="BK221" s="220">
        <f>ROUND(I221*H221,2)</f>
        <v>0</v>
      </c>
      <c r="BL221" s="21" t="s">
        <v>573</v>
      </c>
      <c r="BM221" s="219" t="s">
        <v>1111</v>
      </c>
    </row>
    <row r="222" s="17" customFormat="1" ht="20.88" customHeight="1">
      <c r="A222" s="17"/>
      <c r="B222" s="284"/>
      <c r="C222" s="285"/>
      <c r="D222" s="286" t="s">
        <v>71</v>
      </c>
      <c r="E222" s="286" t="s">
        <v>1112</v>
      </c>
      <c r="F222" s="286" t="s">
        <v>1113</v>
      </c>
      <c r="G222" s="285"/>
      <c r="H222" s="285"/>
      <c r="I222" s="287"/>
      <c r="J222" s="288">
        <f>BK222</f>
        <v>0</v>
      </c>
      <c r="K222" s="285"/>
      <c r="L222" s="289"/>
      <c r="M222" s="290"/>
      <c r="N222" s="291"/>
      <c r="O222" s="291"/>
      <c r="P222" s="292">
        <f>SUM(P223:P225)</f>
        <v>0</v>
      </c>
      <c r="Q222" s="291"/>
      <c r="R222" s="292">
        <f>SUM(R223:R225)</f>
        <v>0</v>
      </c>
      <c r="S222" s="291"/>
      <c r="T222" s="293">
        <f>SUM(T223:T225)</f>
        <v>0</v>
      </c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R222" s="294" t="s">
        <v>80</v>
      </c>
      <c r="AT222" s="295" t="s">
        <v>71</v>
      </c>
      <c r="AU222" s="295" t="s">
        <v>144</v>
      </c>
      <c r="AY222" s="294" t="s">
        <v>133</v>
      </c>
      <c r="BK222" s="296">
        <f>SUM(BK223:BK225)</f>
        <v>0</v>
      </c>
    </row>
    <row r="223" s="2" customFormat="1" ht="24.15" customHeight="1">
      <c r="A223" s="42"/>
      <c r="B223" s="43"/>
      <c r="C223" s="208" t="s">
        <v>72</v>
      </c>
      <c r="D223" s="208" t="s">
        <v>138</v>
      </c>
      <c r="E223" s="209" t="s">
        <v>1114</v>
      </c>
      <c r="F223" s="210" t="s">
        <v>1115</v>
      </c>
      <c r="G223" s="211" t="s">
        <v>1116</v>
      </c>
      <c r="H223" s="212">
        <v>15</v>
      </c>
      <c r="I223" s="213"/>
      <c r="J223" s="214">
        <f>ROUND(I223*H223,2)</f>
        <v>0</v>
      </c>
      <c r="K223" s="210" t="s">
        <v>19</v>
      </c>
      <c r="L223" s="48"/>
      <c r="M223" s="215" t="s">
        <v>19</v>
      </c>
      <c r="N223" s="216" t="s">
        <v>43</v>
      </c>
      <c r="O223" s="88"/>
      <c r="P223" s="217">
        <f>O223*H223</f>
        <v>0</v>
      </c>
      <c r="Q223" s="217">
        <v>0</v>
      </c>
      <c r="R223" s="217">
        <f>Q223*H223</f>
        <v>0</v>
      </c>
      <c r="S223" s="217">
        <v>0</v>
      </c>
      <c r="T223" s="218">
        <f>S223*H223</f>
        <v>0</v>
      </c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R223" s="219" t="s">
        <v>573</v>
      </c>
      <c r="AT223" s="219" t="s">
        <v>138</v>
      </c>
      <c r="AU223" s="219" t="s">
        <v>143</v>
      </c>
      <c r="AY223" s="21" t="s">
        <v>133</v>
      </c>
      <c r="BE223" s="220">
        <f>IF(N223="základní",J223,0)</f>
        <v>0</v>
      </c>
      <c r="BF223" s="220">
        <f>IF(N223="snížená",J223,0)</f>
        <v>0</v>
      </c>
      <c r="BG223" s="220">
        <f>IF(N223="zákl. přenesená",J223,0)</f>
        <v>0</v>
      </c>
      <c r="BH223" s="220">
        <f>IF(N223="sníž. přenesená",J223,0)</f>
        <v>0</v>
      </c>
      <c r="BI223" s="220">
        <f>IF(N223="nulová",J223,0)</f>
        <v>0</v>
      </c>
      <c r="BJ223" s="21" t="s">
        <v>80</v>
      </c>
      <c r="BK223" s="220">
        <f>ROUND(I223*H223,2)</f>
        <v>0</v>
      </c>
      <c r="BL223" s="21" t="s">
        <v>573</v>
      </c>
      <c r="BM223" s="219" t="s">
        <v>1117</v>
      </c>
    </row>
    <row r="224" s="2" customFormat="1" ht="16.5" customHeight="1">
      <c r="A224" s="42"/>
      <c r="B224" s="43"/>
      <c r="C224" s="208" t="s">
        <v>72</v>
      </c>
      <c r="D224" s="208" t="s">
        <v>138</v>
      </c>
      <c r="E224" s="209" t="s">
        <v>1118</v>
      </c>
      <c r="F224" s="210" t="s">
        <v>1119</v>
      </c>
      <c r="G224" s="211" t="s">
        <v>1120</v>
      </c>
      <c r="H224" s="212">
        <v>20</v>
      </c>
      <c r="I224" s="213"/>
      <c r="J224" s="214">
        <f>ROUND(I224*H224,2)</f>
        <v>0</v>
      </c>
      <c r="K224" s="210" t="s">
        <v>19</v>
      </c>
      <c r="L224" s="48"/>
      <c r="M224" s="215" t="s">
        <v>19</v>
      </c>
      <c r="N224" s="216" t="s">
        <v>43</v>
      </c>
      <c r="O224" s="88"/>
      <c r="P224" s="217">
        <f>O224*H224</f>
        <v>0</v>
      </c>
      <c r="Q224" s="217">
        <v>0</v>
      </c>
      <c r="R224" s="217">
        <f>Q224*H224</f>
        <v>0</v>
      </c>
      <c r="S224" s="217">
        <v>0</v>
      </c>
      <c r="T224" s="218">
        <f>S224*H224</f>
        <v>0</v>
      </c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R224" s="219" t="s">
        <v>573</v>
      </c>
      <c r="AT224" s="219" t="s">
        <v>138</v>
      </c>
      <c r="AU224" s="219" t="s">
        <v>143</v>
      </c>
      <c r="AY224" s="21" t="s">
        <v>133</v>
      </c>
      <c r="BE224" s="220">
        <f>IF(N224="základní",J224,0)</f>
        <v>0</v>
      </c>
      <c r="BF224" s="220">
        <f>IF(N224="snížená",J224,0)</f>
        <v>0</v>
      </c>
      <c r="BG224" s="220">
        <f>IF(N224="zákl. přenesená",J224,0)</f>
        <v>0</v>
      </c>
      <c r="BH224" s="220">
        <f>IF(N224="sníž. přenesená",J224,0)</f>
        <v>0</v>
      </c>
      <c r="BI224" s="220">
        <f>IF(N224="nulová",J224,0)</f>
        <v>0</v>
      </c>
      <c r="BJ224" s="21" t="s">
        <v>80</v>
      </c>
      <c r="BK224" s="220">
        <f>ROUND(I224*H224,2)</f>
        <v>0</v>
      </c>
      <c r="BL224" s="21" t="s">
        <v>573</v>
      </c>
      <c r="BM224" s="219" t="s">
        <v>1121</v>
      </c>
    </row>
    <row r="225" s="2" customFormat="1" ht="24.15" customHeight="1">
      <c r="A225" s="42"/>
      <c r="B225" s="43"/>
      <c r="C225" s="208" t="s">
        <v>72</v>
      </c>
      <c r="D225" s="208" t="s">
        <v>138</v>
      </c>
      <c r="E225" s="209" t="s">
        <v>1122</v>
      </c>
      <c r="F225" s="210" t="s">
        <v>1123</v>
      </c>
      <c r="G225" s="211" t="s">
        <v>1116</v>
      </c>
      <c r="H225" s="212">
        <v>8</v>
      </c>
      <c r="I225" s="213"/>
      <c r="J225" s="214">
        <f>ROUND(I225*H225,2)</f>
        <v>0</v>
      </c>
      <c r="K225" s="210" t="s">
        <v>19</v>
      </c>
      <c r="L225" s="48"/>
      <c r="M225" s="215" t="s">
        <v>19</v>
      </c>
      <c r="N225" s="216" t="s">
        <v>43</v>
      </c>
      <c r="O225" s="88"/>
      <c r="P225" s="217">
        <f>O225*H225</f>
        <v>0</v>
      </c>
      <c r="Q225" s="217">
        <v>0</v>
      </c>
      <c r="R225" s="217">
        <f>Q225*H225</f>
        <v>0</v>
      </c>
      <c r="S225" s="217">
        <v>0</v>
      </c>
      <c r="T225" s="218">
        <f>S225*H225</f>
        <v>0</v>
      </c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R225" s="219" t="s">
        <v>573</v>
      </c>
      <c r="AT225" s="219" t="s">
        <v>138</v>
      </c>
      <c r="AU225" s="219" t="s">
        <v>143</v>
      </c>
      <c r="AY225" s="21" t="s">
        <v>133</v>
      </c>
      <c r="BE225" s="220">
        <f>IF(N225="základní",J225,0)</f>
        <v>0</v>
      </c>
      <c r="BF225" s="220">
        <f>IF(N225="snížená",J225,0)</f>
        <v>0</v>
      </c>
      <c r="BG225" s="220">
        <f>IF(N225="zákl. přenesená",J225,0)</f>
        <v>0</v>
      </c>
      <c r="BH225" s="220">
        <f>IF(N225="sníž. přenesená",J225,0)</f>
        <v>0</v>
      </c>
      <c r="BI225" s="220">
        <f>IF(N225="nulová",J225,0)</f>
        <v>0</v>
      </c>
      <c r="BJ225" s="21" t="s">
        <v>80</v>
      </c>
      <c r="BK225" s="220">
        <f>ROUND(I225*H225,2)</f>
        <v>0</v>
      </c>
      <c r="BL225" s="21" t="s">
        <v>573</v>
      </c>
      <c r="BM225" s="219" t="s">
        <v>1124</v>
      </c>
    </row>
    <row r="226" s="17" customFormat="1" ht="20.88" customHeight="1">
      <c r="A226" s="17"/>
      <c r="B226" s="284"/>
      <c r="C226" s="285"/>
      <c r="D226" s="286" t="s">
        <v>71</v>
      </c>
      <c r="E226" s="286" t="s">
        <v>1007</v>
      </c>
      <c r="F226" s="286" t="s">
        <v>1008</v>
      </c>
      <c r="G226" s="285"/>
      <c r="H226" s="285"/>
      <c r="I226" s="287"/>
      <c r="J226" s="288">
        <f>BK226</f>
        <v>0</v>
      </c>
      <c r="K226" s="285"/>
      <c r="L226" s="289"/>
      <c r="M226" s="290"/>
      <c r="N226" s="291"/>
      <c r="O226" s="291"/>
      <c r="P226" s="292">
        <f>SUM(P227:P228)</f>
        <v>0</v>
      </c>
      <c r="Q226" s="291"/>
      <c r="R226" s="292">
        <f>SUM(R227:R228)</f>
        <v>0</v>
      </c>
      <c r="S226" s="291"/>
      <c r="T226" s="293">
        <f>SUM(T227:T228)</f>
        <v>0</v>
      </c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R226" s="294" t="s">
        <v>80</v>
      </c>
      <c r="AT226" s="295" t="s">
        <v>71</v>
      </c>
      <c r="AU226" s="295" t="s">
        <v>144</v>
      </c>
      <c r="AY226" s="294" t="s">
        <v>133</v>
      </c>
      <c r="BK226" s="296">
        <f>SUM(BK227:BK228)</f>
        <v>0</v>
      </c>
    </row>
    <row r="227" s="2" customFormat="1" ht="16.5" customHeight="1">
      <c r="A227" s="42"/>
      <c r="B227" s="43"/>
      <c r="C227" s="208" t="s">
        <v>72</v>
      </c>
      <c r="D227" s="208" t="s">
        <v>138</v>
      </c>
      <c r="E227" s="209" t="s">
        <v>1125</v>
      </c>
      <c r="F227" s="210" t="s">
        <v>1126</v>
      </c>
      <c r="G227" s="211" t="s">
        <v>1002</v>
      </c>
      <c r="H227" s="212">
        <v>1</v>
      </c>
      <c r="I227" s="213"/>
      <c r="J227" s="214">
        <f>ROUND(I227*H227,2)</f>
        <v>0</v>
      </c>
      <c r="K227" s="210" t="s">
        <v>19</v>
      </c>
      <c r="L227" s="48"/>
      <c r="M227" s="215" t="s">
        <v>19</v>
      </c>
      <c r="N227" s="216" t="s">
        <v>43</v>
      </c>
      <c r="O227" s="88"/>
      <c r="P227" s="217">
        <f>O227*H227</f>
        <v>0</v>
      </c>
      <c r="Q227" s="217">
        <v>0</v>
      </c>
      <c r="R227" s="217">
        <f>Q227*H227</f>
        <v>0</v>
      </c>
      <c r="S227" s="217">
        <v>0</v>
      </c>
      <c r="T227" s="218">
        <f>S227*H227</f>
        <v>0</v>
      </c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R227" s="219" t="s">
        <v>573</v>
      </c>
      <c r="AT227" s="219" t="s">
        <v>138</v>
      </c>
      <c r="AU227" s="219" t="s">
        <v>143</v>
      </c>
      <c r="AY227" s="21" t="s">
        <v>133</v>
      </c>
      <c r="BE227" s="220">
        <f>IF(N227="základní",J227,0)</f>
        <v>0</v>
      </c>
      <c r="BF227" s="220">
        <f>IF(N227="snížená",J227,0)</f>
        <v>0</v>
      </c>
      <c r="BG227" s="220">
        <f>IF(N227="zákl. přenesená",J227,0)</f>
        <v>0</v>
      </c>
      <c r="BH227" s="220">
        <f>IF(N227="sníž. přenesená",J227,0)</f>
        <v>0</v>
      </c>
      <c r="BI227" s="220">
        <f>IF(N227="nulová",J227,0)</f>
        <v>0</v>
      </c>
      <c r="BJ227" s="21" t="s">
        <v>80</v>
      </c>
      <c r="BK227" s="220">
        <f>ROUND(I227*H227,2)</f>
        <v>0</v>
      </c>
      <c r="BL227" s="21" t="s">
        <v>573</v>
      </c>
      <c r="BM227" s="219" t="s">
        <v>1127</v>
      </c>
    </row>
    <row r="228" s="2" customFormat="1" ht="16.5" customHeight="1">
      <c r="A228" s="42"/>
      <c r="B228" s="43"/>
      <c r="C228" s="208" t="s">
        <v>72</v>
      </c>
      <c r="D228" s="208" t="s">
        <v>138</v>
      </c>
      <c r="E228" s="209" t="s">
        <v>1128</v>
      </c>
      <c r="F228" s="210" t="s">
        <v>1129</v>
      </c>
      <c r="G228" s="211" t="s">
        <v>1002</v>
      </c>
      <c r="H228" s="212">
        <v>1</v>
      </c>
      <c r="I228" s="213"/>
      <c r="J228" s="214">
        <f>ROUND(I228*H228,2)</f>
        <v>0</v>
      </c>
      <c r="K228" s="210" t="s">
        <v>19</v>
      </c>
      <c r="L228" s="48"/>
      <c r="M228" s="215" t="s">
        <v>19</v>
      </c>
      <c r="N228" s="216" t="s">
        <v>43</v>
      </c>
      <c r="O228" s="88"/>
      <c r="P228" s="217">
        <f>O228*H228</f>
        <v>0</v>
      </c>
      <c r="Q228" s="217">
        <v>0</v>
      </c>
      <c r="R228" s="217">
        <f>Q228*H228</f>
        <v>0</v>
      </c>
      <c r="S228" s="217">
        <v>0</v>
      </c>
      <c r="T228" s="218">
        <f>S228*H228</f>
        <v>0</v>
      </c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R228" s="219" t="s">
        <v>573</v>
      </c>
      <c r="AT228" s="219" t="s">
        <v>138</v>
      </c>
      <c r="AU228" s="219" t="s">
        <v>143</v>
      </c>
      <c r="AY228" s="21" t="s">
        <v>133</v>
      </c>
      <c r="BE228" s="220">
        <f>IF(N228="základní",J228,0)</f>
        <v>0</v>
      </c>
      <c r="BF228" s="220">
        <f>IF(N228="snížená",J228,0)</f>
        <v>0</v>
      </c>
      <c r="BG228" s="220">
        <f>IF(N228="zákl. přenesená",J228,0)</f>
        <v>0</v>
      </c>
      <c r="BH228" s="220">
        <f>IF(N228="sníž. přenesená",J228,0)</f>
        <v>0</v>
      </c>
      <c r="BI228" s="220">
        <f>IF(N228="nulová",J228,0)</f>
        <v>0</v>
      </c>
      <c r="BJ228" s="21" t="s">
        <v>80</v>
      </c>
      <c r="BK228" s="220">
        <f>ROUND(I228*H228,2)</f>
        <v>0</v>
      </c>
      <c r="BL228" s="21" t="s">
        <v>573</v>
      </c>
      <c r="BM228" s="219" t="s">
        <v>1130</v>
      </c>
    </row>
    <row r="229" s="17" customFormat="1" ht="20.88" customHeight="1">
      <c r="A229" s="17"/>
      <c r="B229" s="284"/>
      <c r="C229" s="285"/>
      <c r="D229" s="286" t="s">
        <v>71</v>
      </c>
      <c r="E229" s="286" t="s">
        <v>1131</v>
      </c>
      <c r="F229" s="286" t="s">
        <v>1132</v>
      </c>
      <c r="G229" s="285"/>
      <c r="H229" s="285"/>
      <c r="I229" s="287"/>
      <c r="J229" s="288">
        <f>BK229</f>
        <v>0</v>
      </c>
      <c r="K229" s="285"/>
      <c r="L229" s="289"/>
      <c r="M229" s="290"/>
      <c r="N229" s="291"/>
      <c r="O229" s="291"/>
      <c r="P229" s="292">
        <f>SUM(P230:P232)</f>
        <v>0</v>
      </c>
      <c r="Q229" s="291"/>
      <c r="R229" s="292">
        <f>SUM(R230:R232)</f>
        <v>0</v>
      </c>
      <c r="S229" s="291"/>
      <c r="T229" s="293">
        <f>SUM(T230:T232)</f>
        <v>0</v>
      </c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R229" s="294" t="s">
        <v>80</v>
      </c>
      <c r="AT229" s="295" t="s">
        <v>71</v>
      </c>
      <c r="AU229" s="295" t="s">
        <v>144</v>
      </c>
      <c r="AY229" s="294" t="s">
        <v>133</v>
      </c>
      <c r="BK229" s="296">
        <f>SUM(BK230:BK232)</f>
        <v>0</v>
      </c>
    </row>
    <row r="230" s="2" customFormat="1" ht="16.5" customHeight="1">
      <c r="A230" s="42"/>
      <c r="B230" s="43"/>
      <c r="C230" s="208" t="s">
        <v>72</v>
      </c>
      <c r="D230" s="208" t="s">
        <v>138</v>
      </c>
      <c r="E230" s="209" t="s">
        <v>1133</v>
      </c>
      <c r="F230" s="210" t="s">
        <v>1134</v>
      </c>
      <c r="G230" s="211" t="s">
        <v>950</v>
      </c>
      <c r="H230" s="212">
        <v>7</v>
      </c>
      <c r="I230" s="213"/>
      <c r="J230" s="214">
        <f>ROUND(I230*H230,2)</f>
        <v>0</v>
      </c>
      <c r="K230" s="210" t="s">
        <v>19</v>
      </c>
      <c r="L230" s="48"/>
      <c r="M230" s="215" t="s">
        <v>19</v>
      </c>
      <c r="N230" s="216" t="s">
        <v>43</v>
      </c>
      <c r="O230" s="88"/>
      <c r="P230" s="217">
        <f>O230*H230</f>
        <v>0</v>
      </c>
      <c r="Q230" s="217">
        <v>0</v>
      </c>
      <c r="R230" s="217">
        <f>Q230*H230</f>
        <v>0</v>
      </c>
      <c r="S230" s="217">
        <v>0</v>
      </c>
      <c r="T230" s="218">
        <f>S230*H230</f>
        <v>0</v>
      </c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R230" s="219" t="s">
        <v>573</v>
      </c>
      <c r="AT230" s="219" t="s">
        <v>138</v>
      </c>
      <c r="AU230" s="219" t="s">
        <v>143</v>
      </c>
      <c r="AY230" s="21" t="s">
        <v>133</v>
      </c>
      <c r="BE230" s="220">
        <f>IF(N230="základní",J230,0)</f>
        <v>0</v>
      </c>
      <c r="BF230" s="220">
        <f>IF(N230="snížená",J230,0)</f>
        <v>0</v>
      </c>
      <c r="BG230" s="220">
        <f>IF(N230="zákl. přenesená",J230,0)</f>
        <v>0</v>
      </c>
      <c r="BH230" s="220">
        <f>IF(N230="sníž. přenesená",J230,0)</f>
        <v>0</v>
      </c>
      <c r="BI230" s="220">
        <f>IF(N230="nulová",J230,0)</f>
        <v>0</v>
      </c>
      <c r="BJ230" s="21" t="s">
        <v>80</v>
      </c>
      <c r="BK230" s="220">
        <f>ROUND(I230*H230,2)</f>
        <v>0</v>
      </c>
      <c r="BL230" s="21" t="s">
        <v>573</v>
      </c>
      <c r="BM230" s="219" t="s">
        <v>1135</v>
      </c>
    </row>
    <row r="231" s="2" customFormat="1" ht="16.5" customHeight="1">
      <c r="A231" s="42"/>
      <c r="B231" s="43"/>
      <c r="C231" s="208" t="s">
        <v>72</v>
      </c>
      <c r="D231" s="208" t="s">
        <v>138</v>
      </c>
      <c r="E231" s="209" t="s">
        <v>1071</v>
      </c>
      <c r="F231" s="210" t="s">
        <v>1072</v>
      </c>
      <c r="G231" s="211" t="s">
        <v>950</v>
      </c>
      <c r="H231" s="212">
        <v>7</v>
      </c>
      <c r="I231" s="213"/>
      <c r="J231" s="214">
        <f>ROUND(I231*H231,2)</f>
        <v>0</v>
      </c>
      <c r="K231" s="210" t="s">
        <v>19</v>
      </c>
      <c r="L231" s="48"/>
      <c r="M231" s="215" t="s">
        <v>19</v>
      </c>
      <c r="N231" s="216" t="s">
        <v>43</v>
      </c>
      <c r="O231" s="88"/>
      <c r="P231" s="217">
        <f>O231*H231</f>
        <v>0</v>
      </c>
      <c r="Q231" s="217">
        <v>0</v>
      </c>
      <c r="R231" s="217">
        <f>Q231*H231</f>
        <v>0</v>
      </c>
      <c r="S231" s="217">
        <v>0</v>
      </c>
      <c r="T231" s="218">
        <f>S231*H231</f>
        <v>0</v>
      </c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R231" s="219" t="s">
        <v>573</v>
      </c>
      <c r="AT231" s="219" t="s">
        <v>138</v>
      </c>
      <c r="AU231" s="219" t="s">
        <v>143</v>
      </c>
      <c r="AY231" s="21" t="s">
        <v>133</v>
      </c>
      <c r="BE231" s="220">
        <f>IF(N231="základní",J231,0)</f>
        <v>0</v>
      </c>
      <c r="BF231" s="220">
        <f>IF(N231="snížená",J231,0)</f>
        <v>0</v>
      </c>
      <c r="BG231" s="220">
        <f>IF(N231="zákl. přenesená",J231,0)</f>
        <v>0</v>
      </c>
      <c r="BH231" s="220">
        <f>IF(N231="sníž. přenesená",J231,0)</f>
        <v>0</v>
      </c>
      <c r="BI231" s="220">
        <f>IF(N231="nulová",J231,0)</f>
        <v>0</v>
      </c>
      <c r="BJ231" s="21" t="s">
        <v>80</v>
      </c>
      <c r="BK231" s="220">
        <f>ROUND(I231*H231,2)</f>
        <v>0</v>
      </c>
      <c r="BL231" s="21" t="s">
        <v>573</v>
      </c>
      <c r="BM231" s="219" t="s">
        <v>1136</v>
      </c>
    </row>
    <row r="232" s="2" customFormat="1" ht="16.5" customHeight="1">
      <c r="A232" s="42"/>
      <c r="B232" s="43"/>
      <c r="C232" s="208" t="s">
        <v>72</v>
      </c>
      <c r="D232" s="208" t="s">
        <v>138</v>
      </c>
      <c r="E232" s="209" t="s">
        <v>1137</v>
      </c>
      <c r="F232" s="210" t="s">
        <v>1138</v>
      </c>
      <c r="G232" s="211" t="s">
        <v>950</v>
      </c>
      <c r="H232" s="212">
        <v>7</v>
      </c>
      <c r="I232" s="213"/>
      <c r="J232" s="214">
        <f>ROUND(I232*H232,2)</f>
        <v>0</v>
      </c>
      <c r="K232" s="210" t="s">
        <v>19</v>
      </c>
      <c r="L232" s="48"/>
      <c r="M232" s="215" t="s">
        <v>19</v>
      </c>
      <c r="N232" s="216" t="s">
        <v>43</v>
      </c>
      <c r="O232" s="88"/>
      <c r="P232" s="217">
        <f>O232*H232</f>
        <v>0</v>
      </c>
      <c r="Q232" s="217">
        <v>0</v>
      </c>
      <c r="R232" s="217">
        <f>Q232*H232</f>
        <v>0</v>
      </c>
      <c r="S232" s="217">
        <v>0</v>
      </c>
      <c r="T232" s="218">
        <f>S232*H232</f>
        <v>0</v>
      </c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R232" s="219" t="s">
        <v>573</v>
      </c>
      <c r="AT232" s="219" t="s">
        <v>138</v>
      </c>
      <c r="AU232" s="219" t="s">
        <v>143</v>
      </c>
      <c r="AY232" s="21" t="s">
        <v>133</v>
      </c>
      <c r="BE232" s="220">
        <f>IF(N232="základní",J232,0)</f>
        <v>0</v>
      </c>
      <c r="BF232" s="220">
        <f>IF(N232="snížená",J232,0)</f>
        <v>0</v>
      </c>
      <c r="BG232" s="220">
        <f>IF(N232="zákl. přenesená",J232,0)</f>
        <v>0</v>
      </c>
      <c r="BH232" s="220">
        <f>IF(N232="sníž. přenesená",J232,0)</f>
        <v>0</v>
      </c>
      <c r="BI232" s="220">
        <f>IF(N232="nulová",J232,0)</f>
        <v>0</v>
      </c>
      <c r="BJ232" s="21" t="s">
        <v>80</v>
      </c>
      <c r="BK232" s="220">
        <f>ROUND(I232*H232,2)</f>
        <v>0</v>
      </c>
      <c r="BL232" s="21" t="s">
        <v>573</v>
      </c>
      <c r="BM232" s="219" t="s">
        <v>1139</v>
      </c>
    </row>
    <row r="233" s="17" customFormat="1" ht="20.88" customHeight="1">
      <c r="A233" s="17"/>
      <c r="B233" s="284"/>
      <c r="C233" s="285"/>
      <c r="D233" s="286" t="s">
        <v>71</v>
      </c>
      <c r="E233" s="286" t="s">
        <v>1140</v>
      </c>
      <c r="F233" s="286" t="s">
        <v>1141</v>
      </c>
      <c r="G233" s="285"/>
      <c r="H233" s="285"/>
      <c r="I233" s="287"/>
      <c r="J233" s="288">
        <f>BK233</f>
        <v>0</v>
      </c>
      <c r="K233" s="285"/>
      <c r="L233" s="289"/>
      <c r="M233" s="290"/>
      <c r="N233" s="291"/>
      <c r="O233" s="291"/>
      <c r="P233" s="292">
        <f>P234</f>
        <v>0</v>
      </c>
      <c r="Q233" s="291"/>
      <c r="R233" s="292">
        <f>R234</f>
        <v>0</v>
      </c>
      <c r="S233" s="291"/>
      <c r="T233" s="293">
        <f>T234</f>
        <v>0</v>
      </c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R233" s="294" t="s">
        <v>80</v>
      </c>
      <c r="AT233" s="295" t="s">
        <v>71</v>
      </c>
      <c r="AU233" s="295" t="s">
        <v>144</v>
      </c>
      <c r="AY233" s="294" t="s">
        <v>133</v>
      </c>
      <c r="BK233" s="296">
        <f>BK234</f>
        <v>0</v>
      </c>
    </row>
    <row r="234" s="2" customFormat="1" ht="16.5" customHeight="1">
      <c r="A234" s="42"/>
      <c r="B234" s="43"/>
      <c r="C234" s="208" t="s">
        <v>72</v>
      </c>
      <c r="D234" s="208" t="s">
        <v>138</v>
      </c>
      <c r="E234" s="209" t="s">
        <v>1142</v>
      </c>
      <c r="F234" s="210" t="s">
        <v>1143</v>
      </c>
      <c r="G234" s="211" t="s">
        <v>950</v>
      </c>
      <c r="H234" s="212">
        <v>7</v>
      </c>
      <c r="I234" s="213"/>
      <c r="J234" s="214">
        <f>ROUND(I234*H234,2)</f>
        <v>0</v>
      </c>
      <c r="K234" s="210" t="s">
        <v>19</v>
      </c>
      <c r="L234" s="48"/>
      <c r="M234" s="215" t="s">
        <v>19</v>
      </c>
      <c r="N234" s="216" t="s">
        <v>43</v>
      </c>
      <c r="O234" s="88"/>
      <c r="P234" s="217">
        <f>O234*H234</f>
        <v>0</v>
      </c>
      <c r="Q234" s="217">
        <v>0</v>
      </c>
      <c r="R234" s="217">
        <f>Q234*H234</f>
        <v>0</v>
      </c>
      <c r="S234" s="217">
        <v>0</v>
      </c>
      <c r="T234" s="218">
        <f>S234*H234</f>
        <v>0</v>
      </c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R234" s="219" t="s">
        <v>573</v>
      </c>
      <c r="AT234" s="219" t="s">
        <v>138</v>
      </c>
      <c r="AU234" s="219" t="s">
        <v>143</v>
      </c>
      <c r="AY234" s="21" t="s">
        <v>133</v>
      </c>
      <c r="BE234" s="220">
        <f>IF(N234="základní",J234,0)</f>
        <v>0</v>
      </c>
      <c r="BF234" s="220">
        <f>IF(N234="snížená",J234,0)</f>
        <v>0</v>
      </c>
      <c r="BG234" s="220">
        <f>IF(N234="zákl. přenesená",J234,0)</f>
        <v>0</v>
      </c>
      <c r="BH234" s="220">
        <f>IF(N234="sníž. přenesená",J234,0)</f>
        <v>0</v>
      </c>
      <c r="BI234" s="220">
        <f>IF(N234="nulová",J234,0)</f>
        <v>0</v>
      </c>
      <c r="BJ234" s="21" t="s">
        <v>80</v>
      </c>
      <c r="BK234" s="220">
        <f>ROUND(I234*H234,2)</f>
        <v>0</v>
      </c>
      <c r="BL234" s="21" t="s">
        <v>573</v>
      </c>
      <c r="BM234" s="219" t="s">
        <v>1144</v>
      </c>
    </row>
    <row r="235" s="17" customFormat="1" ht="20.88" customHeight="1">
      <c r="A235" s="17"/>
      <c r="B235" s="284"/>
      <c r="C235" s="285"/>
      <c r="D235" s="286" t="s">
        <v>71</v>
      </c>
      <c r="E235" s="286" t="s">
        <v>1145</v>
      </c>
      <c r="F235" s="286" t="s">
        <v>1146</v>
      </c>
      <c r="G235" s="285"/>
      <c r="H235" s="285"/>
      <c r="I235" s="287"/>
      <c r="J235" s="288">
        <f>BK235</f>
        <v>0</v>
      </c>
      <c r="K235" s="285"/>
      <c r="L235" s="289"/>
      <c r="M235" s="290"/>
      <c r="N235" s="291"/>
      <c r="O235" s="291"/>
      <c r="P235" s="292">
        <f>SUM(P236:P237)</f>
        <v>0</v>
      </c>
      <c r="Q235" s="291"/>
      <c r="R235" s="292">
        <f>SUM(R236:R237)</f>
        <v>0</v>
      </c>
      <c r="S235" s="291"/>
      <c r="T235" s="293">
        <f>SUM(T236:T237)</f>
        <v>0</v>
      </c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R235" s="294" t="s">
        <v>80</v>
      </c>
      <c r="AT235" s="295" t="s">
        <v>71</v>
      </c>
      <c r="AU235" s="295" t="s">
        <v>144</v>
      </c>
      <c r="AY235" s="294" t="s">
        <v>133</v>
      </c>
      <c r="BK235" s="296">
        <f>SUM(BK236:BK237)</f>
        <v>0</v>
      </c>
    </row>
    <row r="236" s="2" customFormat="1" ht="16.5" customHeight="1">
      <c r="A236" s="42"/>
      <c r="B236" s="43"/>
      <c r="C236" s="208" t="s">
        <v>72</v>
      </c>
      <c r="D236" s="208" t="s">
        <v>138</v>
      </c>
      <c r="E236" s="209" t="s">
        <v>1147</v>
      </c>
      <c r="F236" s="210" t="s">
        <v>1148</v>
      </c>
      <c r="G236" s="211" t="s">
        <v>1015</v>
      </c>
      <c r="H236" s="212">
        <v>16</v>
      </c>
      <c r="I236" s="213"/>
      <c r="J236" s="214">
        <f>ROUND(I236*H236,2)</f>
        <v>0</v>
      </c>
      <c r="K236" s="210" t="s">
        <v>19</v>
      </c>
      <c r="L236" s="48"/>
      <c r="M236" s="215" t="s">
        <v>19</v>
      </c>
      <c r="N236" s="216" t="s">
        <v>43</v>
      </c>
      <c r="O236" s="88"/>
      <c r="P236" s="217">
        <f>O236*H236</f>
        <v>0</v>
      </c>
      <c r="Q236" s="217">
        <v>0</v>
      </c>
      <c r="R236" s="217">
        <f>Q236*H236</f>
        <v>0</v>
      </c>
      <c r="S236" s="217">
        <v>0</v>
      </c>
      <c r="T236" s="218">
        <f>S236*H236</f>
        <v>0</v>
      </c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R236" s="219" t="s">
        <v>573</v>
      </c>
      <c r="AT236" s="219" t="s">
        <v>138</v>
      </c>
      <c r="AU236" s="219" t="s">
        <v>143</v>
      </c>
      <c r="AY236" s="21" t="s">
        <v>133</v>
      </c>
      <c r="BE236" s="220">
        <f>IF(N236="základní",J236,0)</f>
        <v>0</v>
      </c>
      <c r="BF236" s="220">
        <f>IF(N236="snížená",J236,0)</f>
        <v>0</v>
      </c>
      <c r="BG236" s="220">
        <f>IF(N236="zákl. přenesená",J236,0)</f>
        <v>0</v>
      </c>
      <c r="BH236" s="220">
        <f>IF(N236="sníž. přenesená",J236,0)</f>
        <v>0</v>
      </c>
      <c r="BI236" s="220">
        <f>IF(N236="nulová",J236,0)</f>
        <v>0</v>
      </c>
      <c r="BJ236" s="21" t="s">
        <v>80</v>
      </c>
      <c r="BK236" s="220">
        <f>ROUND(I236*H236,2)</f>
        <v>0</v>
      </c>
      <c r="BL236" s="21" t="s">
        <v>573</v>
      </c>
      <c r="BM236" s="219" t="s">
        <v>1149</v>
      </c>
    </row>
    <row r="237" s="2" customFormat="1" ht="16.5" customHeight="1">
      <c r="A237" s="42"/>
      <c r="B237" s="43"/>
      <c r="C237" s="208" t="s">
        <v>72</v>
      </c>
      <c r="D237" s="208" t="s">
        <v>138</v>
      </c>
      <c r="E237" s="209" t="s">
        <v>1150</v>
      </c>
      <c r="F237" s="210" t="s">
        <v>1151</v>
      </c>
      <c r="G237" s="211" t="s">
        <v>1015</v>
      </c>
      <c r="H237" s="212">
        <v>4</v>
      </c>
      <c r="I237" s="213"/>
      <c r="J237" s="214">
        <f>ROUND(I237*H237,2)</f>
        <v>0</v>
      </c>
      <c r="K237" s="210" t="s">
        <v>19</v>
      </c>
      <c r="L237" s="48"/>
      <c r="M237" s="215" t="s">
        <v>19</v>
      </c>
      <c r="N237" s="216" t="s">
        <v>43</v>
      </c>
      <c r="O237" s="88"/>
      <c r="P237" s="217">
        <f>O237*H237</f>
        <v>0</v>
      </c>
      <c r="Q237" s="217">
        <v>0</v>
      </c>
      <c r="R237" s="217">
        <f>Q237*H237</f>
        <v>0</v>
      </c>
      <c r="S237" s="217">
        <v>0</v>
      </c>
      <c r="T237" s="218">
        <f>S237*H237</f>
        <v>0</v>
      </c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R237" s="219" t="s">
        <v>573</v>
      </c>
      <c r="AT237" s="219" t="s">
        <v>138</v>
      </c>
      <c r="AU237" s="219" t="s">
        <v>143</v>
      </c>
      <c r="AY237" s="21" t="s">
        <v>133</v>
      </c>
      <c r="BE237" s="220">
        <f>IF(N237="základní",J237,0)</f>
        <v>0</v>
      </c>
      <c r="BF237" s="220">
        <f>IF(N237="snížená",J237,0)</f>
        <v>0</v>
      </c>
      <c r="BG237" s="220">
        <f>IF(N237="zákl. přenesená",J237,0)</f>
        <v>0</v>
      </c>
      <c r="BH237" s="220">
        <f>IF(N237="sníž. přenesená",J237,0)</f>
        <v>0</v>
      </c>
      <c r="BI237" s="220">
        <f>IF(N237="nulová",J237,0)</f>
        <v>0</v>
      </c>
      <c r="BJ237" s="21" t="s">
        <v>80</v>
      </c>
      <c r="BK237" s="220">
        <f>ROUND(I237*H237,2)</f>
        <v>0</v>
      </c>
      <c r="BL237" s="21" t="s">
        <v>573</v>
      </c>
      <c r="BM237" s="219" t="s">
        <v>1152</v>
      </c>
    </row>
    <row r="238" s="12" customFormat="1" ht="22.8" customHeight="1">
      <c r="A238" s="12"/>
      <c r="B238" s="192"/>
      <c r="C238" s="193"/>
      <c r="D238" s="194" t="s">
        <v>71</v>
      </c>
      <c r="E238" s="206" t="s">
        <v>1153</v>
      </c>
      <c r="F238" s="206" t="s">
        <v>1154</v>
      </c>
      <c r="G238" s="193"/>
      <c r="H238" s="193"/>
      <c r="I238" s="196"/>
      <c r="J238" s="207">
        <f>BK238</f>
        <v>0</v>
      </c>
      <c r="K238" s="193"/>
      <c r="L238" s="198"/>
      <c r="M238" s="199"/>
      <c r="N238" s="200"/>
      <c r="O238" s="200"/>
      <c r="P238" s="201">
        <f>P239</f>
        <v>0</v>
      </c>
      <c r="Q238" s="200"/>
      <c r="R238" s="201">
        <f>R239</f>
        <v>0</v>
      </c>
      <c r="S238" s="200"/>
      <c r="T238" s="202">
        <f>T239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03" t="s">
        <v>80</v>
      </c>
      <c r="AT238" s="204" t="s">
        <v>71</v>
      </c>
      <c r="AU238" s="204" t="s">
        <v>80</v>
      </c>
      <c r="AY238" s="203" t="s">
        <v>133</v>
      </c>
      <c r="BK238" s="205">
        <f>BK239</f>
        <v>0</v>
      </c>
    </row>
    <row r="239" s="2" customFormat="1" ht="16.5" customHeight="1">
      <c r="A239" s="42"/>
      <c r="B239" s="43"/>
      <c r="C239" s="208" t="s">
        <v>72</v>
      </c>
      <c r="D239" s="208" t="s">
        <v>138</v>
      </c>
      <c r="E239" s="209" t="s">
        <v>1155</v>
      </c>
      <c r="F239" s="210" t="s">
        <v>1156</v>
      </c>
      <c r="G239" s="211" t="s">
        <v>1002</v>
      </c>
      <c r="H239" s="212">
        <v>1</v>
      </c>
      <c r="I239" s="213"/>
      <c r="J239" s="214">
        <f>ROUND(I239*H239,2)</f>
        <v>0</v>
      </c>
      <c r="K239" s="210" t="s">
        <v>19</v>
      </c>
      <c r="L239" s="48"/>
      <c r="M239" s="215" t="s">
        <v>19</v>
      </c>
      <c r="N239" s="216" t="s">
        <v>43</v>
      </c>
      <c r="O239" s="88"/>
      <c r="P239" s="217">
        <f>O239*H239</f>
        <v>0</v>
      </c>
      <c r="Q239" s="217">
        <v>0</v>
      </c>
      <c r="R239" s="217">
        <f>Q239*H239</f>
        <v>0</v>
      </c>
      <c r="S239" s="217">
        <v>0</v>
      </c>
      <c r="T239" s="218">
        <f>S239*H239</f>
        <v>0</v>
      </c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R239" s="219" t="s">
        <v>573</v>
      </c>
      <c r="AT239" s="219" t="s">
        <v>138</v>
      </c>
      <c r="AU239" s="219" t="s">
        <v>82</v>
      </c>
      <c r="AY239" s="21" t="s">
        <v>133</v>
      </c>
      <c r="BE239" s="220">
        <f>IF(N239="základní",J239,0)</f>
        <v>0</v>
      </c>
      <c r="BF239" s="220">
        <f>IF(N239="snížená",J239,0)</f>
        <v>0</v>
      </c>
      <c r="BG239" s="220">
        <f>IF(N239="zákl. přenesená",J239,0)</f>
        <v>0</v>
      </c>
      <c r="BH239" s="220">
        <f>IF(N239="sníž. přenesená",J239,0)</f>
        <v>0</v>
      </c>
      <c r="BI239" s="220">
        <f>IF(N239="nulová",J239,0)</f>
        <v>0</v>
      </c>
      <c r="BJ239" s="21" t="s">
        <v>80</v>
      </c>
      <c r="BK239" s="220">
        <f>ROUND(I239*H239,2)</f>
        <v>0</v>
      </c>
      <c r="BL239" s="21" t="s">
        <v>573</v>
      </c>
      <c r="BM239" s="219" t="s">
        <v>1157</v>
      </c>
    </row>
    <row r="240" s="12" customFormat="1" ht="22.8" customHeight="1">
      <c r="A240" s="12"/>
      <c r="B240" s="192"/>
      <c r="C240" s="193"/>
      <c r="D240" s="194" t="s">
        <v>71</v>
      </c>
      <c r="E240" s="206" t="s">
        <v>1158</v>
      </c>
      <c r="F240" s="206" t="s">
        <v>1159</v>
      </c>
      <c r="G240" s="193"/>
      <c r="H240" s="193"/>
      <c r="I240" s="196"/>
      <c r="J240" s="207">
        <f>BK240</f>
        <v>0</v>
      </c>
      <c r="K240" s="193"/>
      <c r="L240" s="198"/>
      <c r="M240" s="199"/>
      <c r="N240" s="200"/>
      <c r="O240" s="200"/>
      <c r="P240" s="201">
        <f>P241</f>
        <v>0</v>
      </c>
      <c r="Q240" s="200"/>
      <c r="R240" s="201">
        <f>R241</f>
        <v>0</v>
      </c>
      <c r="S240" s="200"/>
      <c r="T240" s="202">
        <f>T241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03" t="s">
        <v>80</v>
      </c>
      <c r="AT240" s="204" t="s">
        <v>71</v>
      </c>
      <c r="AU240" s="204" t="s">
        <v>80</v>
      </c>
      <c r="AY240" s="203" t="s">
        <v>133</v>
      </c>
      <c r="BK240" s="205">
        <f>BK241</f>
        <v>0</v>
      </c>
    </row>
    <row r="241" s="12" customFormat="1" ht="20.88" customHeight="1">
      <c r="A241" s="12"/>
      <c r="B241" s="192"/>
      <c r="C241" s="193"/>
      <c r="D241" s="194" t="s">
        <v>71</v>
      </c>
      <c r="E241" s="206" t="s">
        <v>1160</v>
      </c>
      <c r="F241" s="206" t="s">
        <v>1161</v>
      </c>
      <c r="G241" s="193"/>
      <c r="H241" s="193"/>
      <c r="I241" s="196"/>
      <c r="J241" s="207">
        <f>BK241</f>
        <v>0</v>
      </c>
      <c r="K241" s="193"/>
      <c r="L241" s="198"/>
      <c r="M241" s="199"/>
      <c r="N241" s="200"/>
      <c r="O241" s="200"/>
      <c r="P241" s="201">
        <f>P242+P243+P245+P247+P249+P251+P254+P256+P258+P260+P262+P264+P266+P268+P270</f>
        <v>0</v>
      </c>
      <c r="Q241" s="200"/>
      <c r="R241" s="201">
        <f>R242+R243+R245+R247+R249+R251+R254+R256+R258+R260+R262+R264+R266+R268+R270</f>
        <v>0</v>
      </c>
      <c r="S241" s="200"/>
      <c r="T241" s="202">
        <f>T242+T243+T245+T247+T249+T251+T254+T256+T258+T260+T262+T264+T266+T268+T270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03" t="s">
        <v>80</v>
      </c>
      <c r="AT241" s="204" t="s">
        <v>71</v>
      </c>
      <c r="AU241" s="204" t="s">
        <v>82</v>
      </c>
      <c r="AY241" s="203" t="s">
        <v>133</v>
      </c>
      <c r="BK241" s="205">
        <f>BK242+BK243+BK245+BK247+BK249+BK251+BK254+BK256+BK258+BK260+BK262+BK264+BK266+BK268+BK270</f>
        <v>0</v>
      </c>
    </row>
    <row r="242" s="2" customFormat="1" ht="16.5" customHeight="1">
      <c r="A242" s="42"/>
      <c r="B242" s="43"/>
      <c r="C242" s="208" t="s">
        <v>72</v>
      </c>
      <c r="D242" s="208" t="s">
        <v>138</v>
      </c>
      <c r="E242" s="209" t="s">
        <v>1162</v>
      </c>
      <c r="F242" s="210" t="s">
        <v>1163</v>
      </c>
      <c r="G242" s="211" t="s">
        <v>1120</v>
      </c>
      <c r="H242" s="212">
        <v>0.10000000000000001</v>
      </c>
      <c r="I242" s="213"/>
      <c r="J242" s="214">
        <f>ROUND(I242*H242,2)</f>
        <v>0</v>
      </c>
      <c r="K242" s="210" t="s">
        <v>19</v>
      </c>
      <c r="L242" s="48"/>
      <c r="M242" s="215" t="s">
        <v>19</v>
      </c>
      <c r="N242" s="216" t="s">
        <v>43</v>
      </c>
      <c r="O242" s="88"/>
      <c r="P242" s="217">
        <f>O242*H242</f>
        <v>0</v>
      </c>
      <c r="Q242" s="217">
        <v>0</v>
      </c>
      <c r="R242" s="217">
        <f>Q242*H242</f>
        <v>0</v>
      </c>
      <c r="S242" s="217">
        <v>0</v>
      </c>
      <c r="T242" s="218">
        <f>S242*H242</f>
        <v>0</v>
      </c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R242" s="219" t="s">
        <v>573</v>
      </c>
      <c r="AT242" s="219" t="s">
        <v>138</v>
      </c>
      <c r="AU242" s="219" t="s">
        <v>144</v>
      </c>
      <c r="AY242" s="21" t="s">
        <v>133</v>
      </c>
      <c r="BE242" s="220">
        <f>IF(N242="základní",J242,0)</f>
        <v>0</v>
      </c>
      <c r="BF242" s="220">
        <f>IF(N242="snížená",J242,0)</f>
        <v>0</v>
      </c>
      <c r="BG242" s="220">
        <f>IF(N242="zákl. přenesená",J242,0)</f>
        <v>0</v>
      </c>
      <c r="BH242" s="220">
        <f>IF(N242="sníž. přenesená",J242,0)</f>
        <v>0</v>
      </c>
      <c r="BI242" s="220">
        <f>IF(N242="nulová",J242,0)</f>
        <v>0</v>
      </c>
      <c r="BJ242" s="21" t="s">
        <v>80</v>
      </c>
      <c r="BK242" s="220">
        <f>ROUND(I242*H242,2)</f>
        <v>0</v>
      </c>
      <c r="BL242" s="21" t="s">
        <v>573</v>
      </c>
      <c r="BM242" s="219" t="s">
        <v>1164</v>
      </c>
    </row>
    <row r="243" s="17" customFormat="1" ht="20.88" customHeight="1">
      <c r="A243" s="17"/>
      <c r="B243" s="284"/>
      <c r="C243" s="285"/>
      <c r="D243" s="286" t="s">
        <v>71</v>
      </c>
      <c r="E243" s="286" t="s">
        <v>1165</v>
      </c>
      <c r="F243" s="286" t="s">
        <v>1166</v>
      </c>
      <c r="G243" s="285"/>
      <c r="H243" s="285"/>
      <c r="I243" s="287"/>
      <c r="J243" s="288">
        <f>BK243</f>
        <v>0</v>
      </c>
      <c r="K243" s="285"/>
      <c r="L243" s="289"/>
      <c r="M243" s="290"/>
      <c r="N243" s="291"/>
      <c r="O243" s="291"/>
      <c r="P243" s="292">
        <f>P244</f>
        <v>0</v>
      </c>
      <c r="Q243" s="291"/>
      <c r="R243" s="292">
        <f>R244</f>
        <v>0</v>
      </c>
      <c r="S243" s="291"/>
      <c r="T243" s="293">
        <f>T244</f>
        <v>0</v>
      </c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R243" s="294" t="s">
        <v>80</v>
      </c>
      <c r="AT243" s="295" t="s">
        <v>71</v>
      </c>
      <c r="AU243" s="295" t="s">
        <v>144</v>
      </c>
      <c r="AY243" s="294" t="s">
        <v>133</v>
      </c>
      <c r="BK243" s="296">
        <f>BK244</f>
        <v>0</v>
      </c>
    </row>
    <row r="244" s="2" customFormat="1" ht="16.5" customHeight="1">
      <c r="A244" s="42"/>
      <c r="B244" s="43"/>
      <c r="C244" s="208" t="s">
        <v>72</v>
      </c>
      <c r="D244" s="208" t="s">
        <v>138</v>
      </c>
      <c r="E244" s="209" t="s">
        <v>1167</v>
      </c>
      <c r="F244" s="210" t="s">
        <v>1168</v>
      </c>
      <c r="G244" s="211" t="s">
        <v>141</v>
      </c>
      <c r="H244" s="212">
        <v>17</v>
      </c>
      <c r="I244" s="213"/>
      <c r="J244" s="214">
        <f>ROUND(I244*H244,2)</f>
        <v>0</v>
      </c>
      <c r="K244" s="210" t="s">
        <v>19</v>
      </c>
      <c r="L244" s="48"/>
      <c r="M244" s="215" t="s">
        <v>19</v>
      </c>
      <c r="N244" s="216" t="s">
        <v>43</v>
      </c>
      <c r="O244" s="88"/>
      <c r="P244" s="217">
        <f>O244*H244</f>
        <v>0</v>
      </c>
      <c r="Q244" s="217">
        <v>0</v>
      </c>
      <c r="R244" s="217">
        <f>Q244*H244</f>
        <v>0</v>
      </c>
      <c r="S244" s="217">
        <v>0</v>
      </c>
      <c r="T244" s="218">
        <f>S244*H244</f>
        <v>0</v>
      </c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R244" s="219" t="s">
        <v>573</v>
      </c>
      <c r="AT244" s="219" t="s">
        <v>138</v>
      </c>
      <c r="AU244" s="219" t="s">
        <v>143</v>
      </c>
      <c r="AY244" s="21" t="s">
        <v>133</v>
      </c>
      <c r="BE244" s="220">
        <f>IF(N244="základní",J244,0)</f>
        <v>0</v>
      </c>
      <c r="BF244" s="220">
        <f>IF(N244="snížená",J244,0)</f>
        <v>0</v>
      </c>
      <c r="BG244" s="220">
        <f>IF(N244="zákl. přenesená",J244,0)</f>
        <v>0</v>
      </c>
      <c r="BH244" s="220">
        <f>IF(N244="sníž. přenesená",J244,0)</f>
        <v>0</v>
      </c>
      <c r="BI244" s="220">
        <f>IF(N244="nulová",J244,0)</f>
        <v>0</v>
      </c>
      <c r="BJ244" s="21" t="s">
        <v>80</v>
      </c>
      <c r="BK244" s="220">
        <f>ROUND(I244*H244,2)</f>
        <v>0</v>
      </c>
      <c r="BL244" s="21" t="s">
        <v>573</v>
      </c>
      <c r="BM244" s="219" t="s">
        <v>1169</v>
      </c>
    </row>
    <row r="245" s="17" customFormat="1" ht="20.88" customHeight="1">
      <c r="A245" s="17"/>
      <c r="B245" s="284"/>
      <c r="C245" s="285"/>
      <c r="D245" s="286" t="s">
        <v>71</v>
      </c>
      <c r="E245" s="286" t="s">
        <v>1170</v>
      </c>
      <c r="F245" s="286" t="s">
        <v>1171</v>
      </c>
      <c r="G245" s="285"/>
      <c r="H245" s="285"/>
      <c r="I245" s="287"/>
      <c r="J245" s="288">
        <f>BK245</f>
        <v>0</v>
      </c>
      <c r="K245" s="285"/>
      <c r="L245" s="289"/>
      <c r="M245" s="290"/>
      <c r="N245" s="291"/>
      <c r="O245" s="291"/>
      <c r="P245" s="292">
        <f>P246</f>
        <v>0</v>
      </c>
      <c r="Q245" s="291"/>
      <c r="R245" s="292">
        <f>R246</f>
        <v>0</v>
      </c>
      <c r="S245" s="291"/>
      <c r="T245" s="293">
        <f>T246</f>
        <v>0</v>
      </c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R245" s="294" t="s">
        <v>80</v>
      </c>
      <c r="AT245" s="295" t="s">
        <v>71</v>
      </c>
      <c r="AU245" s="295" t="s">
        <v>144</v>
      </c>
      <c r="AY245" s="294" t="s">
        <v>133</v>
      </c>
      <c r="BK245" s="296">
        <f>BK246</f>
        <v>0</v>
      </c>
    </row>
    <row r="246" s="2" customFormat="1" ht="16.5" customHeight="1">
      <c r="A246" s="42"/>
      <c r="B246" s="43"/>
      <c r="C246" s="208" t="s">
        <v>72</v>
      </c>
      <c r="D246" s="208" t="s">
        <v>138</v>
      </c>
      <c r="E246" s="209" t="s">
        <v>1172</v>
      </c>
      <c r="F246" s="210" t="s">
        <v>1173</v>
      </c>
      <c r="G246" s="211" t="s">
        <v>335</v>
      </c>
      <c r="H246" s="212">
        <v>0.89000000000000001</v>
      </c>
      <c r="I246" s="213"/>
      <c r="J246" s="214">
        <f>ROUND(I246*H246,2)</f>
        <v>0</v>
      </c>
      <c r="K246" s="210" t="s">
        <v>19</v>
      </c>
      <c r="L246" s="48"/>
      <c r="M246" s="215" t="s">
        <v>19</v>
      </c>
      <c r="N246" s="216" t="s">
        <v>43</v>
      </c>
      <c r="O246" s="88"/>
      <c r="P246" s="217">
        <f>O246*H246</f>
        <v>0</v>
      </c>
      <c r="Q246" s="217">
        <v>0</v>
      </c>
      <c r="R246" s="217">
        <f>Q246*H246</f>
        <v>0</v>
      </c>
      <c r="S246" s="217">
        <v>0</v>
      </c>
      <c r="T246" s="218">
        <f>S246*H246</f>
        <v>0</v>
      </c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R246" s="219" t="s">
        <v>573</v>
      </c>
      <c r="AT246" s="219" t="s">
        <v>138</v>
      </c>
      <c r="AU246" s="219" t="s">
        <v>143</v>
      </c>
      <c r="AY246" s="21" t="s">
        <v>133</v>
      </c>
      <c r="BE246" s="220">
        <f>IF(N246="základní",J246,0)</f>
        <v>0</v>
      </c>
      <c r="BF246" s="220">
        <f>IF(N246="snížená",J246,0)</f>
        <v>0</v>
      </c>
      <c r="BG246" s="220">
        <f>IF(N246="zákl. přenesená",J246,0)</f>
        <v>0</v>
      </c>
      <c r="BH246" s="220">
        <f>IF(N246="sníž. přenesená",J246,0)</f>
        <v>0</v>
      </c>
      <c r="BI246" s="220">
        <f>IF(N246="nulová",J246,0)</f>
        <v>0</v>
      </c>
      <c r="BJ246" s="21" t="s">
        <v>80</v>
      </c>
      <c r="BK246" s="220">
        <f>ROUND(I246*H246,2)</f>
        <v>0</v>
      </c>
      <c r="BL246" s="21" t="s">
        <v>573</v>
      </c>
      <c r="BM246" s="219" t="s">
        <v>1174</v>
      </c>
    </row>
    <row r="247" s="17" customFormat="1" ht="20.88" customHeight="1">
      <c r="A247" s="17"/>
      <c r="B247" s="284"/>
      <c r="C247" s="285"/>
      <c r="D247" s="286" t="s">
        <v>71</v>
      </c>
      <c r="E247" s="286" t="s">
        <v>1175</v>
      </c>
      <c r="F247" s="286" t="s">
        <v>1176</v>
      </c>
      <c r="G247" s="285"/>
      <c r="H247" s="285"/>
      <c r="I247" s="287"/>
      <c r="J247" s="288">
        <f>BK247</f>
        <v>0</v>
      </c>
      <c r="K247" s="285"/>
      <c r="L247" s="289"/>
      <c r="M247" s="290"/>
      <c r="N247" s="291"/>
      <c r="O247" s="291"/>
      <c r="P247" s="292">
        <f>P248</f>
        <v>0</v>
      </c>
      <c r="Q247" s="291"/>
      <c r="R247" s="292">
        <f>R248</f>
        <v>0</v>
      </c>
      <c r="S247" s="291"/>
      <c r="T247" s="293">
        <f>T248</f>
        <v>0</v>
      </c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R247" s="294" t="s">
        <v>80</v>
      </c>
      <c r="AT247" s="295" t="s">
        <v>71</v>
      </c>
      <c r="AU247" s="295" t="s">
        <v>144</v>
      </c>
      <c r="AY247" s="294" t="s">
        <v>133</v>
      </c>
      <c r="BK247" s="296">
        <f>BK248</f>
        <v>0</v>
      </c>
    </row>
    <row r="248" s="2" customFormat="1" ht="16.5" customHeight="1">
      <c r="A248" s="42"/>
      <c r="B248" s="43"/>
      <c r="C248" s="208" t="s">
        <v>72</v>
      </c>
      <c r="D248" s="208" t="s">
        <v>138</v>
      </c>
      <c r="E248" s="209" t="s">
        <v>1177</v>
      </c>
      <c r="F248" s="210" t="s">
        <v>1178</v>
      </c>
      <c r="G248" s="211" t="s">
        <v>170</v>
      </c>
      <c r="H248" s="212">
        <v>7</v>
      </c>
      <c r="I248" s="213"/>
      <c r="J248" s="214">
        <f>ROUND(I248*H248,2)</f>
        <v>0</v>
      </c>
      <c r="K248" s="210" t="s">
        <v>19</v>
      </c>
      <c r="L248" s="48"/>
      <c r="M248" s="215" t="s">
        <v>19</v>
      </c>
      <c r="N248" s="216" t="s">
        <v>43</v>
      </c>
      <c r="O248" s="88"/>
      <c r="P248" s="217">
        <f>O248*H248</f>
        <v>0</v>
      </c>
      <c r="Q248" s="217">
        <v>0</v>
      </c>
      <c r="R248" s="217">
        <f>Q248*H248</f>
        <v>0</v>
      </c>
      <c r="S248" s="217">
        <v>0</v>
      </c>
      <c r="T248" s="218">
        <f>S248*H248</f>
        <v>0</v>
      </c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R248" s="219" t="s">
        <v>573</v>
      </c>
      <c r="AT248" s="219" t="s">
        <v>138</v>
      </c>
      <c r="AU248" s="219" t="s">
        <v>143</v>
      </c>
      <c r="AY248" s="21" t="s">
        <v>133</v>
      </c>
      <c r="BE248" s="220">
        <f>IF(N248="základní",J248,0)</f>
        <v>0</v>
      </c>
      <c r="BF248" s="220">
        <f>IF(N248="snížená",J248,0)</f>
        <v>0</v>
      </c>
      <c r="BG248" s="220">
        <f>IF(N248="zákl. přenesená",J248,0)</f>
        <v>0</v>
      </c>
      <c r="BH248" s="220">
        <f>IF(N248="sníž. přenesená",J248,0)</f>
        <v>0</v>
      </c>
      <c r="BI248" s="220">
        <f>IF(N248="nulová",J248,0)</f>
        <v>0</v>
      </c>
      <c r="BJ248" s="21" t="s">
        <v>80</v>
      </c>
      <c r="BK248" s="220">
        <f>ROUND(I248*H248,2)</f>
        <v>0</v>
      </c>
      <c r="BL248" s="21" t="s">
        <v>573</v>
      </c>
      <c r="BM248" s="219" t="s">
        <v>1179</v>
      </c>
    </row>
    <row r="249" s="17" customFormat="1" ht="20.88" customHeight="1">
      <c r="A249" s="17"/>
      <c r="B249" s="284"/>
      <c r="C249" s="285"/>
      <c r="D249" s="286" t="s">
        <v>71</v>
      </c>
      <c r="E249" s="286" t="s">
        <v>1180</v>
      </c>
      <c r="F249" s="286" t="s">
        <v>1181</v>
      </c>
      <c r="G249" s="285"/>
      <c r="H249" s="285"/>
      <c r="I249" s="287"/>
      <c r="J249" s="288">
        <f>BK249</f>
        <v>0</v>
      </c>
      <c r="K249" s="285"/>
      <c r="L249" s="289"/>
      <c r="M249" s="290"/>
      <c r="N249" s="291"/>
      <c r="O249" s="291"/>
      <c r="P249" s="292">
        <f>P250</f>
        <v>0</v>
      </c>
      <c r="Q249" s="291"/>
      <c r="R249" s="292">
        <f>R250</f>
        <v>0</v>
      </c>
      <c r="S249" s="291"/>
      <c r="T249" s="293">
        <f>T250</f>
        <v>0</v>
      </c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R249" s="294" t="s">
        <v>80</v>
      </c>
      <c r="AT249" s="295" t="s">
        <v>71</v>
      </c>
      <c r="AU249" s="295" t="s">
        <v>144</v>
      </c>
      <c r="AY249" s="294" t="s">
        <v>133</v>
      </c>
      <c r="BK249" s="296">
        <f>BK250</f>
        <v>0</v>
      </c>
    </row>
    <row r="250" s="2" customFormat="1" ht="16.5" customHeight="1">
      <c r="A250" s="42"/>
      <c r="B250" s="43"/>
      <c r="C250" s="208" t="s">
        <v>72</v>
      </c>
      <c r="D250" s="208" t="s">
        <v>138</v>
      </c>
      <c r="E250" s="209" t="s">
        <v>1182</v>
      </c>
      <c r="F250" s="210" t="s">
        <v>1183</v>
      </c>
      <c r="G250" s="211" t="s">
        <v>170</v>
      </c>
      <c r="H250" s="212">
        <v>1</v>
      </c>
      <c r="I250" s="213"/>
      <c r="J250" s="214">
        <f>ROUND(I250*H250,2)</f>
        <v>0</v>
      </c>
      <c r="K250" s="210" t="s">
        <v>19</v>
      </c>
      <c r="L250" s="48"/>
      <c r="M250" s="215" t="s">
        <v>19</v>
      </c>
      <c r="N250" s="216" t="s">
        <v>43</v>
      </c>
      <c r="O250" s="88"/>
      <c r="P250" s="217">
        <f>O250*H250</f>
        <v>0</v>
      </c>
      <c r="Q250" s="217">
        <v>0</v>
      </c>
      <c r="R250" s="217">
        <f>Q250*H250</f>
        <v>0</v>
      </c>
      <c r="S250" s="217">
        <v>0</v>
      </c>
      <c r="T250" s="218">
        <f>S250*H250</f>
        <v>0</v>
      </c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R250" s="219" t="s">
        <v>573</v>
      </c>
      <c r="AT250" s="219" t="s">
        <v>138</v>
      </c>
      <c r="AU250" s="219" t="s">
        <v>143</v>
      </c>
      <c r="AY250" s="21" t="s">
        <v>133</v>
      </c>
      <c r="BE250" s="220">
        <f>IF(N250="základní",J250,0)</f>
        <v>0</v>
      </c>
      <c r="BF250" s="220">
        <f>IF(N250="snížená",J250,0)</f>
        <v>0</v>
      </c>
      <c r="BG250" s="220">
        <f>IF(N250="zákl. přenesená",J250,0)</f>
        <v>0</v>
      </c>
      <c r="BH250" s="220">
        <f>IF(N250="sníž. přenesená",J250,0)</f>
        <v>0</v>
      </c>
      <c r="BI250" s="220">
        <f>IF(N250="nulová",J250,0)</f>
        <v>0</v>
      </c>
      <c r="BJ250" s="21" t="s">
        <v>80</v>
      </c>
      <c r="BK250" s="220">
        <f>ROUND(I250*H250,2)</f>
        <v>0</v>
      </c>
      <c r="BL250" s="21" t="s">
        <v>573</v>
      </c>
      <c r="BM250" s="219" t="s">
        <v>1184</v>
      </c>
    </row>
    <row r="251" s="17" customFormat="1" ht="20.88" customHeight="1">
      <c r="A251" s="17"/>
      <c r="B251" s="284"/>
      <c r="C251" s="285"/>
      <c r="D251" s="286" t="s">
        <v>71</v>
      </c>
      <c r="E251" s="286" t="s">
        <v>1185</v>
      </c>
      <c r="F251" s="286" t="s">
        <v>1186</v>
      </c>
      <c r="G251" s="285"/>
      <c r="H251" s="285"/>
      <c r="I251" s="287"/>
      <c r="J251" s="288">
        <f>BK251</f>
        <v>0</v>
      </c>
      <c r="K251" s="285"/>
      <c r="L251" s="289"/>
      <c r="M251" s="290"/>
      <c r="N251" s="291"/>
      <c r="O251" s="291"/>
      <c r="P251" s="292">
        <f>SUM(P252:P253)</f>
        <v>0</v>
      </c>
      <c r="Q251" s="291"/>
      <c r="R251" s="292">
        <f>SUM(R252:R253)</f>
        <v>0</v>
      </c>
      <c r="S251" s="291"/>
      <c r="T251" s="293">
        <f>SUM(T252:T253)</f>
        <v>0</v>
      </c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R251" s="294" t="s">
        <v>80</v>
      </c>
      <c r="AT251" s="295" t="s">
        <v>71</v>
      </c>
      <c r="AU251" s="295" t="s">
        <v>144</v>
      </c>
      <c r="AY251" s="294" t="s">
        <v>133</v>
      </c>
      <c r="BK251" s="296">
        <f>SUM(BK252:BK253)</f>
        <v>0</v>
      </c>
    </row>
    <row r="252" s="2" customFormat="1" ht="33" customHeight="1">
      <c r="A252" s="42"/>
      <c r="B252" s="43"/>
      <c r="C252" s="208" t="s">
        <v>72</v>
      </c>
      <c r="D252" s="208" t="s">
        <v>138</v>
      </c>
      <c r="E252" s="209" t="s">
        <v>1187</v>
      </c>
      <c r="F252" s="210" t="s">
        <v>1188</v>
      </c>
      <c r="G252" s="211" t="s">
        <v>141</v>
      </c>
      <c r="H252" s="212">
        <v>3</v>
      </c>
      <c r="I252" s="213"/>
      <c r="J252" s="214">
        <f>ROUND(I252*H252,2)</f>
        <v>0</v>
      </c>
      <c r="K252" s="210" t="s">
        <v>19</v>
      </c>
      <c r="L252" s="48"/>
      <c r="M252" s="215" t="s">
        <v>19</v>
      </c>
      <c r="N252" s="216" t="s">
        <v>43</v>
      </c>
      <c r="O252" s="88"/>
      <c r="P252" s="217">
        <f>O252*H252</f>
        <v>0</v>
      </c>
      <c r="Q252" s="217">
        <v>0</v>
      </c>
      <c r="R252" s="217">
        <f>Q252*H252</f>
        <v>0</v>
      </c>
      <c r="S252" s="217">
        <v>0</v>
      </c>
      <c r="T252" s="218">
        <f>S252*H252</f>
        <v>0</v>
      </c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R252" s="219" t="s">
        <v>573</v>
      </c>
      <c r="AT252" s="219" t="s">
        <v>138</v>
      </c>
      <c r="AU252" s="219" t="s">
        <v>143</v>
      </c>
      <c r="AY252" s="21" t="s">
        <v>133</v>
      </c>
      <c r="BE252" s="220">
        <f>IF(N252="základní",J252,0)</f>
        <v>0</v>
      </c>
      <c r="BF252" s="220">
        <f>IF(N252="snížená",J252,0)</f>
        <v>0</v>
      </c>
      <c r="BG252" s="220">
        <f>IF(N252="zákl. přenesená",J252,0)</f>
        <v>0</v>
      </c>
      <c r="BH252" s="220">
        <f>IF(N252="sníž. přenesená",J252,0)</f>
        <v>0</v>
      </c>
      <c r="BI252" s="220">
        <f>IF(N252="nulová",J252,0)</f>
        <v>0</v>
      </c>
      <c r="BJ252" s="21" t="s">
        <v>80</v>
      </c>
      <c r="BK252" s="220">
        <f>ROUND(I252*H252,2)</f>
        <v>0</v>
      </c>
      <c r="BL252" s="21" t="s">
        <v>573</v>
      </c>
      <c r="BM252" s="219" t="s">
        <v>1189</v>
      </c>
    </row>
    <row r="253" s="2" customFormat="1" ht="33" customHeight="1">
      <c r="A253" s="42"/>
      <c r="B253" s="43"/>
      <c r="C253" s="208" t="s">
        <v>72</v>
      </c>
      <c r="D253" s="208" t="s">
        <v>138</v>
      </c>
      <c r="E253" s="209" t="s">
        <v>1190</v>
      </c>
      <c r="F253" s="210" t="s">
        <v>1191</v>
      </c>
      <c r="G253" s="211" t="s">
        <v>141</v>
      </c>
      <c r="H253" s="212">
        <v>3</v>
      </c>
      <c r="I253" s="213"/>
      <c r="J253" s="214">
        <f>ROUND(I253*H253,2)</f>
        <v>0</v>
      </c>
      <c r="K253" s="210" t="s">
        <v>19</v>
      </c>
      <c r="L253" s="48"/>
      <c r="M253" s="215" t="s">
        <v>19</v>
      </c>
      <c r="N253" s="216" t="s">
        <v>43</v>
      </c>
      <c r="O253" s="88"/>
      <c r="P253" s="217">
        <f>O253*H253</f>
        <v>0</v>
      </c>
      <c r="Q253" s="217">
        <v>0</v>
      </c>
      <c r="R253" s="217">
        <f>Q253*H253</f>
        <v>0</v>
      </c>
      <c r="S253" s="217">
        <v>0</v>
      </c>
      <c r="T253" s="218">
        <f>S253*H253</f>
        <v>0</v>
      </c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R253" s="219" t="s">
        <v>573</v>
      </c>
      <c r="AT253" s="219" t="s">
        <v>138</v>
      </c>
      <c r="AU253" s="219" t="s">
        <v>143</v>
      </c>
      <c r="AY253" s="21" t="s">
        <v>133</v>
      </c>
      <c r="BE253" s="220">
        <f>IF(N253="základní",J253,0)</f>
        <v>0</v>
      </c>
      <c r="BF253" s="220">
        <f>IF(N253="snížená",J253,0)</f>
        <v>0</v>
      </c>
      <c r="BG253" s="220">
        <f>IF(N253="zákl. přenesená",J253,0)</f>
        <v>0</v>
      </c>
      <c r="BH253" s="220">
        <f>IF(N253="sníž. přenesená",J253,0)</f>
        <v>0</v>
      </c>
      <c r="BI253" s="220">
        <f>IF(N253="nulová",J253,0)</f>
        <v>0</v>
      </c>
      <c r="BJ253" s="21" t="s">
        <v>80</v>
      </c>
      <c r="BK253" s="220">
        <f>ROUND(I253*H253,2)</f>
        <v>0</v>
      </c>
      <c r="BL253" s="21" t="s">
        <v>573</v>
      </c>
      <c r="BM253" s="219" t="s">
        <v>1192</v>
      </c>
    </row>
    <row r="254" s="17" customFormat="1" ht="20.88" customHeight="1">
      <c r="A254" s="17"/>
      <c r="B254" s="284"/>
      <c r="C254" s="285"/>
      <c r="D254" s="286" t="s">
        <v>71</v>
      </c>
      <c r="E254" s="286" t="s">
        <v>1193</v>
      </c>
      <c r="F254" s="286" t="s">
        <v>1194</v>
      </c>
      <c r="G254" s="285"/>
      <c r="H254" s="285"/>
      <c r="I254" s="287"/>
      <c r="J254" s="288">
        <f>BK254</f>
        <v>0</v>
      </c>
      <c r="K254" s="285"/>
      <c r="L254" s="289"/>
      <c r="M254" s="290"/>
      <c r="N254" s="291"/>
      <c r="O254" s="291"/>
      <c r="P254" s="292">
        <f>P255</f>
        <v>0</v>
      </c>
      <c r="Q254" s="291"/>
      <c r="R254" s="292">
        <f>R255</f>
        <v>0</v>
      </c>
      <c r="S254" s="291"/>
      <c r="T254" s="293">
        <f>T255</f>
        <v>0</v>
      </c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R254" s="294" t="s">
        <v>80</v>
      </c>
      <c r="AT254" s="295" t="s">
        <v>71</v>
      </c>
      <c r="AU254" s="295" t="s">
        <v>144</v>
      </c>
      <c r="AY254" s="294" t="s">
        <v>133</v>
      </c>
      <c r="BK254" s="296">
        <f>BK255</f>
        <v>0</v>
      </c>
    </row>
    <row r="255" s="2" customFormat="1" ht="16.5" customHeight="1">
      <c r="A255" s="42"/>
      <c r="B255" s="43"/>
      <c r="C255" s="208" t="s">
        <v>72</v>
      </c>
      <c r="D255" s="208" t="s">
        <v>138</v>
      </c>
      <c r="E255" s="209" t="s">
        <v>1195</v>
      </c>
      <c r="F255" s="210" t="s">
        <v>1196</v>
      </c>
      <c r="G255" s="211" t="s">
        <v>141</v>
      </c>
      <c r="H255" s="212">
        <v>1.23</v>
      </c>
      <c r="I255" s="213"/>
      <c r="J255" s="214">
        <f>ROUND(I255*H255,2)</f>
        <v>0</v>
      </c>
      <c r="K255" s="210" t="s">
        <v>19</v>
      </c>
      <c r="L255" s="48"/>
      <c r="M255" s="215" t="s">
        <v>19</v>
      </c>
      <c r="N255" s="216" t="s">
        <v>43</v>
      </c>
      <c r="O255" s="88"/>
      <c r="P255" s="217">
        <f>O255*H255</f>
        <v>0</v>
      </c>
      <c r="Q255" s="217">
        <v>0</v>
      </c>
      <c r="R255" s="217">
        <f>Q255*H255</f>
        <v>0</v>
      </c>
      <c r="S255" s="217">
        <v>0</v>
      </c>
      <c r="T255" s="218">
        <f>S255*H255</f>
        <v>0</v>
      </c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R255" s="219" t="s">
        <v>573</v>
      </c>
      <c r="AT255" s="219" t="s">
        <v>138</v>
      </c>
      <c r="AU255" s="219" t="s">
        <v>143</v>
      </c>
      <c r="AY255" s="21" t="s">
        <v>133</v>
      </c>
      <c r="BE255" s="220">
        <f>IF(N255="základní",J255,0)</f>
        <v>0</v>
      </c>
      <c r="BF255" s="220">
        <f>IF(N255="snížená",J255,0)</f>
        <v>0</v>
      </c>
      <c r="BG255" s="220">
        <f>IF(N255="zákl. přenesená",J255,0)</f>
        <v>0</v>
      </c>
      <c r="BH255" s="220">
        <f>IF(N255="sníž. přenesená",J255,0)</f>
        <v>0</v>
      </c>
      <c r="BI255" s="220">
        <f>IF(N255="nulová",J255,0)</f>
        <v>0</v>
      </c>
      <c r="BJ255" s="21" t="s">
        <v>80</v>
      </c>
      <c r="BK255" s="220">
        <f>ROUND(I255*H255,2)</f>
        <v>0</v>
      </c>
      <c r="BL255" s="21" t="s">
        <v>573</v>
      </c>
      <c r="BM255" s="219" t="s">
        <v>1197</v>
      </c>
    </row>
    <row r="256" s="17" customFormat="1" ht="20.88" customHeight="1">
      <c r="A256" s="17"/>
      <c r="B256" s="284"/>
      <c r="C256" s="285"/>
      <c r="D256" s="286" t="s">
        <v>71</v>
      </c>
      <c r="E256" s="286" t="s">
        <v>1198</v>
      </c>
      <c r="F256" s="286" t="s">
        <v>1199</v>
      </c>
      <c r="G256" s="285"/>
      <c r="H256" s="285"/>
      <c r="I256" s="287"/>
      <c r="J256" s="288">
        <f>BK256</f>
        <v>0</v>
      </c>
      <c r="K256" s="285"/>
      <c r="L256" s="289"/>
      <c r="M256" s="290"/>
      <c r="N256" s="291"/>
      <c r="O256" s="291"/>
      <c r="P256" s="292">
        <f>P257</f>
        <v>0</v>
      </c>
      <c r="Q256" s="291"/>
      <c r="R256" s="292">
        <f>R257</f>
        <v>0</v>
      </c>
      <c r="S256" s="291"/>
      <c r="T256" s="293">
        <f>T257</f>
        <v>0</v>
      </c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R256" s="294" t="s">
        <v>80</v>
      </c>
      <c r="AT256" s="295" t="s">
        <v>71</v>
      </c>
      <c r="AU256" s="295" t="s">
        <v>144</v>
      </c>
      <c r="AY256" s="294" t="s">
        <v>133</v>
      </c>
      <c r="BK256" s="296">
        <f>BK257</f>
        <v>0</v>
      </c>
    </row>
    <row r="257" s="2" customFormat="1" ht="16.5" customHeight="1">
      <c r="A257" s="42"/>
      <c r="B257" s="43"/>
      <c r="C257" s="208" t="s">
        <v>72</v>
      </c>
      <c r="D257" s="208" t="s">
        <v>138</v>
      </c>
      <c r="E257" s="209" t="s">
        <v>1200</v>
      </c>
      <c r="F257" s="210" t="s">
        <v>1201</v>
      </c>
      <c r="G257" s="211" t="s">
        <v>170</v>
      </c>
      <c r="H257" s="212">
        <v>28</v>
      </c>
      <c r="I257" s="213"/>
      <c r="J257" s="214">
        <f>ROUND(I257*H257,2)</f>
        <v>0</v>
      </c>
      <c r="K257" s="210" t="s">
        <v>19</v>
      </c>
      <c r="L257" s="48"/>
      <c r="M257" s="215" t="s">
        <v>19</v>
      </c>
      <c r="N257" s="216" t="s">
        <v>43</v>
      </c>
      <c r="O257" s="88"/>
      <c r="P257" s="217">
        <f>O257*H257</f>
        <v>0</v>
      </c>
      <c r="Q257" s="217">
        <v>0</v>
      </c>
      <c r="R257" s="217">
        <f>Q257*H257</f>
        <v>0</v>
      </c>
      <c r="S257" s="217">
        <v>0</v>
      </c>
      <c r="T257" s="218">
        <f>S257*H257</f>
        <v>0</v>
      </c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R257" s="219" t="s">
        <v>573</v>
      </c>
      <c r="AT257" s="219" t="s">
        <v>138</v>
      </c>
      <c r="AU257" s="219" t="s">
        <v>143</v>
      </c>
      <c r="AY257" s="21" t="s">
        <v>133</v>
      </c>
      <c r="BE257" s="220">
        <f>IF(N257="základní",J257,0)</f>
        <v>0</v>
      </c>
      <c r="BF257" s="220">
        <f>IF(N257="snížená",J257,0)</f>
        <v>0</v>
      </c>
      <c r="BG257" s="220">
        <f>IF(N257="zákl. přenesená",J257,0)</f>
        <v>0</v>
      </c>
      <c r="BH257" s="220">
        <f>IF(N257="sníž. přenesená",J257,0)</f>
        <v>0</v>
      </c>
      <c r="BI257" s="220">
        <f>IF(N257="nulová",J257,0)</f>
        <v>0</v>
      </c>
      <c r="BJ257" s="21" t="s">
        <v>80</v>
      </c>
      <c r="BK257" s="220">
        <f>ROUND(I257*H257,2)</f>
        <v>0</v>
      </c>
      <c r="BL257" s="21" t="s">
        <v>573</v>
      </c>
      <c r="BM257" s="219" t="s">
        <v>1202</v>
      </c>
    </row>
    <row r="258" s="17" customFormat="1" ht="20.88" customHeight="1">
      <c r="A258" s="17"/>
      <c r="B258" s="284"/>
      <c r="C258" s="285"/>
      <c r="D258" s="286" t="s">
        <v>71</v>
      </c>
      <c r="E258" s="286" t="s">
        <v>1203</v>
      </c>
      <c r="F258" s="286" t="s">
        <v>1204</v>
      </c>
      <c r="G258" s="285"/>
      <c r="H258" s="285"/>
      <c r="I258" s="287"/>
      <c r="J258" s="288">
        <f>BK258</f>
        <v>0</v>
      </c>
      <c r="K258" s="285"/>
      <c r="L258" s="289"/>
      <c r="M258" s="290"/>
      <c r="N258" s="291"/>
      <c r="O258" s="291"/>
      <c r="P258" s="292">
        <f>P259</f>
        <v>0</v>
      </c>
      <c r="Q258" s="291"/>
      <c r="R258" s="292">
        <f>R259</f>
        <v>0</v>
      </c>
      <c r="S258" s="291"/>
      <c r="T258" s="293">
        <f>T259</f>
        <v>0</v>
      </c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R258" s="294" t="s">
        <v>80</v>
      </c>
      <c r="AT258" s="295" t="s">
        <v>71</v>
      </c>
      <c r="AU258" s="295" t="s">
        <v>144</v>
      </c>
      <c r="AY258" s="294" t="s">
        <v>133</v>
      </c>
      <c r="BK258" s="296">
        <f>BK259</f>
        <v>0</v>
      </c>
    </row>
    <row r="259" s="2" customFormat="1" ht="16.5" customHeight="1">
      <c r="A259" s="42"/>
      <c r="B259" s="43"/>
      <c r="C259" s="208" t="s">
        <v>72</v>
      </c>
      <c r="D259" s="208" t="s">
        <v>138</v>
      </c>
      <c r="E259" s="209" t="s">
        <v>1205</v>
      </c>
      <c r="F259" s="210" t="s">
        <v>1206</v>
      </c>
      <c r="G259" s="211" t="s">
        <v>170</v>
      </c>
      <c r="H259" s="212">
        <v>28</v>
      </c>
      <c r="I259" s="213"/>
      <c r="J259" s="214">
        <f>ROUND(I259*H259,2)</f>
        <v>0</v>
      </c>
      <c r="K259" s="210" t="s">
        <v>19</v>
      </c>
      <c r="L259" s="48"/>
      <c r="M259" s="215" t="s">
        <v>19</v>
      </c>
      <c r="N259" s="216" t="s">
        <v>43</v>
      </c>
      <c r="O259" s="88"/>
      <c r="P259" s="217">
        <f>O259*H259</f>
        <v>0</v>
      </c>
      <c r="Q259" s="217">
        <v>0</v>
      </c>
      <c r="R259" s="217">
        <f>Q259*H259</f>
        <v>0</v>
      </c>
      <c r="S259" s="217">
        <v>0</v>
      </c>
      <c r="T259" s="218">
        <f>S259*H259</f>
        <v>0</v>
      </c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R259" s="219" t="s">
        <v>573</v>
      </c>
      <c r="AT259" s="219" t="s">
        <v>138</v>
      </c>
      <c r="AU259" s="219" t="s">
        <v>143</v>
      </c>
      <c r="AY259" s="21" t="s">
        <v>133</v>
      </c>
      <c r="BE259" s="220">
        <f>IF(N259="základní",J259,0)</f>
        <v>0</v>
      </c>
      <c r="BF259" s="220">
        <f>IF(N259="snížená",J259,0)</f>
        <v>0</v>
      </c>
      <c r="BG259" s="220">
        <f>IF(N259="zákl. přenesená",J259,0)</f>
        <v>0</v>
      </c>
      <c r="BH259" s="220">
        <f>IF(N259="sníž. přenesená",J259,0)</f>
        <v>0</v>
      </c>
      <c r="BI259" s="220">
        <f>IF(N259="nulová",J259,0)</f>
        <v>0</v>
      </c>
      <c r="BJ259" s="21" t="s">
        <v>80</v>
      </c>
      <c r="BK259" s="220">
        <f>ROUND(I259*H259,2)</f>
        <v>0</v>
      </c>
      <c r="BL259" s="21" t="s">
        <v>573</v>
      </c>
      <c r="BM259" s="219" t="s">
        <v>1207</v>
      </c>
    </row>
    <row r="260" s="17" customFormat="1" ht="20.88" customHeight="1">
      <c r="A260" s="17"/>
      <c r="B260" s="284"/>
      <c r="C260" s="285"/>
      <c r="D260" s="286" t="s">
        <v>71</v>
      </c>
      <c r="E260" s="286" t="s">
        <v>1208</v>
      </c>
      <c r="F260" s="286" t="s">
        <v>1209</v>
      </c>
      <c r="G260" s="285"/>
      <c r="H260" s="285"/>
      <c r="I260" s="287"/>
      <c r="J260" s="288">
        <f>BK260</f>
        <v>0</v>
      </c>
      <c r="K260" s="285"/>
      <c r="L260" s="289"/>
      <c r="M260" s="290"/>
      <c r="N260" s="291"/>
      <c r="O260" s="291"/>
      <c r="P260" s="292">
        <f>P261</f>
        <v>0</v>
      </c>
      <c r="Q260" s="291"/>
      <c r="R260" s="292">
        <f>R261</f>
        <v>0</v>
      </c>
      <c r="S260" s="291"/>
      <c r="T260" s="293">
        <f>T261</f>
        <v>0</v>
      </c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R260" s="294" t="s">
        <v>80</v>
      </c>
      <c r="AT260" s="295" t="s">
        <v>71</v>
      </c>
      <c r="AU260" s="295" t="s">
        <v>144</v>
      </c>
      <c r="AY260" s="294" t="s">
        <v>133</v>
      </c>
      <c r="BK260" s="296">
        <f>BK261</f>
        <v>0</v>
      </c>
    </row>
    <row r="261" s="2" customFormat="1" ht="16.5" customHeight="1">
      <c r="A261" s="42"/>
      <c r="B261" s="43"/>
      <c r="C261" s="208" t="s">
        <v>72</v>
      </c>
      <c r="D261" s="208" t="s">
        <v>138</v>
      </c>
      <c r="E261" s="209" t="s">
        <v>1210</v>
      </c>
      <c r="F261" s="210" t="s">
        <v>1211</v>
      </c>
      <c r="G261" s="211" t="s">
        <v>170</v>
      </c>
      <c r="H261" s="212">
        <v>28</v>
      </c>
      <c r="I261" s="213"/>
      <c r="J261" s="214">
        <f>ROUND(I261*H261,2)</f>
        <v>0</v>
      </c>
      <c r="K261" s="210" t="s">
        <v>19</v>
      </c>
      <c r="L261" s="48"/>
      <c r="M261" s="215" t="s">
        <v>19</v>
      </c>
      <c r="N261" s="216" t="s">
        <v>43</v>
      </c>
      <c r="O261" s="88"/>
      <c r="P261" s="217">
        <f>O261*H261</f>
        <v>0</v>
      </c>
      <c r="Q261" s="217">
        <v>0</v>
      </c>
      <c r="R261" s="217">
        <f>Q261*H261</f>
        <v>0</v>
      </c>
      <c r="S261" s="217">
        <v>0</v>
      </c>
      <c r="T261" s="218">
        <f>S261*H261</f>
        <v>0</v>
      </c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R261" s="219" t="s">
        <v>573</v>
      </c>
      <c r="AT261" s="219" t="s">
        <v>138</v>
      </c>
      <c r="AU261" s="219" t="s">
        <v>143</v>
      </c>
      <c r="AY261" s="21" t="s">
        <v>133</v>
      </c>
      <c r="BE261" s="220">
        <f>IF(N261="základní",J261,0)</f>
        <v>0</v>
      </c>
      <c r="BF261" s="220">
        <f>IF(N261="snížená",J261,0)</f>
        <v>0</v>
      </c>
      <c r="BG261" s="220">
        <f>IF(N261="zákl. přenesená",J261,0)</f>
        <v>0</v>
      </c>
      <c r="BH261" s="220">
        <f>IF(N261="sníž. přenesená",J261,0)</f>
        <v>0</v>
      </c>
      <c r="BI261" s="220">
        <f>IF(N261="nulová",J261,0)</f>
        <v>0</v>
      </c>
      <c r="BJ261" s="21" t="s">
        <v>80</v>
      </c>
      <c r="BK261" s="220">
        <f>ROUND(I261*H261,2)</f>
        <v>0</v>
      </c>
      <c r="BL261" s="21" t="s">
        <v>573</v>
      </c>
      <c r="BM261" s="219" t="s">
        <v>1212</v>
      </c>
    </row>
    <row r="262" s="17" customFormat="1" ht="20.88" customHeight="1">
      <c r="A262" s="17"/>
      <c r="B262" s="284"/>
      <c r="C262" s="285"/>
      <c r="D262" s="286" t="s">
        <v>71</v>
      </c>
      <c r="E262" s="286" t="s">
        <v>1213</v>
      </c>
      <c r="F262" s="286" t="s">
        <v>1214</v>
      </c>
      <c r="G262" s="285"/>
      <c r="H262" s="285"/>
      <c r="I262" s="287"/>
      <c r="J262" s="288">
        <f>BK262</f>
        <v>0</v>
      </c>
      <c r="K262" s="285"/>
      <c r="L262" s="289"/>
      <c r="M262" s="290"/>
      <c r="N262" s="291"/>
      <c r="O262" s="291"/>
      <c r="P262" s="292">
        <f>P263</f>
        <v>0</v>
      </c>
      <c r="Q262" s="291"/>
      <c r="R262" s="292">
        <f>R263</f>
        <v>0</v>
      </c>
      <c r="S262" s="291"/>
      <c r="T262" s="293">
        <f>T263</f>
        <v>0</v>
      </c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R262" s="294" t="s">
        <v>80</v>
      </c>
      <c r="AT262" s="295" t="s">
        <v>71</v>
      </c>
      <c r="AU262" s="295" t="s">
        <v>144</v>
      </c>
      <c r="AY262" s="294" t="s">
        <v>133</v>
      </c>
      <c r="BK262" s="296">
        <f>BK263</f>
        <v>0</v>
      </c>
    </row>
    <row r="263" s="2" customFormat="1" ht="16.5" customHeight="1">
      <c r="A263" s="42"/>
      <c r="B263" s="43"/>
      <c r="C263" s="208" t="s">
        <v>72</v>
      </c>
      <c r="D263" s="208" t="s">
        <v>138</v>
      </c>
      <c r="E263" s="209" t="s">
        <v>1215</v>
      </c>
      <c r="F263" s="210" t="s">
        <v>1216</v>
      </c>
      <c r="G263" s="211" t="s">
        <v>141</v>
      </c>
      <c r="H263" s="212">
        <v>1.75</v>
      </c>
      <c r="I263" s="213"/>
      <c r="J263" s="214">
        <f>ROUND(I263*H263,2)</f>
        <v>0</v>
      </c>
      <c r="K263" s="210" t="s">
        <v>19</v>
      </c>
      <c r="L263" s="48"/>
      <c r="M263" s="215" t="s">
        <v>19</v>
      </c>
      <c r="N263" s="216" t="s">
        <v>43</v>
      </c>
      <c r="O263" s="88"/>
      <c r="P263" s="217">
        <f>O263*H263</f>
        <v>0</v>
      </c>
      <c r="Q263" s="217">
        <v>0</v>
      </c>
      <c r="R263" s="217">
        <f>Q263*H263</f>
        <v>0</v>
      </c>
      <c r="S263" s="217">
        <v>0</v>
      </c>
      <c r="T263" s="218">
        <f>S263*H263</f>
        <v>0</v>
      </c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R263" s="219" t="s">
        <v>573</v>
      </c>
      <c r="AT263" s="219" t="s">
        <v>138</v>
      </c>
      <c r="AU263" s="219" t="s">
        <v>143</v>
      </c>
      <c r="AY263" s="21" t="s">
        <v>133</v>
      </c>
      <c r="BE263" s="220">
        <f>IF(N263="základní",J263,0)</f>
        <v>0</v>
      </c>
      <c r="BF263" s="220">
        <f>IF(N263="snížená",J263,0)</f>
        <v>0</v>
      </c>
      <c r="BG263" s="220">
        <f>IF(N263="zákl. přenesená",J263,0)</f>
        <v>0</v>
      </c>
      <c r="BH263" s="220">
        <f>IF(N263="sníž. přenesená",J263,0)</f>
        <v>0</v>
      </c>
      <c r="BI263" s="220">
        <f>IF(N263="nulová",J263,0)</f>
        <v>0</v>
      </c>
      <c r="BJ263" s="21" t="s">
        <v>80</v>
      </c>
      <c r="BK263" s="220">
        <f>ROUND(I263*H263,2)</f>
        <v>0</v>
      </c>
      <c r="BL263" s="21" t="s">
        <v>573</v>
      </c>
      <c r="BM263" s="219" t="s">
        <v>1217</v>
      </c>
    </row>
    <row r="264" s="17" customFormat="1" ht="20.88" customHeight="1">
      <c r="A264" s="17"/>
      <c r="B264" s="284"/>
      <c r="C264" s="285"/>
      <c r="D264" s="286" t="s">
        <v>71</v>
      </c>
      <c r="E264" s="286" t="s">
        <v>1218</v>
      </c>
      <c r="F264" s="286" t="s">
        <v>1219</v>
      </c>
      <c r="G264" s="285"/>
      <c r="H264" s="285"/>
      <c r="I264" s="287"/>
      <c r="J264" s="288">
        <f>BK264</f>
        <v>0</v>
      </c>
      <c r="K264" s="285"/>
      <c r="L264" s="289"/>
      <c r="M264" s="290"/>
      <c r="N264" s="291"/>
      <c r="O264" s="291"/>
      <c r="P264" s="292">
        <f>P265</f>
        <v>0</v>
      </c>
      <c r="Q264" s="291"/>
      <c r="R264" s="292">
        <f>R265</f>
        <v>0</v>
      </c>
      <c r="S264" s="291"/>
      <c r="T264" s="293">
        <f>T265</f>
        <v>0</v>
      </c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R264" s="294" t="s">
        <v>80</v>
      </c>
      <c r="AT264" s="295" t="s">
        <v>71</v>
      </c>
      <c r="AU264" s="295" t="s">
        <v>144</v>
      </c>
      <c r="AY264" s="294" t="s">
        <v>133</v>
      </c>
      <c r="BK264" s="296">
        <f>BK265</f>
        <v>0</v>
      </c>
    </row>
    <row r="265" s="2" customFormat="1" ht="16.5" customHeight="1">
      <c r="A265" s="42"/>
      <c r="B265" s="43"/>
      <c r="C265" s="208" t="s">
        <v>72</v>
      </c>
      <c r="D265" s="208" t="s">
        <v>138</v>
      </c>
      <c r="E265" s="209" t="s">
        <v>1220</v>
      </c>
      <c r="F265" s="210" t="s">
        <v>1221</v>
      </c>
      <c r="G265" s="211" t="s">
        <v>141</v>
      </c>
      <c r="H265" s="212">
        <v>2.6299999999999999</v>
      </c>
      <c r="I265" s="213"/>
      <c r="J265" s="214">
        <f>ROUND(I265*H265,2)</f>
        <v>0</v>
      </c>
      <c r="K265" s="210" t="s">
        <v>19</v>
      </c>
      <c r="L265" s="48"/>
      <c r="M265" s="215" t="s">
        <v>19</v>
      </c>
      <c r="N265" s="216" t="s">
        <v>43</v>
      </c>
      <c r="O265" s="88"/>
      <c r="P265" s="217">
        <f>O265*H265</f>
        <v>0</v>
      </c>
      <c r="Q265" s="217">
        <v>0</v>
      </c>
      <c r="R265" s="217">
        <f>Q265*H265</f>
        <v>0</v>
      </c>
      <c r="S265" s="217">
        <v>0</v>
      </c>
      <c r="T265" s="218">
        <f>S265*H265</f>
        <v>0</v>
      </c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R265" s="219" t="s">
        <v>573</v>
      </c>
      <c r="AT265" s="219" t="s">
        <v>138</v>
      </c>
      <c r="AU265" s="219" t="s">
        <v>143</v>
      </c>
      <c r="AY265" s="21" t="s">
        <v>133</v>
      </c>
      <c r="BE265" s="220">
        <f>IF(N265="základní",J265,0)</f>
        <v>0</v>
      </c>
      <c r="BF265" s="220">
        <f>IF(N265="snížená",J265,0)</f>
        <v>0</v>
      </c>
      <c r="BG265" s="220">
        <f>IF(N265="zákl. přenesená",J265,0)</f>
        <v>0</v>
      </c>
      <c r="BH265" s="220">
        <f>IF(N265="sníž. přenesená",J265,0)</f>
        <v>0</v>
      </c>
      <c r="BI265" s="220">
        <f>IF(N265="nulová",J265,0)</f>
        <v>0</v>
      </c>
      <c r="BJ265" s="21" t="s">
        <v>80</v>
      </c>
      <c r="BK265" s="220">
        <f>ROUND(I265*H265,2)</f>
        <v>0</v>
      </c>
      <c r="BL265" s="21" t="s">
        <v>573</v>
      </c>
      <c r="BM265" s="219" t="s">
        <v>1222</v>
      </c>
    </row>
    <row r="266" s="17" customFormat="1" ht="20.88" customHeight="1">
      <c r="A266" s="17"/>
      <c r="B266" s="284"/>
      <c r="C266" s="285"/>
      <c r="D266" s="286" t="s">
        <v>71</v>
      </c>
      <c r="E266" s="286" t="s">
        <v>1223</v>
      </c>
      <c r="F266" s="286" t="s">
        <v>1224</v>
      </c>
      <c r="G266" s="285"/>
      <c r="H266" s="285"/>
      <c r="I266" s="287"/>
      <c r="J266" s="288">
        <f>BK266</f>
        <v>0</v>
      </c>
      <c r="K266" s="285"/>
      <c r="L266" s="289"/>
      <c r="M266" s="290"/>
      <c r="N266" s="291"/>
      <c r="O266" s="291"/>
      <c r="P266" s="292">
        <f>P267</f>
        <v>0</v>
      </c>
      <c r="Q266" s="291"/>
      <c r="R266" s="292">
        <f>R267</f>
        <v>0</v>
      </c>
      <c r="S266" s="291"/>
      <c r="T266" s="293">
        <f>T267</f>
        <v>0</v>
      </c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R266" s="294" t="s">
        <v>80</v>
      </c>
      <c r="AT266" s="295" t="s">
        <v>71</v>
      </c>
      <c r="AU266" s="295" t="s">
        <v>144</v>
      </c>
      <c r="AY266" s="294" t="s">
        <v>133</v>
      </c>
      <c r="BK266" s="296">
        <f>BK267</f>
        <v>0</v>
      </c>
    </row>
    <row r="267" s="2" customFormat="1" ht="16.5" customHeight="1">
      <c r="A267" s="42"/>
      <c r="B267" s="43"/>
      <c r="C267" s="208" t="s">
        <v>72</v>
      </c>
      <c r="D267" s="208" t="s">
        <v>138</v>
      </c>
      <c r="E267" s="209" t="s">
        <v>1225</v>
      </c>
      <c r="F267" s="210" t="s">
        <v>1226</v>
      </c>
      <c r="G267" s="211" t="s">
        <v>170</v>
      </c>
      <c r="H267" s="212">
        <v>1</v>
      </c>
      <c r="I267" s="213"/>
      <c r="J267" s="214">
        <f>ROUND(I267*H267,2)</f>
        <v>0</v>
      </c>
      <c r="K267" s="210" t="s">
        <v>19</v>
      </c>
      <c r="L267" s="48"/>
      <c r="M267" s="215" t="s">
        <v>19</v>
      </c>
      <c r="N267" s="216" t="s">
        <v>43</v>
      </c>
      <c r="O267" s="88"/>
      <c r="P267" s="217">
        <f>O267*H267</f>
        <v>0</v>
      </c>
      <c r="Q267" s="217">
        <v>0</v>
      </c>
      <c r="R267" s="217">
        <f>Q267*H267</f>
        <v>0</v>
      </c>
      <c r="S267" s="217">
        <v>0</v>
      </c>
      <c r="T267" s="218">
        <f>S267*H267</f>
        <v>0</v>
      </c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R267" s="219" t="s">
        <v>573</v>
      </c>
      <c r="AT267" s="219" t="s">
        <v>138</v>
      </c>
      <c r="AU267" s="219" t="s">
        <v>143</v>
      </c>
      <c r="AY267" s="21" t="s">
        <v>133</v>
      </c>
      <c r="BE267" s="220">
        <f>IF(N267="základní",J267,0)</f>
        <v>0</v>
      </c>
      <c r="BF267" s="220">
        <f>IF(N267="snížená",J267,0)</f>
        <v>0</v>
      </c>
      <c r="BG267" s="220">
        <f>IF(N267="zákl. přenesená",J267,0)</f>
        <v>0</v>
      </c>
      <c r="BH267" s="220">
        <f>IF(N267="sníž. přenesená",J267,0)</f>
        <v>0</v>
      </c>
      <c r="BI267" s="220">
        <f>IF(N267="nulová",J267,0)</f>
        <v>0</v>
      </c>
      <c r="BJ267" s="21" t="s">
        <v>80</v>
      </c>
      <c r="BK267" s="220">
        <f>ROUND(I267*H267,2)</f>
        <v>0</v>
      </c>
      <c r="BL267" s="21" t="s">
        <v>573</v>
      </c>
      <c r="BM267" s="219" t="s">
        <v>1227</v>
      </c>
    </row>
    <row r="268" s="17" customFormat="1" ht="20.88" customHeight="1">
      <c r="A268" s="17"/>
      <c r="B268" s="284"/>
      <c r="C268" s="285"/>
      <c r="D268" s="286" t="s">
        <v>71</v>
      </c>
      <c r="E268" s="286" t="s">
        <v>1228</v>
      </c>
      <c r="F268" s="286" t="s">
        <v>1229</v>
      </c>
      <c r="G268" s="285"/>
      <c r="H268" s="285"/>
      <c r="I268" s="287"/>
      <c r="J268" s="288">
        <f>BK268</f>
        <v>0</v>
      </c>
      <c r="K268" s="285"/>
      <c r="L268" s="289"/>
      <c r="M268" s="290"/>
      <c r="N268" s="291"/>
      <c r="O268" s="291"/>
      <c r="P268" s="292">
        <f>P269</f>
        <v>0</v>
      </c>
      <c r="Q268" s="291"/>
      <c r="R268" s="292">
        <f>R269</f>
        <v>0</v>
      </c>
      <c r="S268" s="291"/>
      <c r="T268" s="293">
        <f>T269</f>
        <v>0</v>
      </c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R268" s="294" t="s">
        <v>80</v>
      </c>
      <c r="AT268" s="295" t="s">
        <v>71</v>
      </c>
      <c r="AU268" s="295" t="s">
        <v>144</v>
      </c>
      <c r="AY268" s="294" t="s">
        <v>133</v>
      </c>
      <c r="BK268" s="296">
        <f>BK269</f>
        <v>0</v>
      </c>
    </row>
    <row r="269" s="2" customFormat="1" ht="24.15" customHeight="1">
      <c r="A269" s="42"/>
      <c r="B269" s="43"/>
      <c r="C269" s="208" t="s">
        <v>72</v>
      </c>
      <c r="D269" s="208" t="s">
        <v>138</v>
      </c>
      <c r="E269" s="209" t="s">
        <v>1230</v>
      </c>
      <c r="F269" s="210" t="s">
        <v>1231</v>
      </c>
      <c r="G269" s="211" t="s">
        <v>170</v>
      </c>
      <c r="H269" s="212">
        <v>3</v>
      </c>
      <c r="I269" s="213"/>
      <c r="J269" s="214">
        <f>ROUND(I269*H269,2)</f>
        <v>0</v>
      </c>
      <c r="K269" s="210" t="s">
        <v>19</v>
      </c>
      <c r="L269" s="48"/>
      <c r="M269" s="215" t="s">
        <v>19</v>
      </c>
      <c r="N269" s="216" t="s">
        <v>43</v>
      </c>
      <c r="O269" s="88"/>
      <c r="P269" s="217">
        <f>O269*H269</f>
        <v>0</v>
      </c>
      <c r="Q269" s="217">
        <v>0</v>
      </c>
      <c r="R269" s="217">
        <f>Q269*H269</f>
        <v>0</v>
      </c>
      <c r="S269" s="217">
        <v>0</v>
      </c>
      <c r="T269" s="218">
        <f>S269*H269</f>
        <v>0</v>
      </c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R269" s="219" t="s">
        <v>573</v>
      </c>
      <c r="AT269" s="219" t="s">
        <v>138</v>
      </c>
      <c r="AU269" s="219" t="s">
        <v>143</v>
      </c>
      <c r="AY269" s="21" t="s">
        <v>133</v>
      </c>
      <c r="BE269" s="220">
        <f>IF(N269="základní",J269,0)</f>
        <v>0</v>
      </c>
      <c r="BF269" s="220">
        <f>IF(N269="snížená",J269,0)</f>
        <v>0</v>
      </c>
      <c r="BG269" s="220">
        <f>IF(N269="zákl. přenesená",J269,0)</f>
        <v>0</v>
      </c>
      <c r="BH269" s="220">
        <f>IF(N269="sníž. přenesená",J269,0)</f>
        <v>0</v>
      </c>
      <c r="BI269" s="220">
        <f>IF(N269="nulová",J269,0)</f>
        <v>0</v>
      </c>
      <c r="BJ269" s="21" t="s">
        <v>80</v>
      </c>
      <c r="BK269" s="220">
        <f>ROUND(I269*H269,2)</f>
        <v>0</v>
      </c>
      <c r="BL269" s="21" t="s">
        <v>573</v>
      </c>
      <c r="BM269" s="219" t="s">
        <v>1232</v>
      </c>
    </row>
    <row r="270" s="17" customFormat="1" ht="20.88" customHeight="1">
      <c r="A270" s="17"/>
      <c r="B270" s="284"/>
      <c r="C270" s="285"/>
      <c r="D270" s="286" t="s">
        <v>71</v>
      </c>
      <c r="E270" s="286" t="s">
        <v>1233</v>
      </c>
      <c r="F270" s="286" t="s">
        <v>1234</v>
      </c>
      <c r="G270" s="285"/>
      <c r="H270" s="285"/>
      <c r="I270" s="287"/>
      <c r="J270" s="288">
        <f>BK270</f>
        <v>0</v>
      </c>
      <c r="K270" s="285"/>
      <c r="L270" s="289"/>
      <c r="M270" s="290"/>
      <c r="N270" s="291"/>
      <c r="O270" s="291"/>
      <c r="P270" s="292">
        <f>SUM(P271:P273)</f>
        <v>0</v>
      </c>
      <c r="Q270" s="291"/>
      <c r="R270" s="292">
        <f>SUM(R271:R273)</f>
        <v>0</v>
      </c>
      <c r="S270" s="291"/>
      <c r="T270" s="293">
        <f>SUM(T271:T273)</f>
        <v>0</v>
      </c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R270" s="294" t="s">
        <v>80</v>
      </c>
      <c r="AT270" s="295" t="s">
        <v>71</v>
      </c>
      <c r="AU270" s="295" t="s">
        <v>144</v>
      </c>
      <c r="AY270" s="294" t="s">
        <v>133</v>
      </c>
      <c r="BK270" s="296">
        <f>SUM(BK271:BK273)</f>
        <v>0</v>
      </c>
    </row>
    <row r="271" s="2" customFormat="1" ht="16.5" customHeight="1">
      <c r="A271" s="42"/>
      <c r="B271" s="43"/>
      <c r="C271" s="208" t="s">
        <v>72</v>
      </c>
      <c r="D271" s="208" t="s">
        <v>138</v>
      </c>
      <c r="E271" s="209" t="s">
        <v>1235</v>
      </c>
      <c r="F271" s="210" t="s">
        <v>1236</v>
      </c>
      <c r="G271" s="211" t="s">
        <v>141</v>
      </c>
      <c r="H271" s="212">
        <v>17</v>
      </c>
      <c r="I271" s="213"/>
      <c r="J271" s="214">
        <f>ROUND(I271*H271,2)</f>
        <v>0</v>
      </c>
      <c r="K271" s="210" t="s">
        <v>19</v>
      </c>
      <c r="L271" s="48"/>
      <c r="M271" s="215" t="s">
        <v>19</v>
      </c>
      <c r="N271" s="216" t="s">
        <v>43</v>
      </c>
      <c r="O271" s="88"/>
      <c r="P271" s="217">
        <f>O271*H271</f>
        <v>0</v>
      </c>
      <c r="Q271" s="217">
        <v>0</v>
      </c>
      <c r="R271" s="217">
        <f>Q271*H271</f>
        <v>0</v>
      </c>
      <c r="S271" s="217">
        <v>0</v>
      </c>
      <c r="T271" s="218">
        <f>S271*H271</f>
        <v>0</v>
      </c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R271" s="219" t="s">
        <v>573</v>
      </c>
      <c r="AT271" s="219" t="s">
        <v>138</v>
      </c>
      <c r="AU271" s="219" t="s">
        <v>143</v>
      </c>
      <c r="AY271" s="21" t="s">
        <v>133</v>
      </c>
      <c r="BE271" s="220">
        <f>IF(N271="základní",J271,0)</f>
        <v>0</v>
      </c>
      <c r="BF271" s="220">
        <f>IF(N271="snížená",J271,0)</f>
        <v>0</v>
      </c>
      <c r="BG271" s="220">
        <f>IF(N271="zákl. přenesená",J271,0)</f>
        <v>0</v>
      </c>
      <c r="BH271" s="220">
        <f>IF(N271="sníž. přenesená",J271,0)</f>
        <v>0</v>
      </c>
      <c r="BI271" s="220">
        <f>IF(N271="nulová",J271,0)</f>
        <v>0</v>
      </c>
      <c r="BJ271" s="21" t="s">
        <v>80</v>
      </c>
      <c r="BK271" s="220">
        <f>ROUND(I271*H271,2)</f>
        <v>0</v>
      </c>
      <c r="BL271" s="21" t="s">
        <v>573</v>
      </c>
      <c r="BM271" s="219" t="s">
        <v>1237</v>
      </c>
    </row>
    <row r="272" s="2" customFormat="1" ht="16.5" customHeight="1">
      <c r="A272" s="42"/>
      <c r="B272" s="43"/>
      <c r="C272" s="208" t="s">
        <v>72</v>
      </c>
      <c r="D272" s="208" t="s">
        <v>138</v>
      </c>
      <c r="E272" s="209" t="s">
        <v>1238</v>
      </c>
      <c r="F272" s="210" t="s">
        <v>1239</v>
      </c>
      <c r="G272" s="211" t="s">
        <v>141</v>
      </c>
      <c r="H272" s="212">
        <v>17</v>
      </c>
      <c r="I272" s="213"/>
      <c r="J272" s="214">
        <f>ROUND(I272*H272,2)</f>
        <v>0</v>
      </c>
      <c r="K272" s="210" t="s">
        <v>19</v>
      </c>
      <c r="L272" s="48"/>
      <c r="M272" s="215" t="s">
        <v>19</v>
      </c>
      <c r="N272" s="216" t="s">
        <v>43</v>
      </c>
      <c r="O272" s="88"/>
      <c r="P272" s="217">
        <f>O272*H272</f>
        <v>0</v>
      </c>
      <c r="Q272" s="217">
        <v>0</v>
      </c>
      <c r="R272" s="217">
        <f>Q272*H272</f>
        <v>0</v>
      </c>
      <c r="S272" s="217">
        <v>0</v>
      </c>
      <c r="T272" s="218">
        <f>S272*H272</f>
        <v>0</v>
      </c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R272" s="219" t="s">
        <v>573</v>
      </c>
      <c r="AT272" s="219" t="s">
        <v>138</v>
      </c>
      <c r="AU272" s="219" t="s">
        <v>143</v>
      </c>
      <c r="AY272" s="21" t="s">
        <v>133</v>
      </c>
      <c r="BE272" s="220">
        <f>IF(N272="základní",J272,0)</f>
        <v>0</v>
      </c>
      <c r="BF272" s="220">
        <f>IF(N272="snížená",J272,0)</f>
        <v>0</v>
      </c>
      <c r="BG272" s="220">
        <f>IF(N272="zákl. přenesená",J272,0)</f>
        <v>0</v>
      </c>
      <c r="BH272" s="220">
        <f>IF(N272="sníž. přenesená",J272,0)</f>
        <v>0</v>
      </c>
      <c r="BI272" s="220">
        <f>IF(N272="nulová",J272,0)</f>
        <v>0</v>
      </c>
      <c r="BJ272" s="21" t="s">
        <v>80</v>
      </c>
      <c r="BK272" s="220">
        <f>ROUND(I272*H272,2)</f>
        <v>0</v>
      </c>
      <c r="BL272" s="21" t="s">
        <v>573</v>
      </c>
      <c r="BM272" s="219" t="s">
        <v>1240</v>
      </c>
    </row>
    <row r="273" s="2" customFormat="1" ht="16.5" customHeight="1">
      <c r="A273" s="42"/>
      <c r="B273" s="43"/>
      <c r="C273" s="208" t="s">
        <v>72</v>
      </c>
      <c r="D273" s="208" t="s">
        <v>138</v>
      </c>
      <c r="E273" s="209" t="s">
        <v>1241</v>
      </c>
      <c r="F273" s="210" t="s">
        <v>1242</v>
      </c>
      <c r="G273" s="211" t="s">
        <v>141</v>
      </c>
      <c r="H273" s="212">
        <v>17</v>
      </c>
      <c r="I273" s="213"/>
      <c r="J273" s="214">
        <f>ROUND(I273*H273,2)</f>
        <v>0</v>
      </c>
      <c r="K273" s="210" t="s">
        <v>19</v>
      </c>
      <c r="L273" s="48"/>
      <c r="M273" s="215" t="s">
        <v>19</v>
      </c>
      <c r="N273" s="216" t="s">
        <v>43</v>
      </c>
      <c r="O273" s="88"/>
      <c r="P273" s="217">
        <f>O273*H273</f>
        <v>0</v>
      </c>
      <c r="Q273" s="217">
        <v>0</v>
      </c>
      <c r="R273" s="217">
        <f>Q273*H273</f>
        <v>0</v>
      </c>
      <c r="S273" s="217">
        <v>0</v>
      </c>
      <c r="T273" s="218">
        <f>S273*H273</f>
        <v>0</v>
      </c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R273" s="219" t="s">
        <v>573</v>
      </c>
      <c r="AT273" s="219" t="s">
        <v>138</v>
      </c>
      <c r="AU273" s="219" t="s">
        <v>143</v>
      </c>
      <c r="AY273" s="21" t="s">
        <v>133</v>
      </c>
      <c r="BE273" s="220">
        <f>IF(N273="základní",J273,0)</f>
        <v>0</v>
      </c>
      <c r="BF273" s="220">
        <f>IF(N273="snížená",J273,0)</f>
        <v>0</v>
      </c>
      <c r="BG273" s="220">
        <f>IF(N273="zákl. přenesená",J273,0)</f>
        <v>0</v>
      </c>
      <c r="BH273" s="220">
        <f>IF(N273="sníž. přenesená",J273,0)</f>
        <v>0</v>
      </c>
      <c r="BI273" s="220">
        <f>IF(N273="nulová",J273,0)</f>
        <v>0</v>
      </c>
      <c r="BJ273" s="21" t="s">
        <v>80</v>
      </c>
      <c r="BK273" s="220">
        <f>ROUND(I273*H273,2)</f>
        <v>0</v>
      </c>
      <c r="BL273" s="21" t="s">
        <v>573</v>
      </c>
      <c r="BM273" s="219" t="s">
        <v>1243</v>
      </c>
    </row>
    <row r="274" s="12" customFormat="1" ht="22.8" customHeight="1">
      <c r="A274" s="12"/>
      <c r="B274" s="192"/>
      <c r="C274" s="193"/>
      <c r="D274" s="194" t="s">
        <v>71</v>
      </c>
      <c r="E274" s="206" t="s">
        <v>1244</v>
      </c>
      <c r="F274" s="206" t="s">
        <v>1245</v>
      </c>
      <c r="G274" s="193"/>
      <c r="H274" s="193"/>
      <c r="I274" s="196"/>
      <c r="J274" s="207">
        <f>BK274</f>
        <v>0</v>
      </c>
      <c r="K274" s="193"/>
      <c r="L274" s="198"/>
      <c r="M274" s="199"/>
      <c r="N274" s="200"/>
      <c r="O274" s="200"/>
      <c r="P274" s="201">
        <f>P275</f>
        <v>0</v>
      </c>
      <c r="Q274" s="200"/>
      <c r="R274" s="201">
        <f>R275</f>
        <v>0</v>
      </c>
      <c r="S274" s="200"/>
      <c r="T274" s="202">
        <f>T275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203" t="s">
        <v>80</v>
      </c>
      <c r="AT274" s="204" t="s">
        <v>71</v>
      </c>
      <c r="AU274" s="204" t="s">
        <v>80</v>
      </c>
      <c r="AY274" s="203" t="s">
        <v>133</v>
      </c>
      <c r="BK274" s="205">
        <f>BK275</f>
        <v>0</v>
      </c>
    </row>
    <row r="275" s="2" customFormat="1" ht="16.5" customHeight="1">
      <c r="A275" s="42"/>
      <c r="B275" s="43"/>
      <c r="C275" s="208" t="s">
        <v>72</v>
      </c>
      <c r="D275" s="208" t="s">
        <v>138</v>
      </c>
      <c r="E275" s="209" t="s">
        <v>1246</v>
      </c>
      <c r="F275" s="210" t="s">
        <v>1247</v>
      </c>
      <c r="G275" s="211" t="s">
        <v>422</v>
      </c>
      <c r="H275" s="212">
        <v>0.20000000000000001</v>
      </c>
      <c r="I275" s="213"/>
      <c r="J275" s="214">
        <f>ROUND(I275*H275,2)</f>
        <v>0</v>
      </c>
      <c r="K275" s="210" t="s">
        <v>19</v>
      </c>
      <c r="L275" s="48"/>
      <c r="M275" s="215" t="s">
        <v>19</v>
      </c>
      <c r="N275" s="216" t="s">
        <v>43</v>
      </c>
      <c r="O275" s="88"/>
      <c r="P275" s="217">
        <f>O275*H275</f>
        <v>0</v>
      </c>
      <c r="Q275" s="217">
        <v>0</v>
      </c>
      <c r="R275" s="217">
        <f>Q275*H275</f>
        <v>0</v>
      </c>
      <c r="S275" s="217">
        <v>0</v>
      </c>
      <c r="T275" s="218">
        <f>S275*H275</f>
        <v>0</v>
      </c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R275" s="219" t="s">
        <v>573</v>
      </c>
      <c r="AT275" s="219" t="s">
        <v>138</v>
      </c>
      <c r="AU275" s="219" t="s">
        <v>82</v>
      </c>
      <c r="AY275" s="21" t="s">
        <v>133</v>
      </c>
      <c r="BE275" s="220">
        <f>IF(N275="základní",J275,0)</f>
        <v>0</v>
      </c>
      <c r="BF275" s="220">
        <f>IF(N275="snížená",J275,0)</f>
        <v>0</v>
      </c>
      <c r="BG275" s="220">
        <f>IF(N275="zákl. přenesená",J275,0)</f>
        <v>0</v>
      </c>
      <c r="BH275" s="220">
        <f>IF(N275="sníž. přenesená",J275,0)</f>
        <v>0</v>
      </c>
      <c r="BI275" s="220">
        <f>IF(N275="nulová",J275,0)</f>
        <v>0</v>
      </c>
      <c r="BJ275" s="21" t="s">
        <v>80</v>
      </c>
      <c r="BK275" s="220">
        <f>ROUND(I275*H275,2)</f>
        <v>0</v>
      </c>
      <c r="BL275" s="21" t="s">
        <v>573</v>
      </c>
      <c r="BM275" s="219" t="s">
        <v>1248</v>
      </c>
    </row>
    <row r="276" s="12" customFormat="1" ht="22.8" customHeight="1">
      <c r="A276" s="12"/>
      <c r="B276" s="192"/>
      <c r="C276" s="193"/>
      <c r="D276" s="194" t="s">
        <v>71</v>
      </c>
      <c r="E276" s="206" t="s">
        <v>1249</v>
      </c>
      <c r="F276" s="206" t="s">
        <v>1250</v>
      </c>
      <c r="G276" s="193"/>
      <c r="H276" s="193"/>
      <c r="I276" s="196"/>
      <c r="J276" s="207">
        <f>BK276</f>
        <v>0</v>
      </c>
      <c r="K276" s="193"/>
      <c r="L276" s="198"/>
      <c r="M276" s="199"/>
      <c r="N276" s="200"/>
      <c r="O276" s="200"/>
      <c r="P276" s="201">
        <f>SUM(P277:P280)</f>
        <v>0</v>
      </c>
      <c r="Q276" s="200"/>
      <c r="R276" s="201">
        <f>SUM(R277:R280)</f>
        <v>0</v>
      </c>
      <c r="S276" s="200"/>
      <c r="T276" s="202">
        <f>SUM(T277:T280)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03" t="s">
        <v>80</v>
      </c>
      <c r="AT276" s="204" t="s">
        <v>71</v>
      </c>
      <c r="AU276" s="204" t="s">
        <v>80</v>
      </c>
      <c r="AY276" s="203" t="s">
        <v>133</v>
      </c>
      <c r="BK276" s="205">
        <f>SUM(BK277:BK280)</f>
        <v>0</v>
      </c>
    </row>
    <row r="277" s="2" customFormat="1" ht="16.5" customHeight="1">
      <c r="A277" s="42"/>
      <c r="B277" s="43"/>
      <c r="C277" s="208" t="s">
        <v>72</v>
      </c>
      <c r="D277" s="208" t="s">
        <v>138</v>
      </c>
      <c r="E277" s="209" t="s">
        <v>1251</v>
      </c>
      <c r="F277" s="210" t="s">
        <v>1252</v>
      </c>
      <c r="G277" s="211" t="s">
        <v>255</v>
      </c>
      <c r="H277" s="212">
        <v>1</v>
      </c>
      <c r="I277" s="213"/>
      <c r="J277" s="214">
        <f>ROUND(I277*H277,2)</f>
        <v>0</v>
      </c>
      <c r="K277" s="210" t="s">
        <v>19</v>
      </c>
      <c r="L277" s="48"/>
      <c r="M277" s="215" t="s">
        <v>19</v>
      </c>
      <c r="N277" s="216" t="s">
        <v>43</v>
      </c>
      <c r="O277" s="88"/>
      <c r="P277" s="217">
        <f>O277*H277</f>
        <v>0</v>
      </c>
      <c r="Q277" s="217">
        <v>0</v>
      </c>
      <c r="R277" s="217">
        <f>Q277*H277</f>
        <v>0</v>
      </c>
      <c r="S277" s="217">
        <v>0</v>
      </c>
      <c r="T277" s="218">
        <f>S277*H277</f>
        <v>0</v>
      </c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R277" s="219" t="s">
        <v>573</v>
      </c>
      <c r="AT277" s="219" t="s">
        <v>138</v>
      </c>
      <c r="AU277" s="219" t="s">
        <v>82</v>
      </c>
      <c r="AY277" s="21" t="s">
        <v>133</v>
      </c>
      <c r="BE277" s="220">
        <f>IF(N277="základní",J277,0)</f>
        <v>0</v>
      </c>
      <c r="BF277" s="220">
        <f>IF(N277="snížená",J277,0)</f>
        <v>0</v>
      </c>
      <c r="BG277" s="220">
        <f>IF(N277="zákl. přenesená",J277,0)</f>
        <v>0</v>
      </c>
      <c r="BH277" s="220">
        <f>IF(N277="sníž. přenesená",J277,0)</f>
        <v>0</v>
      </c>
      <c r="BI277" s="220">
        <f>IF(N277="nulová",J277,0)</f>
        <v>0</v>
      </c>
      <c r="BJ277" s="21" t="s">
        <v>80</v>
      </c>
      <c r="BK277" s="220">
        <f>ROUND(I277*H277,2)</f>
        <v>0</v>
      </c>
      <c r="BL277" s="21" t="s">
        <v>573</v>
      </c>
      <c r="BM277" s="219" t="s">
        <v>1253</v>
      </c>
    </row>
    <row r="278" s="2" customFormat="1" ht="16.5" customHeight="1">
      <c r="A278" s="42"/>
      <c r="B278" s="43"/>
      <c r="C278" s="208" t="s">
        <v>72</v>
      </c>
      <c r="D278" s="208" t="s">
        <v>138</v>
      </c>
      <c r="E278" s="209" t="s">
        <v>1254</v>
      </c>
      <c r="F278" s="210" t="s">
        <v>1255</v>
      </c>
      <c r="G278" s="211" t="s">
        <v>255</v>
      </c>
      <c r="H278" s="212">
        <v>1</v>
      </c>
      <c r="I278" s="213"/>
      <c r="J278" s="214">
        <f>ROUND(I278*H278,2)</f>
        <v>0</v>
      </c>
      <c r="K278" s="210" t="s">
        <v>19</v>
      </c>
      <c r="L278" s="48"/>
      <c r="M278" s="215" t="s">
        <v>19</v>
      </c>
      <c r="N278" s="216" t="s">
        <v>43</v>
      </c>
      <c r="O278" s="88"/>
      <c r="P278" s="217">
        <f>O278*H278</f>
        <v>0</v>
      </c>
      <c r="Q278" s="217">
        <v>0</v>
      </c>
      <c r="R278" s="217">
        <f>Q278*H278</f>
        <v>0</v>
      </c>
      <c r="S278" s="217">
        <v>0</v>
      </c>
      <c r="T278" s="218">
        <f>S278*H278</f>
        <v>0</v>
      </c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R278" s="219" t="s">
        <v>573</v>
      </c>
      <c r="AT278" s="219" t="s">
        <v>138</v>
      </c>
      <c r="AU278" s="219" t="s">
        <v>82</v>
      </c>
      <c r="AY278" s="21" t="s">
        <v>133</v>
      </c>
      <c r="BE278" s="220">
        <f>IF(N278="základní",J278,0)</f>
        <v>0</v>
      </c>
      <c r="BF278" s="220">
        <f>IF(N278="snížená",J278,0)</f>
        <v>0</v>
      </c>
      <c r="BG278" s="220">
        <f>IF(N278="zákl. přenesená",J278,0)</f>
        <v>0</v>
      </c>
      <c r="BH278" s="220">
        <f>IF(N278="sníž. přenesená",J278,0)</f>
        <v>0</v>
      </c>
      <c r="BI278" s="220">
        <f>IF(N278="nulová",J278,0)</f>
        <v>0</v>
      </c>
      <c r="BJ278" s="21" t="s">
        <v>80</v>
      </c>
      <c r="BK278" s="220">
        <f>ROUND(I278*H278,2)</f>
        <v>0</v>
      </c>
      <c r="BL278" s="21" t="s">
        <v>573</v>
      </c>
      <c r="BM278" s="219" t="s">
        <v>1256</v>
      </c>
    </row>
    <row r="279" s="2" customFormat="1" ht="16.5" customHeight="1">
      <c r="A279" s="42"/>
      <c r="B279" s="43"/>
      <c r="C279" s="208" t="s">
        <v>72</v>
      </c>
      <c r="D279" s="208" t="s">
        <v>138</v>
      </c>
      <c r="E279" s="209" t="s">
        <v>1257</v>
      </c>
      <c r="F279" s="210" t="s">
        <v>1258</v>
      </c>
      <c r="G279" s="211" t="s">
        <v>255</v>
      </c>
      <c r="H279" s="212">
        <v>1</v>
      </c>
      <c r="I279" s="213"/>
      <c r="J279" s="214">
        <f>ROUND(I279*H279,2)</f>
        <v>0</v>
      </c>
      <c r="K279" s="210" t="s">
        <v>19</v>
      </c>
      <c r="L279" s="48"/>
      <c r="M279" s="215" t="s">
        <v>19</v>
      </c>
      <c r="N279" s="216" t="s">
        <v>43</v>
      </c>
      <c r="O279" s="88"/>
      <c r="P279" s="217">
        <f>O279*H279</f>
        <v>0</v>
      </c>
      <c r="Q279" s="217">
        <v>0</v>
      </c>
      <c r="R279" s="217">
        <f>Q279*H279</f>
        <v>0</v>
      </c>
      <c r="S279" s="217">
        <v>0</v>
      </c>
      <c r="T279" s="218">
        <f>S279*H279</f>
        <v>0</v>
      </c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R279" s="219" t="s">
        <v>573</v>
      </c>
      <c r="AT279" s="219" t="s">
        <v>138</v>
      </c>
      <c r="AU279" s="219" t="s">
        <v>82</v>
      </c>
      <c r="AY279" s="21" t="s">
        <v>133</v>
      </c>
      <c r="BE279" s="220">
        <f>IF(N279="základní",J279,0)</f>
        <v>0</v>
      </c>
      <c r="BF279" s="220">
        <f>IF(N279="snížená",J279,0)</f>
        <v>0</v>
      </c>
      <c r="BG279" s="220">
        <f>IF(N279="zákl. přenesená",J279,0)</f>
        <v>0</v>
      </c>
      <c r="BH279" s="220">
        <f>IF(N279="sníž. přenesená",J279,0)</f>
        <v>0</v>
      </c>
      <c r="BI279" s="220">
        <f>IF(N279="nulová",J279,0)</f>
        <v>0</v>
      </c>
      <c r="BJ279" s="21" t="s">
        <v>80</v>
      </c>
      <c r="BK279" s="220">
        <f>ROUND(I279*H279,2)</f>
        <v>0</v>
      </c>
      <c r="BL279" s="21" t="s">
        <v>573</v>
      </c>
      <c r="BM279" s="219" t="s">
        <v>1259</v>
      </c>
    </row>
    <row r="280" s="2" customFormat="1" ht="16.5" customHeight="1">
      <c r="A280" s="42"/>
      <c r="B280" s="43"/>
      <c r="C280" s="208" t="s">
        <v>72</v>
      </c>
      <c r="D280" s="208" t="s">
        <v>138</v>
      </c>
      <c r="E280" s="209" t="s">
        <v>1260</v>
      </c>
      <c r="F280" s="210" t="s">
        <v>1261</v>
      </c>
      <c r="G280" s="211" t="s">
        <v>255</v>
      </c>
      <c r="H280" s="212">
        <v>1</v>
      </c>
      <c r="I280" s="213"/>
      <c r="J280" s="214">
        <f>ROUND(I280*H280,2)</f>
        <v>0</v>
      </c>
      <c r="K280" s="210" t="s">
        <v>19</v>
      </c>
      <c r="L280" s="48"/>
      <c r="M280" s="297" t="s">
        <v>19</v>
      </c>
      <c r="N280" s="298" t="s">
        <v>43</v>
      </c>
      <c r="O280" s="282"/>
      <c r="P280" s="299">
        <f>O280*H280</f>
        <v>0</v>
      </c>
      <c r="Q280" s="299">
        <v>0</v>
      </c>
      <c r="R280" s="299">
        <f>Q280*H280</f>
        <v>0</v>
      </c>
      <c r="S280" s="299">
        <v>0</v>
      </c>
      <c r="T280" s="300">
        <f>S280*H280</f>
        <v>0</v>
      </c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R280" s="219" t="s">
        <v>573</v>
      </c>
      <c r="AT280" s="219" t="s">
        <v>138</v>
      </c>
      <c r="AU280" s="219" t="s">
        <v>82</v>
      </c>
      <c r="AY280" s="21" t="s">
        <v>133</v>
      </c>
      <c r="BE280" s="220">
        <f>IF(N280="základní",J280,0)</f>
        <v>0</v>
      </c>
      <c r="BF280" s="220">
        <f>IF(N280="snížená",J280,0)</f>
        <v>0</v>
      </c>
      <c r="BG280" s="220">
        <f>IF(N280="zákl. přenesená",J280,0)</f>
        <v>0</v>
      </c>
      <c r="BH280" s="220">
        <f>IF(N280="sníž. přenesená",J280,0)</f>
        <v>0</v>
      </c>
      <c r="BI280" s="220">
        <f>IF(N280="nulová",J280,0)</f>
        <v>0</v>
      </c>
      <c r="BJ280" s="21" t="s">
        <v>80</v>
      </c>
      <c r="BK280" s="220">
        <f>ROUND(I280*H280,2)</f>
        <v>0</v>
      </c>
      <c r="BL280" s="21" t="s">
        <v>573</v>
      </c>
      <c r="BM280" s="219" t="s">
        <v>1262</v>
      </c>
    </row>
    <row r="281" s="2" customFormat="1" ht="6.96" customHeight="1">
      <c r="A281" s="42"/>
      <c r="B281" s="63"/>
      <c r="C281" s="64"/>
      <c r="D281" s="64"/>
      <c r="E281" s="64"/>
      <c r="F281" s="64"/>
      <c r="G281" s="64"/>
      <c r="H281" s="64"/>
      <c r="I281" s="64"/>
      <c r="J281" s="64"/>
      <c r="K281" s="64"/>
      <c r="L281" s="48"/>
      <c r="M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</row>
  </sheetData>
  <sheetProtection sheet="1" autoFilter="0" formatColumns="0" formatRows="0" objects="1" scenarios="1" spinCount="100000" saltValue="JCgxIUITQfMb2cSB3VWFxCunc0BI1tM3rusb/rATe9pYMe2BdExYPaeymmjcaFQeBMsVY1vGdNeOxM/h/2jmlw==" hashValue="AmORhdnzItuaaA8znHYkgOu2KnAwlxjmYsL/dbQzhjuSgi+BYYtjgnnVbu2WgdwKw8TKSQxgJUUzqUkaXnwooA==" algorithmName="SHA-512" password="CEE1"/>
  <autoFilter ref="C127:K280"/>
  <mergeCells count="9">
    <mergeCell ref="E7:H7"/>
    <mergeCell ref="E9:H9"/>
    <mergeCell ref="E18:H18"/>
    <mergeCell ref="E27:H27"/>
    <mergeCell ref="E48:H48"/>
    <mergeCell ref="E50:H50"/>
    <mergeCell ref="E118:H118"/>
    <mergeCell ref="E120:H12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88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4"/>
      <c r="AT3" s="21" t="s">
        <v>82</v>
      </c>
    </row>
    <row r="4" s="1" customFormat="1" ht="24.96" customHeight="1">
      <c r="B4" s="24"/>
      <c r="D4" s="134" t="s">
        <v>92</v>
      </c>
      <c r="L4" s="24"/>
      <c r="M4" s="135" t="s">
        <v>10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136" t="s">
        <v>16</v>
      </c>
      <c r="L6" s="24"/>
    </row>
    <row r="7" s="1" customFormat="1" ht="26.25" customHeight="1">
      <c r="B7" s="24"/>
      <c r="E7" s="137" t="str">
        <f>'Rekapitulace stavby'!K6</f>
        <v>ICSS, DPS Lesnov, Pod Rozhlednou 1, Jihlava - oprava ploché střechy ubytovacího pavilonu B - aktualizace 2026/01</v>
      </c>
      <c r="F7" s="136"/>
      <c r="G7" s="136"/>
      <c r="H7" s="136"/>
      <c r="L7" s="24"/>
    </row>
    <row r="8" s="2" customFormat="1" ht="12" customHeight="1">
      <c r="A8" s="42"/>
      <c r="B8" s="48"/>
      <c r="C8" s="42"/>
      <c r="D8" s="136" t="s">
        <v>93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1263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19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21</v>
      </c>
      <c r="E12" s="42"/>
      <c r="F12" s="140" t="s">
        <v>22</v>
      </c>
      <c r="G12" s="42"/>
      <c r="H12" s="42"/>
      <c r="I12" s="136" t="s">
        <v>23</v>
      </c>
      <c r="J12" s="141" t="str">
        <f>'Rekapitulace stavby'!AN8</f>
        <v>16. 1. 2026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25</v>
      </c>
      <c r="E14" s="42"/>
      <c r="F14" s="42"/>
      <c r="G14" s="42"/>
      <c r="H14" s="42"/>
      <c r="I14" s="136" t="s">
        <v>26</v>
      </c>
      <c r="J14" s="140" t="s">
        <v>19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27</v>
      </c>
      <c r="F15" s="42"/>
      <c r="G15" s="42"/>
      <c r="H15" s="42"/>
      <c r="I15" s="136" t="s">
        <v>28</v>
      </c>
      <c r="J15" s="140" t="s">
        <v>19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29</v>
      </c>
      <c r="E17" s="42"/>
      <c r="F17" s="42"/>
      <c r="G17" s="42"/>
      <c r="H17" s="42"/>
      <c r="I17" s="136" t="s">
        <v>26</v>
      </c>
      <c r="J17" s="37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7" t="str">
        <f>'Rekapitulace stavby'!E14</f>
        <v>Vyplň údaj</v>
      </c>
      <c r="F18" s="140"/>
      <c r="G18" s="140"/>
      <c r="H18" s="140"/>
      <c r="I18" s="136" t="s">
        <v>28</v>
      </c>
      <c r="J18" s="37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31</v>
      </c>
      <c r="E20" s="42"/>
      <c r="F20" s="42"/>
      <c r="G20" s="42"/>
      <c r="H20" s="42"/>
      <c r="I20" s="136" t="s">
        <v>26</v>
      </c>
      <c r="J20" s="140" t="s">
        <v>19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32</v>
      </c>
      <c r="F21" s="42"/>
      <c r="G21" s="42"/>
      <c r="H21" s="42"/>
      <c r="I21" s="136" t="s">
        <v>28</v>
      </c>
      <c r="J21" s="140" t="s">
        <v>19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34</v>
      </c>
      <c r="E23" s="42"/>
      <c r="F23" s="42"/>
      <c r="G23" s="42"/>
      <c r="H23" s="42"/>
      <c r="I23" s="136" t="s">
        <v>26</v>
      </c>
      <c r="J23" s="140" t="s">
        <v>19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35</v>
      </c>
      <c r="F24" s="42"/>
      <c r="G24" s="42"/>
      <c r="H24" s="42"/>
      <c r="I24" s="136" t="s">
        <v>28</v>
      </c>
      <c r="J24" s="140" t="s">
        <v>19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36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16.5" customHeight="1">
      <c r="A27" s="142"/>
      <c r="B27" s="143"/>
      <c r="C27" s="142"/>
      <c r="D27" s="142"/>
      <c r="E27" s="144" t="s">
        <v>19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6"/>
      <c r="E29" s="146"/>
      <c r="F29" s="146"/>
      <c r="G29" s="146"/>
      <c r="H29" s="146"/>
      <c r="I29" s="146"/>
      <c r="J29" s="146"/>
      <c r="K29" s="146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7" t="s">
        <v>38</v>
      </c>
      <c r="E30" s="42"/>
      <c r="F30" s="42"/>
      <c r="G30" s="42"/>
      <c r="H30" s="42"/>
      <c r="I30" s="42"/>
      <c r="J30" s="148">
        <f>ROUND(J81,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6"/>
      <c r="E31" s="146"/>
      <c r="F31" s="146"/>
      <c r="G31" s="146"/>
      <c r="H31" s="146"/>
      <c r="I31" s="146"/>
      <c r="J31" s="146"/>
      <c r="K31" s="146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49" t="s">
        <v>40</v>
      </c>
      <c r="G32" s="42"/>
      <c r="H32" s="42"/>
      <c r="I32" s="149" t="s">
        <v>39</v>
      </c>
      <c r="J32" s="149" t="s">
        <v>41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0" t="s">
        <v>42</v>
      </c>
      <c r="E33" s="136" t="s">
        <v>43</v>
      </c>
      <c r="F33" s="151">
        <f>ROUND((SUM(BE81:BE91)),  2)</f>
        <v>0</v>
      </c>
      <c r="G33" s="42"/>
      <c r="H33" s="42"/>
      <c r="I33" s="152">
        <v>0.20999999999999999</v>
      </c>
      <c r="J33" s="151">
        <f>ROUND(((SUM(BE81:BE91))*I33),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44</v>
      </c>
      <c r="F34" s="151">
        <f>ROUND((SUM(BF81:BF91)),  2)</f>
        <v>0</v>
      </c>
      <c r="G34" s="42"/>
      <c r="H34" s="42"/>
      <c r="I34" s="152">
        <v>0.12</v>
      </c>
      <c r="J34" s="151">
        <f>ROUND(((SUM(BF81:BF91))*I34),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45</v>
      </c>
      <c r="F35" s="151">
        <f>ROUND((SUM(BG81:BG91)),  2)</f>
        <v>0</v>
      </c>
      <c r="G35" s="42"/>
      <c r="H35" s="42"/>
      <c r="I35" s="152">
        <v>0.20999999999999999</v>
      </c>
      <c r="J35" s="151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46</v>
      </c>
      <c r="F36" s="151">
        <f>ROUND((SUM(BH81:BH91)),  2)</f>
        <v>0</v>
      </c>
      <c r="G36" s="42"/>
      <c r="H36" s="42"/>
      <c r="I36" s="152">
        <v>0.12</v>
      </c>
      <c r="J36" s="151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47</v>
      </c>
      <c r="F37" s="151">
        <f>ROUND((SUM(BI81:BI91)),  2)</f>
        <v>0</v>
      </c>
      <c r="G37" s="42"/>
      <c r="H37" s="42"/>
      <c r="I37" s="152">
        <v>0</v>
      </c>
      <c r="J37" s="151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3"/>
      <c r="D39" s="154" t="s">
        <v>48</v>
      </c>
      <c r="E39" s="155"/>
      <c r="F39" s="155"/>
      <c r="G39" s="156" t="s">
        <v>49</v>
      </c>
      <c r="H39" s="157" t="s">
        <v>50</v>
      </c>
      <c r="I39" s="155"/>
      <c r="J39" s="158">
        <f>SUM(J30:J37)</f>
        <v>0</v>
      </c>
      <c r="K39" s="159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7" t="s">
        <v>95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6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26.25" customHeight="1">
      <c r="A48" s="42"/>
      <c r="B48" s="43"/>
      <c r="C48" s="44"/>
      <c r="D48" s="44"/>
      <c r="E48" s="164" t="str">
        <f>E7</f>
        <v>ICSS, DPS Lesnov, Pod Rozhlednou 1, Jihlava - oprava ploché střechy ubytovacího pavilonu B - aktualizace 2026/01</v>
      </c>
      <c r="F48" s="36"/>
      <c r="G48" s="36"/>
      <c r="H48" s="36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6" t="s">
        <v>93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03 - Záchytný systém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6" t="s">
        <v>21</v>
      </c>
      <c r="D52" s="44"/>
      <c r="E52" s="44"/>
      <c r="F52" s="31" t="str">
        <f>F12</f>
        <v>Jihlava</v>
      </c>
      <c r="G52" s="44"/>
      <c r="H52" s="44"/>
      <c r="I52" s="36" t="s">
        <v>23</v>
      </c>
      <c r="J52" s="76" t="str">
        <f>IF(J12="","",J12)</f>
        <v>16. 1. 2026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40.05" customHeight="1">
      <c r="A54" s="42"/>
      <c r="B54" s="43"/>
      <c r="C54" s="36" t="s">
        <v>25</v>
      </c>
      <c r="D54" s="44"/>
      <c r="E54" s="44"/>
      <c r="F54" s="31" t="str">
        <f>E15</f>
        <v>Statutární město Jihlava</v>
      </c>
      <c r="G54" s="44"/>
      <c r="H54" s="44"/>
      <c r="I54" s="36" t="s">
        <v>31</v>
      </c>
      <c r="J54" s="40" t="str">
        <f>E21</f>
        <v>SPA spol.s r.o. Jihlava, Havlíčkova 46, Jihlava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6" t="s">
        <v>29</v>
      </c>
      <c r="D55" s="44"/>
      <c r="E55" s="44"/>
      <c r="F55" s="31" t="str">
        <f>IF(E18="","",E18)</f>
        <v>Vyplň údaj</v>
      </c>
      <c r="G55" s="44"/>
      <c r="H55" s="44"/>
      <c r="I55" s="36" t="s">
        <v>34</v>
      </c>
      <c r="J55" s="40" t="str">
        <f>E24</f>
        <v>Fr.Neuwirth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5" t="s">
        <v>96</v>
      </c>
      <c r="D57" s="166"/>
      <c r="E57" s="166"/>
      <c r="F57" s="166"/>
      <c r="G57" s="166"/>
      <c r="H57" s="166"/>
      <c r="I57" s="166"/>
      <c r="J57" s="167" t="s">
        <v>97</v>
      </c>
      <c r="K57" s="166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68" t="s">
        <v>70</v>
      </c>
      <c r="D59" s="44"/>
      <c r="E59" s="44"/>
      <c r="F59" s="44"/>
      <c r="G59" s="44"/>
      <c r="H59" s="44"/>
      <c r="I59" s="44"/>
      <c r="J59" s="106">
        <f>J81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1" t="s">
        <v>98</v>
      </c>
    </row>
    <row r="60" s="9" customFormat="1" ht="24.96" customHeight="1">
      <c r="A60" s="9"/>
      <c r="B60" s="169"/>
      <c r="C60" s="170"/>
      <c r="D60" s="171" t="s">
        <v>108</v>
      </c>
      <c r="E60" s="172"/>
      <c r="F60" s="172"/>
      <c r="G60" s="172"/>
      <c r="H60" s="172"/>
      <c r="I60" s="172"/>
      <c r="J60" s="173">
        <f>J82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116</v>
      </c>
      <c r="E61" s="178"/>
      <c r="F61" s="178"/>
      <c r="G61" s="178"/>
      <c r="H61" s="178"/>
      <c r="I61" s="178"/>
      <c r="J61" s="179">
        <f>J83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2"/>
      <c r="B62" s="43"/>
      <c r="C62" s="44"/>
      <c r="D62" s="44"/>
      <c r="E62" s="44"/>
      <c r="F62" s="44"/>
      <c r="G62" s="44"/>
      <c r="H62" s="44"/>
      <c r="I62" s="44"/>
      <c r="J62" s="44"/>
      <c r="K62" s="44"/>
      <c r="L62" s="138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</row>
    <row r="63" s="2" customFormat="1" ht="6.96" customHeight="1">
      <c r="A63" s="42"/>
      <c r="B63" s="63"/>
      <c r="C63" s="64"/>
      <c r="D63" s="64"/>
      <c r="E63" s="64"/>
      <c r="F63" s="64"/>
      <c r="G63" s="64"/>
      <c r="H63" s="64"/>
      <c r="I63" s="64"/>
      <c r="J63" s="64"/>
      <c r="K63" s="64"/>
      <c r="L63" s="138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</row>
    <row r="67" s="2" customFormat="1" ht="6.96" customHeight="1">
      <c r="A67" s="42"/>
      <c r="B67" s="65"/>
      <c r="C67" s="66"/>
      <c r="D67" s="66"/>
      <c r="E67" s="66"/>
      <c r="F67" s="66"/>
      <c r="G67" s="66"/>
      <c r="H67" s="66"/>
      <c r="I67" s="66"/>
      <c r="J67" s="66"/>
      <c r="K67" s="66"/>
      <c r="L67" s="138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</row>
    <row r="68" s="2" customFormat="1" ht="24.96" customHeight="1">
      <c r="A68" s="42"/>
      <c r="B68" s="43"/>
      <c r="C68" s="27" t="s">
        <v>118</v>
      </c>
      <c r="D68" s="44"/>
      <c r="E68" s="44"/>
      <c r="F68" s="44"/>
      <c r="G68" s="44"/>
      <c r="H68" s="44"/>
      <c r="I68" s="44"/>
      <c r="J68" s="44"/>
      <c r="K68" s="44"/>
      <c r="L68" s="138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</row>
    <row r="69" s="2" customFormat="1" ht="6.96" customHeight="1">
      <c r="A69" s="42"/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138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</row>
    <row r="70" s="2" customFormat="1" ht="12" customHeight="1">
      <c r="A70" s="42"/>
      <c r="B70" s="43"/>
      <c r="C70" s="36" t="s">
        <v>16</v>
      </c>
      <c r="D70" s="44"/>
      <c r="E70" s="44"/>
      <c r="F70" s="44"/>
      <c r="G70" s="44"/>
      <c r="H70" s="44"/>
      <c r="I70" s="44"/>
      <c r="J70" s="44"/>
      <c r="K70" s="44"/>
      <c r="L70" s="138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</row>
    <row r="71" s="2" customFormat="1" ht="26.25" customHeight="1">
      <c r="A71" s="42"/>
      <c r="B71" s="43"/>
      <c r="C71" s="44"/>
      <c r="D71" s="44"/>
      <c r="E71" s="164" t="str">
        <f>E7</f>
        <v>ICSS, DPS Lesnov, Pod Rozhlednou 1, Jihlava - oprava ploché střechy ubytovacího pavilonu B - aktualizace 2026/01</v>
      </c>
      <c r="F71" s="36"/>
      <c r="G71" s="36"/>
      <c r="H71" s="36"/>
      <c r="I71" s="44"/>
      <c r="J71" s="44"/>
      <c r="K71" s="44"/>
      <c r="L71" s="138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12" customHeight="1">
      <c r="A72" s="42"/>
      <c r="B72" s="43"/>
      <c r="C72" s="36" t="s">
        <v>93</v>
      </c>
      <c r="D72" s="44"/>
      <c r="E72" s="44"/>
      <c r="F72" s="44"/>
      <c r="G72" s="44"/>
      <c r="H72" s="44"/>
      <c r="I72" s="44"/>
      <c r="J72" s="44"/>
      <c r="K72" s="44"/>
      <c r="L72" s="138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16.5" customHeight="1">
      <c r="A73" s="42"/>
      <c r="B73" s="43"/>
      <c r="C73" s="44"/>
      <c r="D73" s="44"/>
      <c r="E73" s="73" t="str">
        <f>E9</f>
        <v>03 - Záchytný systém</v>
      </c>
      <c r="F73" s="44"/>
      <c r="G73" s="44"/>
      <c r="H73" s="44"/>
      <c r="I73" s="44"/>
      <c r="J73" s="44"/>
      <c r="K73" s="44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6.96" customHeight="1">
      <c r="A74" s="42"/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12" customHeight="1">
      <c r="A75" s="42"/>
      <c r="B75" s="43"/>
      <c r="C75" s="36" t="s">
        <v>21</v>
      </c>
      <c r="D75" s="44"/>
      <c r="E75" s="44"/>
      <c r="F75" s="31" t="str">
        <f>F12</f>
        <v>Jihlava</v>
      </c>
      <c r="G75" s="44"/>
      <c r="H75" s="44"/>
      <c r="I75" s="36" t="s">
        <v>23</v>
      </c>
      <c r="J75" s="76" t="str">
        <f>IF(J12="","",J12)</f>
        <v>16. 1. 2026</v>
      </c>
      <c r="K75" s="4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6.96" customHeight="1">
      <c r="A76" s="42"/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40.05" customHeight="1">
      <c r="A77" s="42"/>
      <c r="B77" s="43"/>
      <c r="C77" s="36" t="s">
        <v>25</v>
      </c>
      <c r="D77" s="44"/>
      <c r="E77" s="44"/>
      <c r="F77" s="31" t="str">
        <f>E15</f>
        <v>Statutární město Jihlava</v>
      </c>
      <c r="G77" s="44"/>
      <c r="H77" s="44"/>
      <c r="I77" s="36" t="s">
        <v>31</v>
      </c>
      <c r="J77" s="40" t="str">
        <f>E21</f>
        <v>SPA spol.s r.o. Jihlava, Havlíčkova 46, Jihlava</v>
      </c>
      <c r="K77" s="4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15.15" customHeight="1">
      <c r="A78" s="42"/>
      <c r="B78" s="43"/>
      <c r="C78" s="36" t="s">
        <v>29</v>
      </c>
      <c r="D78" s="44"/>
      <c r="E78" s="44"/>
      <c r="F78" s="31" t="str">
        <f>IF(E18="","",E18)</f>
        <v>Vyplň údaj</v>
      </c>
      <c r="G78" s="44"/>
      <c r="H78" s="44"/>
      <c r="I78" s="36" t="s">
        <v>34</v>
      </c>
      <c r="J78" s="40" t="str">
        <f>E24</f>
        <v>Fr.Neuwirth</v>
      </c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10.32" customHeight="1">
      <c r="A79" s="42"/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11" customFormat="1" ht="29.28" customHeight="1">
      <c r="A80" s="181"/>
      <c r="B80" s="182"/>
      <c r="C80" s="183" t="s">
        <v>119</v>
      </c>
      <c r="D80" s="184" t="s">
        <v>57</v>
      </c>
      <c r="E80" s="184" t="s">
        <v>53</v>
      </c>
      <c r="F80" s="184" t="s">
        <v>54</v>
      </c>
      <c r="G80" s="184" t="s">
        <v>120</v>
      </c>
      <c r="H80" s="184" t="s">
        <v>121</v>
      </c>
      <c r="I80" s="184" t="s">
        <v>122</v>
      </c>
      <c r="J80" s="184" t="s">
        <v>97</v>
      </c>
      <c r="K80" s="185" t="s">
        <v>123</v>
      </c>
      <c r="L80" s="186"/>
      <c r="M80" s="96" t="s">
        <v>19</v>
      </c>
      <c r="N80" s="97" t="s">
        <v>42</v>
      </c>
      <c r="O80" s="97" t="s">
        <v>124</v>
      </c>
      <c r="P80" s="97" t="s">
        <v>125</v>
      </c>
      <c r="Q80" s="97" t="s">
        <v>126</v>
      </c>
      <c r="R80" s="97" t="s">
        <v>127</v>
      </c>
      <c r="S80" s="97" t="s">
        <v>128</v>
      </c>
      <c r="T80" s="98" t="s">
        <v>129</v>
      </c>
      <c r="U80" s="181"/>
      <c r="V80" s="181"/>
      <c r="W80" s="181"/>
      <c r="X80" s="181"/>
      <c r="Y80" s="181"/>
      <c r="Z80" s="181"/>
      <c r="AA80" s="181"/>
      <c r="AB80" s="181"/>
      <c r="AC80" s="181"/>
      <c r="AD80" s="181"/>
      <c r="AE80" s="181"/>
    </row>
    <row r="81" s="2" customFormat="1" ht="22.8" customHeight="1">
      <c r="A81" s="42"/>
      <c r="B81" s="43"/>
      <c r="C81" s="103" t="s">
        <v>130</v>
      </c>
      <c r="D81" s="44"/>
      <c r="E81" s="44"/>
      <c r="F81" s="44"/>
      <c r="G81" s="44"/>
      <c r="H81" s="44"/>
      <c r="I81" s="44"/>
      <c r="J81" s="187">
        <f>BK81</f>
        <v>0</v>
      </c>
      <c r="K81" s="44"/>
      <c r="L81" s="48"/>
      <c r="M81" s="99"/>
      <c r="N81" s="188"/>
      <c r="O81" s="100"/>
      <c r="P81" s="189">
        <f>P82</f>
        <v>0</v>
      </c>
      <c r="Q81" s="100"/>
      <c r="R81" s="189">
        <f>R82</f>
        <v>0.027699999999999999</v>
      </c>
      <c r="S81" s="100"/>
      <c r="T81" s="190">
        <f>T82</f>
        <v>0</v>
      </c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T81" s="21" t="s">
        <v>71</v>
      </c>
      <c r="AU81" s="21" t="s">
        <v>98</v>
      </c>
      <c r="BK81" s="191">
        <f>BK82</f>
        <v>0</v>
      </c>
    </row>
    <row r="82" s="12" customFormat="1" ht="25.92" customHeight="1">
      <c r="A82" s="12"/>
      <c r="B82" s="192"/>
      <c r="C82" s="193"/>
      <c r="D82" s="194" t="s">
        <v>71</v>
      </c>
      <c r="E82" s="195" t="s">
        <v>465</v>
      </c>
      <c r="F82" s="195" t="s">
        <v>466</v>
      </c>
      <c r="G82" s="193"/>
      <c r="H82" s="193"/>
      <c r="I82" s="196"/>
      <c r="J82" s="197">
        <f>BK82</f>
        <v>0</v>
      </c>
      <c r="K82" s="193"/>
      <c r="L82" s="198"/>
      <c r="M82" s="199"/>
      <c r="N82" s="200"/>
      <c r="O82" s="200"/>
      <c r="P82" s="201">
        <f>P83</f>
        <v>0</v>
      </c>
      <c r="Q82" s="200"/>
      <c r="R82" s="201">
        <f>R83</f>
        <v>0.027699999999999999</v>
      </c>
      <c r="S82" s="200"/>
      <c r="T82" s="202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3" t="s">
        <v>82</v>
      </c>
      <c r="AT82" s="204" t="s">
        <v>71</v>
      </c>
      <c r="AU82" s="204" t="s">
        <v>72</v>
      </c>
      <c r="AY82" s="203" t="s">
        <v>133</v>
      </c>
      <c r="BK82" s="205">
        <f>BK83</f>
        <v>0</v>
      </c>
    </row>
    <row r="83" s="12" customFormat="1" ht="22.8" customHeight="1">
      <c r="A83" s="12"/>
      <c r="B83" s="192"/>
      <c r="C83" s="193"/>
      <c r="D83" s="194" t="s">
        <v>71</v>
      </c>
      <c r="E83" s="206" t="s">
        <v>851</v>
      </c>
      <c r="F83" s="206" t="s">
        <v>852</v>
      </c>
      <c r="G83" s="193"/>
      <c r="H83" s="193"/>
      <c r="I83" s="196"/>
      <c r="J83" s="207">
        <f>BK83</f>
        <v>0</v>
      </c>
      <c r="K83" s="193"/>
      <c r="L83" s="198"/>
      <c r="M83" s="199"/>
      <c r="N83" s="200"/>
      <c r="O83" s="200"/>
      <c r="P83" s="201">
        <f>SUM(P84:P91)</f>
        <v>0</v>
      </c>
      <c r="Q83" s="200"/>
      <c r="R83" s="201">
        <f>SUM(R84:R91)</f>
        <v>0.027699999999999999</v>
      </c>
      <c r="S83" s="200"/>
      <c r="T83" s="202">
        <f>SUM(T84:T91)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3" t="s">
        <v>82</v>
      </c>
      <c r="AT83" s="204" t="s">
        <v>71</v>
      </c>
      <c r="AU83" s="204" t="s">
        <v>80</v>
      </c>
      <c r="AY83" s="203" t="s">
        <v>133</v>
      </c>
      <c r="BK83" s="205">
        <f>SUM(BK84:BK91)</f>
        <v>0</v>
      </c>
    </row>
    <row r="84" s="2" customFormat="1" ht="24.15" customHeight="1">
      <c r="A84" s="42"/>
      <c r="B84" s="43"/>
      <c r="C84" s="208" t="s">
        <v>80</v>
      </c>
      <c r="D84" s="208" t="s">
        <v>138</v>
      </c>
      <c r="E84" s="209" t="s">
        <v>1264</v>
      </c>
      <c r="F84" s="210" t="s">
        <v>1265</v>
      </c>
      <c r="G84" s="211" t="s">
        <v>195</v>
      </c>
      <c r="H84" s="212">
        <v>10</v>
      </c>
      <c r="I84" s="213"/>
      <c r="J84" s="214">
        <f>ROUND(I84*H84,2)</f>
        <v>0</v>
      </c>
      <c r="K84" s="210" t="s">
        <v>142</v>
      </c>
      <c r="L84" s="48"/>
      <c r="M84" s="215" t="s">
        <v>19</v>
      </c>
      <c r="N84" s="216" t="s">
        <v>43</v>
      </c>
      <c r="O84" s="88"/>
      <c r="P84" s="217">
        <f>O84*H84</f>
        <v>0</v>
      </c>
      <c r="Q84" s="217">
        <v>0.00017000000000000001</v>
      </c>
      <c r="R84" s="217">
        <f>Q84*H84</f>
        <v>0.0017000000000000001</v>
      </c>
      <c r="S84" s="217">
        <v>0</v>
      </c>
      <c r="T84" s="218">
        <f>S84*H84</f>
        <v>0</v>
      </c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R84" s="219" t="s">
        <v>240</v>
      </c>
      <c r="AT84" s="219" t="s">
        <v>138</v>
      </c>
      <c r="AU84" s="219" t="s">
        <v>82</v>
      </c>
      <c r="AY84" s="21" t="s">
        <v>133</v>
      </c>
      <c r="BE84" s="220">
        <f>IF(N84="základní",J84,0)</f>
        <v>0</v>
      </c>
      <c r="BF84" s="220">
        <f>IF(N84="snížená",J84,0)</f>
        <v>0</v>
      </c>
      <c r="BG84" s="220">
        <f>IF(N84="zákl. přenesená",J84,0)</f>
        <v>0</v>
      </c>
      <c r="BH84" s="220">
        <f>IF(N84="sníž. přenesená",J84,0)</f>
        <v>0</v>
      </c>
      <c r="BI84" s="220">
        <f>IF(N84="nulová",J84,0)</f>
        <v>0</v>
      </c>
      <c r="BJ84" s="21" t="s">
        <v>80</v>
      </c>
      <c r="BK84" s="220">
        <f>ROUND(I84*H84,2)</f>
        <v>0</v>
      </c>
      <c r="BL84" s="21" t="s">
        <v>240</v>
      </c>
      <c r="BM84" s="219" t="s">
        <v>1266</v>
      </c>
    </row>
    <row r="85" s="2" customFormat="1">
      <c r="A85" s="42"/>
      <c r="B85" s="43"/>
      <c r="C85" s="44"/>
      <c r="D85" s="221" t="s">
        <v>146</v>
      </c>
      <c r="E85" s="44"/>
      <c r="F85" s="222" t="s">
        <v>1267</v>
      </c>
      <c r="G85" s="44"/>
      <c r="H85" s="44"/>
      <c r="I85" s="223"/>
      <c r="J85" s="44"/>
      <c r="K85" s="44"/>
      <c r="L85" s="48"/>
      <c r="M85" s="224"/>
      <c r="N85" s="225"/>
      <c r="O85" s="88"/>
      <c r="P85" s="88"/>
      <c r="Q85" s="88"/>
      <c r="R85" s="88"/>
      <c r="S85" s="88"/>
      <c r="T85" s="89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T85" s="21" t="s">
        <v>146</v>
      </c>
      <c r="AU85" s="21" t="s">
        <v>82</v>
      </c>
    </row>
    <row r="86" s="2" customFormat="1" ht="16.5" customHeight="1">
      <c r="A86" s="42"/>
      <c r="B86" s="43"/>
      <c r="C86" s="259" t="s">
        <v>82</v>
      </c>
      <c r="D86" s="259" t="s">
        <v>152</v>
      </c>
      <c r="E86" s="260" t="s">
        <v>1268</v>
      </c>
      <c r="F86" s="261" t="s">
        <v>1269</v>
      </c>
      <c r="G86" s="262" t="s">
        <v>195</v>
      </c>
      <c r="H86" s="263">
        <v>10</v>
      </c>
      <c r="I86" s="264"/>
      <c r="J86" s="265">
        <f>ROUND(I86*H86,2)</f>
        <v>0</v>
      </c>
      <c r="K86" s="261" t="s">
        <v>142</v>
      </c>
      <c r="L86" s="266"/>
      <c r="M86" s="267" t="s">
        <v>19</v>
      </c>
      <c r="N86" s="268" t="s">
        <v>43</v>
      </c>
      <c r="O86" s="88"/>
      <c r="P86" s="217">
        <f>O86*H86</f>
        <v>0</v>
      </c>
      <c r="Q86" s="217">
        <v>0.0025999999999999999</v>
      </c>
      <c r="R86" s="217">
        <f>Q86*H86</f>
        <v>0.025999999999999999</v>
      </c>
      <c r="S86" s="217">
        <v>0</v>
      </c>
      <c r="T86" s="218">
        <f>S86*H86</f>
        <v>0</v>
      </c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R86" s="219" t="s">
        <v>360</v>
      </c>
      <c r="AT86" s="219" t="s">
        <v>152</v>
      </c>
      <c r="AU86" s="219" t="s">
        <v>82</v>
      </c>
      <c r="AY86" s="21" t="s">
        <v>133</v>
      </c>
      <c r="BE86" s="220">
        <f>IF(N86="základní",J86,0)</f>
        <v>0</v>
      </c>
      <c r="BF86" s="220">
        <f>IF(N86="snížená",J86,0)</f>
        <v>0</v>
      </c>
      <c r="BG86" s="220">
        <f>IF(N86="zákl. přenesená",J86,0)</f>
        <v>0</v>
      </c>
      <c r="BH86" s="220">
        <f>IF(N86="sníž. přenesená",J86,0)</f>
        <v>0</v>
      </c>
      <c r="BI86" s="220">
        <f>IF(N86="nulová",J86,0)</f>
        <v>0</v>
      </c>
      <c r="BJ86" s="21" t="s">
        <v>80</v>
      </c>
      <c r="BK86" s="220">
        <f>ROUND(I86*H86,2)</f>
        <v>0</v>
      </c>
      <c r="BL86" s="21" t="s">
        <v>240</v>
      </c>
      <c r="BM86" s="219" t="s">
        <v>1270</v>
      </c>
    </row>
    <row r="87" s="2" customFormat="1" ht="16.5" customHeight="1">
      <c r="A87" s="42"/>
      <c r="B87" s="43"/>
      <c r="C87" s="259" t="s">
        <v>144</v>
      </c>
      <c r="D87" s="259" t="s">
        <v>152</v>
      </c>
      <c r="E87" s="260" t="s">
        <v>1271</v>
      </c>
      <c r="F87" s="261" t="s">
        <v>1272</v>
      </c>
      <c r="G87" s="262" t="s">
        <v>230</v>
      </c>
      <c r="H87" s="263">
        <v>3</v>
      </c>
      <c r="I87" s="264"/>
      <c r="J87" s="265">
        <f>ROUND(I87*H87,2)</f>
        <v>0</v>
      </c>
      <c r="K87" s="261" t="s">
        <v>1273</v>
      </c>
      <c r="L87" s="266"/>
      <c r="M87" s="267" t="s">
        <v>19</v>
      </c>
      <c r="N87" s="268" t="s">
        <v>43</v>
      </c>
      <c r="O87" s="88"/>
      <c r="P87" s="217">
        <f>O87*H87</f>
        <v>0</v>
      </c>
      <c r="Q87" s="217">
        <v>0</v>
      </c>
      <c r="R87" s="217">
        <f>Q87*H87</f>
        <v>0</v>
      </c>
      <c r="S87" s="217">
        <v>0</v>
      </c>
      <c r="T87" s="218">
        <f>S87*H87</f>
        <v>0</v>
      </c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R87" s="219" t="s">
        <v>360</v>
      </c>
      <c r="AT87" s="219" t="s">
        <v>152</v>
      </c>
      <c r="AU87" s="219" t="s">
        <v>82</v>
      </c>
      <c r="AY87" s="21" t="s">
        <v>133</v>
      </c>
      <c r="BE87" s="220">
        <f>IF(N87="základní",J87,0)</f>
        <v>0</v>
      </c>
      <c r="BF87" s="220">
        <f>IF(N87="snížená",J87,0)</f>
        <v>0</v>
      </c>
      <c r="BG87" s="220">
        <f>IF(N87="zákl. přenesená",J87,0)</f>
        <v>0</v>
      </c>
      <c r="BH87" s="220">
        <f>IF(N87="sníž. přenesená",J87,0)</f>
        <v>0</v>
      </c>
      <c r="BI87" s="220">
        <f>IF(N87="nulová",J87,0)</f>
        <v>0</v>
      </c>
      <c r="BJ87" s="21" t="s">
        <v>80</v>
      </c>
      <c r="BK87" s="220">
        <f>ROUND(I87*H87,2)</f>
        <v>0</v>
      </c>
      <c r="BL87" s="21" t="s">
        <v>240</v>
      </c>
      <c r="BM87" s="219" t="s">
        <v>1274</v>
      </c>
    </row>
    <row r="88" s="2" customFormat="1" ht="24.15" customHeight="1">
      <c r="A88" s="42"/>
      <c r="B88" s="43"/>
      <c r="C88" s="259" t="s">
        <v>143</v>
      </c>
      <c r="D88" s="259" t="s">
        <v>152</v>
      </c>
      <c r="E88" s="260" t="s">
        <v>1275</v>
      </c>
      <c r="F88" s="261" t="s">
        <v>1276</v>
      </c>
      <c r="G88" s="262" t="s">
        <v>195</v>
      </c>
      <c r="H88" s="263">
        <v>1</v>
      </c>
      <c r="I88" s="264"/>
      <c r="J88" s="265">
        <f>ROUND(I88*H88,2)</f>
        <v>0</v>
      </c>
      <c r="K88" s="261" t="s">
        <v>1273</v>
      </c>
      <c r="L88" s="266"/>
      <c r="M88" s="267" t="s">
        <v>19</v>
      </c>
      <c r="N88" s="268" t="s">
        <v>43</v>
      </c>
      <c r="O88" s="88"/>
      <c r="P88" s="217">
        <f>O88*H88</f>
        <v>0</v>
      </c>
      <c r="Q88" s="217">
        <v>0</v>
      </c>
      <c r="R88" s="217">
        <f>Q88*H88</f>
        <v>0</v>
      </c>
      <c r="S88" s="217">
        <v>0</v>
      </c>
      <c r="T88" s="218">
        <f>S88*H88</f>
        <v>0</v>
      </c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R88" s="219" t="s">
        <v>360</v>
      </c>
      <c r="AT88" s="219" t="s">
        <v>152</v>
      </c>
      <c r="AU88" s="219" t="s">
        <v>82</v>
      </c>
      <c r="AY88" s="21" t="s">
        <v>133</v>
      </c>
      <c r="BE88" s="220">
        <f>IF(N88="základní",J88,0)</f>
        <v>0</v>
      </c>
      <c r="BF88" s="220">
        <f>IF(N88="snížená",J88,0)</f>
        <v>0</v>
      </c>
      <c r="BG88" s="220">
        <f>IF(N88="zákl. přenesená",J88,0)</f>
        <v>0</v>
      </c>
      <c r="BH88" s="220">
        <f>IF(N88="sníž. přenesená",J88,0)</f>
        <v>0</v>
      </c>
      <c r="BI88" s="220">
        <f>IF(N88="nulová",J88,0)</f>
        <v>0</v>
      </c>
      <c r="BJ88" s="21" t="s">
        <v>80</v>
      </c>
      <c r="BK88" s="220">
        <f>ROUND(I88*H88,2)</f>
        <v>0</v>
      </c>
      <c r="BL88" s="21" t="s">
        <v>240</v>
      </c>
      <c r="BM88" s="219" t="s">
        <v>1277</v>
      </c>
    </row>
    <row r="89" s="2" customFormat="1" ht="37.8" customHeight="1">
      <c r="A89" s="42"/>
      <c r="B89" s="43"/>
      <c r="C89" s="259" t="s">
        <v>167</v>
      </c>
      <c r="D89" s="259" t="s">
        <v>152</v>
      </c>
      <c r="E89" s="260" t="s">
        <v>1278</v>
      </c>
      <c r="F89" s="261" t="s">
        <v>1279</v>
      </c>
      <c r="G89" s="262" t="s">
        <v>195</v>
      </c>
      <c r="H89" s="263">
        <v>1</v>
      </c>
      <c r="I89" s="264"/>
      <c r="J89" s="265">
        <f>ROUND(I89*H89,2)</f>
        <v>0</v>
      </c>
      <c r="K89" s="261" t="s">
        <v>1273</v>
      </c>
      <c r="L89" s="266"/>
      <c r="M89" s="267" t="s">
        <v>19</v>
      </c>
      <c r="N89" s="268" t="s">
        <v>43</v>
      </c>
      <c r="O89" s="88"/>
      <c r="P89" s="217">
        <f>O89*H89</f>
        <v>0</v>
      </c>
      <c r="Q89" s="217">
        <v>0</v>
      </c>
      <c r="R89" s="217">
        <f>Q89*H89</f>
        <v>0</v>
      </c>
      <c r="S89" s="217">
        <v>0</v>
      </c>
      <c r="T89" s="218">
        <f>S89*H89</f>
        <v>0</v>
      </c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R89" s="219" t="s">
        <v>360</v>
      </c>
      <c r="AT89" s="219" t="s">
        <v>152</v>
      </c>
      <c r="AU89" s="219" t="s">
        <v>82</v>
      </c>
      <c r="AY89" s="21" t="s">
        <v>133</v>
      </c>
      <c r="BE89" s="220">
        <f>IF(N89="základní",J89,0)</f>
        <v>0</v>
      </c>
      <c r="BF89" s="220">
        <f>IF(N89="snížená",J89,0)</f>
        <v>0</v>
      </c>
      <c r="BG89" s="220">
        <f>IF(N89="zákl. přenesená",J89,0)</f>
        <v>0</v>
      </c>
      <c r="BH89" s="220">
        <f>IF(N89="sníž. přenesená",J89,0)</f>
        <v>0</v>
      </c>
      <c r="BI89" s="220">
        <f>IF(N89="nulová",J89,0)</f>
        <v>0</v>
      </c>
      <c r="BJ89" s="21" t="s">
        <v>80</v>
      </c>
      <c r="BK89" s="220">
        <f>ROUND(I89*H89,2)</f>
        <v>0</v>
      </c>
      <c r="BL89" s="21" t="s">
        <v>240</v>
      </c>
      <c r="BM89" s="219" t="s">
        <v>1280</v>
      </c>
    </row>
    <row r="90" s="2" customFormat="1" ht="16.5" customHeight="1">
      <c r="A90" s="42"/>
      <c r="B90" s="43"/>
      <c r="C90" s="208" t="s">
        <v>134</v>
      </c>
      <c r="D90" s="208" t="s">
        <v>138</v>
      </c>
      <c r="E90" s="209" t="s">
        <v>1281</v>
      </c>
      <c r="F90" s="210" t="s">
        <v>1282</v>
      </c>
      <c r="G90" s="211" t="s">
        <v>195</v>
      </c>
      <c r="H90" s="212">
        <v>1</v>
      </c>
      <c r="I90" s="213"/>
      <c r="J90" s="214">
        <f>ROUND(I90*H90,2)</f>
        <v>0</v>
      </c>
      <c r="K90" s="210" t="s">
        <v>19</v>
      </c>
      <c r="L90" s="48"/>
      <c r="M90" s="215" t="s">
        <v>19</v>
      </c>
      <c r="N90" s="216" t="s">
        <v>43</v>
      </c>
      <c r="O90" s="88"/>
      <c r="P90" s="217">
        <f>O90*H90</f>
        <v>0</v>
      </c>
      <c r="Q90" s="217">
        <v>0</v>
      </c>
      <c r="R90" s="217">
        <f>Q90*H90</f>
        <v>0</v>
      </c>
      <c r="S90" s="217">
        <v>0</v>
      </c>
      <c r="T90" s="218">
        <f>S90*H90</f>
        <v>0</v>
      </c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R90" s="219" t="s">
        <v>240</v>
      </c>
      <c r="AT90" s="219" t="s">
        <v>138</v>
      </c>
      <c r="AU90" s="219" t="s">
        <v>82</v>
      </c>
      <c r="AY90" s="21" t="s">
        <v>133</v>
      </c>
      <c r="BE90" s="220">
        <f>IF(N90="základní",J90,0)</f>
        <v>0</v>
      </c>
      <c r="BF90" s="220">
        <f>IF(N90="snížená",J90,0)</f>
        <v>0</v>
      </c>
      <c r="BG90" s="220">
        <f>IF(N90="zákl. přenesená",J90,0)</f>
        <v>0</v>
      </c>
      <c r="BH90" s="220">
        <f>IF(N90="sníž. přenesená",J90,0)</f>
        <v>0</v>
      </c>
      <c r="BI90" s="220">
        <f>IF(N90="nulová",J90,0)</f>
        <v>0</v>
      </c>
      <c r="BJ90" s="21" t="s">
        <v>80</v>
      </c>
      <c r="BK90" s="220">
        <f>ROUND(I90*H90,2)</f>
        <v>0</v>
      </c>
      <c r="BL90" s="21" t="s">
        <v>240</v>
      </c>
      <c r="BM90" s="219" t="s">
        <v>1283</v>
      </c>
    </row>
    <row r="91" s="2" customFormat="1" ht="16.5" customHeight="1">
      <c r="A91" s="42"/>
      <c r="B91" s="43"/>
      <c r="C91" s="208" t="s">
        <v>181</v>
      </c>
      <c r="D91" s="208" t="s">
        <v>138</v>
      </c>
      <c r="E91" s="209" t="s">
        <v>1284</v>
      </c>
      <c r="F91" s="210" t="s">
        <v>1285</v>
      </c>
      <c r="G91" s="211" t="s">
        <v>195</v>
      </c>
      <c r="H91" s="212">
        <v>1</v>
      </c>
      <c r="I91" s="213"/>
      <c r="J91" s="214">
        <f>ROUND(I91*H91,2)</f>
        <v>0</v>
      </c>
      <c r="K91" s="210" t="s">
        <v>19</v>
      </c>
      <c r="L91" s="48"/>
      <c r="M91" s="297" t="s">
        <v>19</v>
      </c>
      <c r="N91" s="298" t="s">
        <v>43</v>
      </c>
      <c r="O91" s="282"/>
      <c r="P91" s="299">
        <f>O91*H91</f>
        <v>0</v>
      </c>
      <c r="Q91" s="299">
        <v>0</v>
      </c>
      <c r="R91" s="299">
        <f>Q91*H91</f>
        <v>0</v>
      </c>
      <c r="S91" s="299">
        <v>0</v>
      </c>
      <c r="T91" s="300">
        <f>S91*H91</f>
        <v>0</v>
      </c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R91" s="219" t="s">
        <v>240</v>
      </c>
      <c r="AT91" s="219" t="s">
        <v>138</v>
      </c>
      <c r="AU91" s="219" t="s">
        <v>82</v>
      </c>
      <c r="AY91" s="21" t="s">
        <v>133</v>
      </c>
      <c r="BE91" s="220">
        <f>IF(N91="základní",J91,0)</f>
        <v>0</v>
      </c>
      <c r="BF91" s="220">
        <f>IF(N91="snížená",J91,0)</f>
        <v>0</v>
      </c>
      <c r="BG91" s="220">
        <f>IF(N91="zákl. přenesená",J91,0)</f>
        <v>0</v>
      </c>
      <c r="BH91" s="220">
        <f>IF(N91="sníž. přenesená",J91,0)</f>
        <v>0</v>
      </c>
      <c r="BI91" s="220">
        <f>IF(N91="nulová",J91,0)</f>
        <v>0</v>
      </c>
      <c r="BJ91" s="21" t="s">
        <v>80</v>
      </c>
      <c r="BK91" s="220">
        <f>ROUND(I91*H91,2)</f>
        <v>0</v>
      </c>
      <c r="BL91" s="21" t="s">
        <v>240</v>
      </c>
      <c r="BM91" s="219" t="s">
        <v>1286</v>
      </c>
    </row>
    <row r="92" s="2" customFormat="1" ht="6.96" customHeight="1">
      <c r="A92" s="42"/>
      <c r="B92" s="63"/>
      <c r="C92" s="64"/>
      <c r="D92" s="64"/>
      <c r="E92" s="64"/>
      <c r="F92" s="64"/>
      <c r="G92" s="64"/>
      <c r="H92" s="64"/>
      <c r="I92" s="64"/>
      <c r="J92" s="64"/>
      <c r="K92" s="64"/>
      <c r="L92" s="48"/>
      <c r="M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</row>
  </sheetData>
  <sheetProtection sheet="1" autoFilter="0" formatColumns="0" formatRows="0" objects="1" scenarios="1" spinCount="100000" saltValue="hVeq3UCTRvgePnx3DzPW56Sk3uqVPERabWxTJrJEAuIHBmeHqlRC9hXPN6iOJ/Fps2HY2YY1z6MQ42/cNViU2A==" hashValue="gqZAkjv9T77A7sS9scfJYpQM2MpBEtG9BljvePynFDHU/Vcobx0LIQ2myzlaRYUkziupNL2HWK4keu5jZeAW/Q==" algorithmName="SHA-512" password="CEE1"/>
  <autoFilter ref="C80:K91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5" r:id="rId1" display="https://podminky.urs.cz/item/CS_URS_2025_02/76788111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91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4"/>
      <c r="AT3" s="21" t="s">
        <v>82</v>
      </c>
    </row>
    <row r="4" s="1" customFormat="1" ht="24.96" customHeight="1">
      <c r="B4" s="24"/>
      <c r="D4" s="134" t="s">
        <v>92</v>
      </c>
      <c r="L4" s="24"/>
      <c r="M4" s="135" t="s">
        <v>10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136" t="s">
        <v>16</v>
      </c>
      <c r="L6" s="24"/>
    </row>
    <row r="7" s="1" customFormat="1" ht="26.25" customHeight="1">
      <c r="B7" s="24"/>
      <c r="E7" s="137" t="str">
        <f>'Rekapitulace stavby'!K6</f>
        <v>ICSS, DPS Lesnov, Pod Rozhlednou 1, Jihlava - oprava ploché střechy ubytovacího pavilonu B - aktualizace 2026/01</v>
      </c>
      <c r="F7" s="136"/>
      <c r="G7" s="136"/>
      <c r="H7" s="136"/>
      <c r="L7" s="24"/>
    </row>
    <row r="8" s="2" customFormat="1" ht="12" customHeight="1">
      <c r="A8" s="42"/>
      <c r="B8" s="48"/>
      <c r="C8" s="42"/>
      <c r="D8" s="136" t="s">
        <v>93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1287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19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21</v>
      </c>
      <c r="E12" s="42"/>
      <c r="F12" s="140" t="s">
        <v>22</v>
      </c>
      <c r="G12" s="42"/>
      <c r="H12" s="42"/>
      <c r="I12" s="136" t="s">
        <v>23</v>
      </c>
      <c r="J12" s="141" t="str">
        <f>'Rekapitulace stavby'!AN8</f>
        <v>16. 1. 2026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25</v>
      </c>
      <c r="E14" s="42"/>
      <c r="F14" s="42"/>
      <c r="G14" s="42"/>
      <c r="H14" s="42"/>
      <c r="I14" s="136" t="s">
        <v>26</v>
      </c>
      <c r="J14" s="140" t="s">
        <v>19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27</v>
      </c>
      <c r="F15" s="42"/>
      <c r="G15" s="42"/>
      <c r="H15" s="42"/>
      <c r="I15" s="136" t="s">
        <v>28</v>
      </c>
      <c r="J15" s="140" t="s">
        <v>19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29</v>
      </c>
      <c r="E17" s="42"/>
      <c r="F17" s="42"/>
      <c r="G17" s="42"/>
      <c r="H17" s="42"/>
      <c r="I17" s="136" t="s">
        <v>26</v>
      </c>
      <c r="J17" s="37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7" t="str">
        <f>'Rekapitulace stavby'!E14</f>
        <v>Vyplň údaj</v>
      </c>
      <c r="F18" s="140"/>
      <c r="G18" s="140"/>
      <c r="H18" s="140"/>
      <c r="I18" s="136" t="s">
        <v>28</v>
      </c>
      <c r="J18" s="37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31</v>
      </c>
      <c r="E20" s="42"/>
      <c r="F20" s="42"/>
      <c r="G20" s="42"/>
      <c r="H20" s="42"/>
      <c r="I20" s="136" t="s">
        <v>26</v>
      </c>
      <c r="J20" s="140" t="s">
        <v>19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32</v>
      </c>
      <c r="F21" s="42"/>
      <c r="G21" s="42"/>
      <c r="H21" s="42"/>
      <c r="I21" s="136" t="s">
        <v>28</v>
      </c>
      <c r="J21" s="140" t="s">
        <v>19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34</v>
      </c>
      <c r="E23" s="42"/>
      <c r="F23" s="42"/>
      <c r="G23" s="42"/>
      <c r="H23" s="42"/>
      <c r="I23" s="136" t="s">
        <v>26</v>
      </c>
      <c r="J23" s="140" t="s">
        <v>19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35</v>
      </c>
      <c r="F24" s="42"/>
      <c r="G24" s="42"/>
      <c r="H24" s="42"/>
      <c r="I24" s="136" t="s">
        <v>28</v>
      </c>
      <c r="J24" s="140" t="s">
        <v>19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36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16.5" customHeight="1">
      <c r="A27" s="142"/>
      <c r="B27" s="143"/>
      <c r="C27" s="142"/>
      <c r="D27" s="142"/>
      <c r="E27" s="144" t="s">
        <v>19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6"/>
      <c r="E29" s="146"/>
      <c r="F29" s="146"/>
      <c r="G29" s="146"/>
      <c r="H29" s="146"/>
      <c r="I29" s="146"/>
      <c r="J29" s="146"/>
      <c r="K29" s="146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7" t="s">
        <v>38</v>
      </c>
      <c r="E30" s="42"/>
      <c r="F30" s="42"/>
      <c r="G30" s="42"/>
      <c r="H30" s="42"/>
      <c r="I30" s="42"/>
      <c r="J30" s="148">
        <f>ROUND(J80,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6"/>
      <c r="E31" s="146"/>
      <c r="F31" s="146"/>
      <c r="G31" s="146"/>
      <c r="H31" s="146"/>
      <c r="I31" s="146"/>
      <c r="J31" s="146"/>
      <c r="K31" s="146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49" t="s">
        <v>40</v>
      </c>
      <c r="G32" s="42"/>
      <c r="H32" s="42"/>
      <c r="I32" s="149" t="s">
        <v>39</v>
      </c>
      <c r="J32" s="149" t="s">
        <v>41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0" t="s">
        <v>42</v>
      </c>
      <c r="E33" s="136" t="s">
        <v>43</v>
      </c>
      <c r="F33" s="151">
        <f>ROUND((SUM(BE80:BE87)),  2)</f>
        <v>0</v>
      </c>
      <c r="G33" s="42"/>
      <c r="H33" s="42"/>
      <c r="I33" s="152">
        <v>0.20999999999999999</v>
      </c>
      <c r="J33" s="151">
        <f>ROUND(((SUM(BE80:BE87))*I33),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44</v>
      </c>
      <c r="F34" s="151">
        <f>ROUND((SUM(BF80:BF87)),  2)</f>
        <v>0</v>
      </c>
      <c r="G34" s="42"/>
      <c r="H34" s="42"/>
      <c r="I34" s="152">
        <v>0.12</v>
      </c>
      <c r="J34" s="151">
        <f>ROUND(((SUM(BF80:BF87))*I34),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45</v>
      </c>
      <c r="F35" s="151">
        <f>ROUND((SUM(BG80:BG87)),  2)</f>
        <v>0</v>
      </c>
      <c r="G35" s="42"/>
      <c r="H35" s="42"/>
      <c r="I35" s="152">
        <v>0.20999999999999999</v>
      </c>
      <c r="J35" s="151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46</v>
      </c>
      <c r="F36" s="151">
        <f>ROUND((SUM(BH80:BH87)),  2)</f>
        <v>0</v>
      </c>
      <c r="G36" s="42"/>
      <c r="H36" s="42"/>
      <c r="I36" s="152">
        <v>0.12</v>
      </c>
      <c r="J36" s="151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47</v>
      </c>
      <c r="F37" s="151">
        <f>ROUND((SUM(BI80:BI87)),  2)</f>
        <v>0</v>
      </c>
      <c r="G37" s="42"/>
      <c r="H37" s="42"/>
      <c r="I37" s="152">
        <v>0</v>
      </c>
      <c r="J37" s="151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3"/>
      <c r="D39" s="154" t="s">
        <v>48</v>
      </c>
      <c r="E39" s="155"/>
      <c r="F39" s="155"/>
      <c r="G39" s="156" t="s">
        <v>49</v>
      </c>
      <c r="H39" s="157" t="s">
        <v>50</v>
      </c>
      <c r="I39" s="155"/>
      <c r="J39" s="158">
        <f>SUM(J30:J37)</f>
        <v>0</v>
      </c>
      <c r="K39" s="159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7" t="s">
        <v>95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6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26.25" customHeight="1">
      <c r="A48" s="42"/>
      <c r="B48" s="43"/>
      <c r="C48" s="44"/>
      <c r="D48" s="44"/>
      <c r="E48" s="164" t="str">
        <f>E7</f>
        <v>ICSS, DPS Lesnov, Pod Rozhlednou 1, Jihlava - oprava ploché střechy ubytovacího pavilonu B - aktualizace 2026/01</v>
      </c>
      <c r="F48" s="36"/>
      <c r="G48" s="36"/>
      <c r="H48" s="36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6" t="s">
        <v>93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VON - Vedlejší a ostatní náklady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6" t="s">
        <v>21</v>
      </c>
      <c r="D52" s="44"/>
      <c r="E52" s="44"/>
      <c r="F52" s="31" t="str">
        <f>F12</f>
        <v>Jihlava</v>
      </c>
      <c r="G52" s="44"/>
      <c r="H52" s="44"/>
      <c r="I52" s="36" t="s">
        <v>23</v>
      </c>
      <c r="J52" s="76" t="str">
        <f>IF(J12="","",J12)</f>
        <v>16. 1. 2026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40.05" customHeight="1">
      <c r="A54" s="42"/>
      <c r="B54" s="43"/>
      <c r="C54" s="36" t="s">
        <v>25</v>
      </c>
      <c r="D54" s="44"/>
      <c r="E54" s="44"/>
      <c r="F54" s="31" t="str">
        <f>E15</f>
        <v>Statutární město Jihlava</v>
      </c>
      <c r="G54" s="44"/>
      <c r="H54" s="44"/>
      <c r="I54" s="36" t="s">
        <v>31</v>
      </c>
      <c r="J54" s="40" t="str">
        <f>E21</f>
        <v>SPA spol.s r.o. Jihlava, Havlíčkova 46, Jihlava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6" t="s">
        <v>29</v>
      </c>
      <c r="D55" s="44"/>
      <c r="E55" s="44"/>
      <c r="F55" s="31" t="str">
        <f>IF(E18="","",E18)</f>
        <v>Vyplň údaj</v>
      </c>
      <c r="G55" s="44"/>
      <c r="H55" s="44"/>
      <c r="I55" s="36" t="s">
        <v>34</v>
      </c>
      <c r="J55" s="40" t="str">
        <f>E24</f>
        <v>Fr.Neuwirth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5" t="s">
        <v>96</v>
      </c>
      <c r="D57" s="166"/>
      <c r="E57" s="166"/>
      <c r="F57" s="166"/>
      <c r="G57" s="166"/>
      <c r="H57" s="166"/>
      <c r="I57" s="166"/>
      <c r="J57" s="167" t="s">
        <v>97</v>
      </c>
      <c r="K57" s="166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68" t="s">
        <v>70</v>
      </c>
      <c r="D59" s="44"/>
      <c r="E59" s="44"/>
      <c r="F59" s="44"/>
      <c r="G59" s="44"/>
      <c r="H59" s="44"/>
      <c r="I59" s="44"/>
      <c r="J59" s="106">
        <f>J80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1" t="s">
        <v>98</v>
      </c>
    </row>
    <row r="60" s="9" customFormat="1" ht="24.96" customHeight="1">
      <c r="A60" s="9"/>
      <c r="B60" s="169"/>
      <c r="C60" s="170"/>
      <c r="D60" s="171" t="s">
        <v>1288</v>
      </c>
      <c r="E60" s="172"/>
      <c r="F60" s="172"/>
      <c r="G60" s="172"/>
      <c r="H60" s="172"/>
      <c r="I60" s="172"/>
      <c r="J60" s="173">
        <f>J81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2"/>
      <c r="B61" s="43"/>
      <c r="C61" s="44"/>
      <c r="D61" s="44"/>
      <c r="E61" s="44"/>
      <c r="F61" s="44"/>
      <c r="G61" s="44"/>
      <c r="H61" s="44"/>
      <c r="I61" s="44"/>
      <c r="J61" s="44"/>
      <c r="K61" s="44"/>
      <c r="L61" s="138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</row>
    <row r="62" s="2" customFormat="1" ht="6.96" customHeight="1">
      <c r="A62" s="42"/>
      <c r="B62" s="63"/>
      <c r="C62" s="64"/>
      <c r="D62" s="64"/>
      <c r="E62" s="64"/>
      <c r="F62" s="64"/>
      <c r="G62" s="64"/>
      <c r="H62" s="64"/>
      <c r="I62" s="64"/>
      <c r="J62" s="64"/>
      <c r="K62" s="64"/>
      <c r="L62" s="138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</row>
    <row r="66" s="2" customFormat="1" ht="6.96" customHeight="1">
      <c r="A66" s="42"/>
      <c r="B66" s="65"/>
      <c r="C66" s="66"/>
      <c r="D66" s="66"/>
      <c r="E66" s="66"/>
      <c r="F66" s="66"/>
      <c r="G66" s="66"/>
      <c r="H66" s="66"/>
      <c r="I66" s="66"/>
      <c r="J66" s="66"/>
      <c r="K66" s="66"/>
      <c r="L66" s="138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</row>
    <row r="67" s="2" customFormat="1" ht="24.96" customHeight="1">
      <c r="A67" s="42"/>
      <c r="B67" s="43"/>
      <c r="C67" s="27" t="s">
        <v>118</v>
      </c>
      <c r="D67" s="44"/>
      <c r="E67" s="44"/>
      <c r="F67" s="44"/>
      <c r="G67" s="44"/>
      <c r="H67" s="44"/>
      <c r="I67" s="44"/>
      <c r="J67" s="44"/>
      <c r="K67" s="44"/>
      <c r="L67" s="138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</row>
    <row r="68" s="2" customFormat="1" ht="6.96" customHeight="1">
      <c r="A68" s="42"/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138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</row>
    <row r="69" s="2" customFormat="1" ht="12" customHeight="1">
      <c r="A69" s="42"/>
      <c r="B69" s="43"/>
      <c r="C69" s="36" t="s">
        <v>16</v>
      </c>
      <c r="D69" s="44"/>
      <c r="E69" s="44"/>
      <c r="F69" s="44"/>
      <c r="G69" s="44"/>
      <c r="H69" s="44"/>
      <c r="I69" s="44"/>
      <c r="J69" s="44"/>
      <c r="K69" s="44"/>
      <c r="L69" s="138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</row>
    <row r="70" s="2" customFormat="1" ht="26.25" customHeight="1">
      <c r="A70" s="42"/>
      <c r="B70" s="43"/>
      <c r="C70" s="44"/>
      <c r="D70" s="44"/>
      <c r="E70" s="164" t="str">
        <f>E7</f>
        <v>ICSS, DPS Lesnov, Pod Rozhlednou 1, Jihlava - oprava ploché střechy ubytovacího pavilonu B - aktualizace 2026/01</v>
      </c>
      <c r="F70" s="36"/>
      <c r="G70" s="36"/>
      <c r="H70" s="36"/>
      <c r="I70" s="44"/>
      <c r="J70" s="44"/>
      <c r="K70" s="44"/>
      <c r="L70" s="138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</row>
    <row r="71" s="2" customFormat="1" ht="12" customHeight="1">
      <c r="A71" s="42"/>
      <c r="B71" s="43"/>
      <c r="C71" s="36" t="s">
        <v>93</v>
      </c>
      <c r="D71" s="44"/>
      <c r="E71" s="44"/>
      <c r="F71" s="44"/>
      <c r="G71" s="44"/>
      <c r="H71" s="44"/>
      <c r="I71" s="44"/>
      <c r="J71" s="44"/>
      <c r="K71" s="44"/>
      <c r="L71" s="138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16.5" customHeight="1">
      <c r="A72" s="42"/>
      <c r="B72" s="43"/>
      <c r="C72" s="44"/>
      <c r="D72" s="44"/>
      <c r="E72" s="73" t="str">
        <f>E9</f>
        <v>VON - Vedlejší a ostatní náklady</v>
      </c>
      <c r="F72" s="44"/>
      <c r="G72" s="44"/>
      <c r="H72" s="44"/>
      <c r="I72" s="44"/>
      <c r="J72" s="44"/>
      <c r="K72" s="44"/>
      <c r="L72" s="138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6.96" customHeight="1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12" customHeight="1">
      <c r="A74" s="42"/>
      <c r="B74" s="43"/>
      <c r="C74" s="36" t="s">
        <v>21</v>
      </c>
      <c r="D74" s="44"/>
      <c r="E74" s="44"/>
      <c r="F74" s="31" t="str">
        <f>F12</f>
        <v>Jihlava</v>
      </c>
      <c r="G74" s="44"/>
      <c r="H74" s="44"/>
      <c r="I74" s="36" t="s">
        <v>23</v>
      </c>
      <c r="J74" s="76" t="str">
        <f>IF(J12="","",J12)</f>
        <v>16. 1. 2026</v>
      </c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6.96" customHeight="1">
      <c r="A75" s="42"/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40.05" customHeight="1">
      <c r="A76" s="42"/>
      <c r="B76" s="43"/>
      <c r="C76" s="36" t="s">
        <v>25</v>
      </c>
      <c r="D76" s="44"/>
      <c r="E76" s="44"/>
      <c r="F76" s="31" t="str">
        <f>E15</f>
        <v>Statutární město Jihlava</v>
      </c>
      <c r="G76" s="44"/>
      <c r="H76" s="44"/>
      <c r="I76" s="36" t="s">
        <v>31</v>
      </c>
      <c r="J76" s="40" t="str">
        <f>E21</f>
        <v>SPA spol.s r.o. Jihlava, Havlíčkova 46, Jihlava</v>
      </c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5.15" customHeight="1">
      <c r="A77" s="42"/>
      <c r="B77" s="43"/>
      <c r="C77" s="36" t="s">
        <v>29</v>
      </c>
      <c r="D77" s="44"/>
      <c r="E77" s="44"/>
      <c r="F77" s="31" t="str">
        <f>IF(E18="","",E18)</f>
        <v>Vyplň údaj</v>
      </c>
      <c r="G77" s="44"/>
      <c r="H77" s="44"/>
      <c r="I77" s="36" t="s">
        <v>34</v>
      </c>
      <c r="J77" s="40" t="str">
        <f>E24</f>
        <v>Fr.Neuwirth</v>
      </c>
      <c r="K77" s="4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10.32" customHeight="1">
      <c r="A78" s="42"/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11" customFormat="1" ht="29.28" customHeight="1">
      <c r="A79" s="181"/>
      <c r="B79" s="182"/>
      <c r="C79" s="183" t="s">
        <v>119</v>
      </c>
      <c r="D79" s="184" t="s">
        <v>57</v>
      </c>
      <c r="E79" s="184" t="s">
        <v>53</v>
      </c>
      <c r="F79" s="184" t="s">
        <v>54</v>
      </c>
      <c r="G79" s="184" t="s">
        <v>120</v>
      </c>
      <c r="H79" s="184" t="s">
        <v>121</v>
      </c>
      <c r="I79" s="184" t="s">
        <v>122</v>
      </c>
      <c r="J79" s="184" t="s">
        <v>97</v>
      </c>
      <c r="K79" s="185" t="s">
        <v>123</v>
      </c>
      <c r="L79" s="186"/>
      <c r="M79" s="96" t="s">
        <v>19</v>
      </c>
      <c r="N79" s="97" t="s">
        <v>42</v>
      </c>
      <c r="O79" s="97" t="s">
        <v>124</v>
      </c>
      <c r="P79" s="97" t="s">
        <v>125</v>
      </c>
      <c r="Q79" s="97" t="s">
        <v>126</v>
      </c>
      <c r="R79" s="97" t="s">
        <v>127</v>
      </c>
      <c r="S79" s="97" t="s">
        <v>128</v>
      </c>
      <c r="T79" s="98" t="s">
        <v>129</v>
      </c>
      <c r="U79" s="181"/>
      <c r="V79" s="181"/>
      <c r="W79" s="181"/>
      <c r="X79" s="181"/>
      <c r="Y79" s="181"/>
      <c r="Z79" s="181"/>
      <c r="AA79" s="181"/>
      <c r="AB79" s="181"/>
      <c r="AC79" s="181"/>
      <c r="AD79" s="181"/>
      <c r="AE79" s="181"/>
    </row>
    <row r="80" s="2" customFormat="1" ht="22.8" customHeight="1">
      <c r="A80" s="42"/>
      <c r="B80" s="43"/>
      <c r="C80" s="103" t="s">
        <v>130</v>
      </c>
      <c r="D80" s="44"/>
      <c r="E80" s="44"/>
      <c r="F80" s="44"/>
      <c r="G80" s="44"/>
      <c r="H80" s="44"/>
      <c r="I80" s="44"/>
      <c r="J80" s="187">
        <f>BK80</f>
        <v>0</v>
      </c>
      <c r="K80" s="44"/>
      <c r="L80" s="48"/>
      <c r="M80" s="99"/>
      <c r="N80" s="188"/>
      <c r="O80" s="100"/>
      <c r="P80" s="189">
        <f>P81</f>
        <v>0</v>
      </c>
      <c r="Q80" s="100"/>
      <c r="R80" s="189">
        <f>R81</f>
        <v>0</v>
      </c>
      <c r="S80" s="100"/>
      <c r="T80" s="190">
        <f>T81</f>
        <v>0</v>
      </c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T80" s="21" t="s">
        <v>71</v>
      </c>
      <c r="AU80" s="21" t="s">
        <v>98</v>
      </c>
      <c r="BK80" s="191">
        <f>BK81</f>
        <v>0</v>
      </c>
    </row>
    <row r="81" s="12" customFormat="1" ht="25.92" customHeight="1">
      <c r="A81" s="12"/>
      <c r="B81" s="192"/>
      <c r="C81" s="193"/>
      <c r="D81" s="194" t="s">
        <v>71</v>
      </c>
      <c r="E81" s="195" t="s">
        <v>945</v>
      </c>
      <c r="F81" s="195" t="s">
        <v>90</v>
      </c>
      <c r="G81" s="193"/>
      <c r="H81" s="193"/>
      <c r="I81" s="196"/>
      <c r="J81" s="197">
        <f>BK81</f>
        <v>0</v>
      </c>
      <c r="K81" s="193"/>
      <c r="L81" s="198"/>
      <c r="M81" s="199"/>
      <c r="N81" s="200"/>
      <c r="O81" s="200"/>
      <c r="P81" s="201">
        <f>SUM(P82:P87)</f>
        <v>0</v>
      </c>
      <c r="Q81" s="200"/>
      <c r="R81" s="201">
        <f>SUM(R82:R87)</f>
        <v>0</v>
      </c>
      <c r="S81" s="200"/>
      <c r="T81" s="202">
        <f>SUM(T82:T87)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3" t="s">
        <v>80</v>
      </c>
      <c r="AT81" s="204" t="s">
        <v>71</v>
      </c>
      <c r="AU81" s="204" t="s">
        <v>72</v>
      </c>
      <c r="AY81" s="203" t="s">
        <v>133</v>
      </c>
      <c r="BK81" s="205">
        <f>SUM(BK82:BK87)</f>
        <v>0</v>
      </c>
    </row>
    <row r="82" s="2" customFormat="1" ht="16.5" customHeight="1">
      <c r="A82" s="42"/>
      <c r="B82" s="43"/>
      <c r="C82" s="208" t="s">
        <v>80</v>
      </c>
      <c r="D82" s="208" t="s">
        <v>138</v>
      </c>
      <c r="E82" s="209" t="s">
        <v>1289</v>
      </c>
      <c r="F82" s="210" t="s">
        <v>1290</v>
      </c>
      <c r="G82" s="211" t="s">
        <v>255</v>
      </c>
      <c r="H82" s="212">
        <v>1</v>
      </c>
      <c r="I82" s="213"/>
      <c r="J82" s="214">
        <f>ROUND(I82*H82,2)</f>
        <v>0</v>
      </c>
      <c r="K82" s="210" t="s">
        <v>19</v>
      </c>
      <c r="L82" s="48"/>
      <c r="M82" s="215" t="s">
        <v>19</v>
      </c>
      <c r="N82" s="216" t="s">
        <v>43</v>
      </c>
      <c r="O82" s="88"/>
      <c r="P82" s="217">
        <f>O82*H82</f>
        <v>0</v>
      </c>
      <c r="Q82" s="217">
        <v>0</v>
      </c>
      <c r="R82" s="217">
        <f>Q82*H82</f>
        <v>0</v>
      </c>
      <c r="S82" s="217">
        <v>0</v>
      </c>
      <c r="T82" s="218">
        <f>S82*H82</f>
        <v>0</v>
      </c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R82" s="219" t="s">
        <v>1291</v>
      </c>
      <c r="AT82" s="219" t="s">
        <v>138</v>
      </c>
      <c r="AU82" s="219" t="s">
        <v>80</v>
      </c>
      <c r="AY82" s="21" t="s">
        <v>133</v>
      </c>
      <c r="BE82" s="220">
        <f>IF(N82="základní",J82,0)</f>
        <v>0</v>
      </c>
      <c r="BF82" s="220">
        <f>IF(N82="snížená",J82,0)</f>
        <v>0</v>
      </c>
      <c r="BG82" s="220">
        <f>IF(N82="zákl. přenesená",J82,0)</f>
        <v>0</v>
      </c>
      <c r="BH82" s="220">
        <f>IF(N82="sníž. přenesená",J82,0)</f>
        <v>0</v>
      </c>
      <c r="BI82" s="220">
        <f>IF(N82="nulová",J82,0)</f>
        <v>0</v>
      </c>
      <c r="BJ82" s="21" t="s">
        <v>80</v>
      </c>
      <c r="BK82" s="220">
        <f>ROUND(I82*H82,2)</f>
        <v>0</v>
      </c>
      <c r="BL82" s="21" t="s">
        <v>1291</v>
      </c>
      <c r="BM82" s="219" t="s">
        <v>1292</v>
      </c>
    </row>
    <row r="83" s="2" customFormat="1" ht="16.5" customHeight="1">
      <c r="A83" s="42"/>
      <c r="B83" s="43"/>
      <c r="C83" s="208" t="s">
        <v>82</v>
      </c>
      <c r="D83" s="208" t="s">
        <v>138</v>
      </c>
      <c r="E83" s="209" t="s">
        <v>1293</v>
      </c>
      <c r="F83" s="210" t="s">
        <v>1294</v>
      </c>
      <c r="G83" s="211" t="s">
        <v>255</v>
      </c>
      <c r="H83" s="212">
        <v>1</v>
      </c>
      <c r="I83" s="213"/>
      <c r="J83" s="214">
        <f>ROUND(I83*H83,2)</f>
        <v>0</v>
      </c>
      <c r="K83" s="210" t="s">
        <v>19</v>
      </c>
      <c r="L83" s="48"/>
      <c r="M83" s="215" t="s">
        <v>19</v>
      </c>
      <c r="N83" s="216" t="s">
        <v>43</v>
      </c>
      <c r="O83" s="88"/>
      <c r="P83" s="217">
        <f>O83*H83</f>
        <v>0</v>
      </c>
      <c r="Q83" s="217">
        <v>0</v>
      </c>
      <c r="R83" s="217">
        <f>Q83*H83</f>
        <v>0</v>
      </c>
      <c r="S83" s="217">
        <v>0</v>
      </c>
      <c r="T83" s="218">
        <f>S83*H83</f>
        <v>0</v>
      </c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R83" s="219" t="s">
        <v>1291</v>
      </c>
      <c r="AT83" s="219" t="s">
        <v>138</v>
      </c>
      <c r="AU83" s="219" t="s">
        <v>80</v>
      </c>
      <c r="AY83" s="21" t="s">
        <v>133</v>
      </c>
      <c r="BE83" s="220">
        <f>IF(N83="základní",J83,0)</f>
        <v>0</v>
      </c>
      <c r="BF83" s="220">
        <f>IF(N83="snížená",J83,0)</f>
        <v>0</v>
      </c>
      <c r="BG83" s="220">
        <f>IF(N83="zákl. přenesená",J83,0)</f>
        <v>0</v>
      </c>
      <c r="BH83" s="220">
        <f>IF(N83="sníž. přenesená",J83,0)</f>
        <v>0</v>
      </c>
      <c r="BI83" s="220">
        <f>IF(N83="nulová",J83,0)</f>
        <v>0</v>
      </c>
      <c r="BJ83" s="21" t="s">
        <v>80</v>
      </c>
      <c r="BK83" s="220">
        <f>ROUND(I83*H83,2)</f>
        <v>0</v>
      </c>
      <c r="BL83" s="21" t="s">
        <v>1291</v>
      </c>
      <c r="BM83" s="219" t="s">
        <v>1295</v>
      </c>
    </row>
    <row r="84" s="2" customFormat="1" ht="16.5" customHeight="1">
      <c r="A84" s="42"/>
      <c r="B84" s="43"/>
      <c r="C84" s="208" t="s">
        <v>144</v>
      </c>
      <c r="D84" s="208" t="s">
        <v>138</v>
      </c>
      <c r="E84" s="209" t="s">
        <v>1296</v>
      </c>
      <c r="F84" s="210" t="s">
        <v>1297</v>
      </c>
      <c r="G84" s="211" t="s">
        <v>255</v>
      </c>
      <c r="H84" s="212">
        <v>1</v>
      </c>
      <c r="I84" s="213"/>
      <c r="J84" s="214">
        <f>ROUND(I84*H84,2)</f>
        <v>0</v>
      </c>
      <c r="K84" s="210" t="s">
        <v>19</v>
      </c>
      <c r="L84" s="48"/>
      <c r="M84" s="215" t="s">
        <v>19</v>
      </c>
      <c r="N84" s="216" t="s">
        <v>43</v>
      </c>
      <c r="O84" s="88"/>
      <c r="P84" s="217">
        <f>O84*H84</f>
        <v>0</v>
      </c>
      <c r="Q84" s="217">
        <v>0</v>
      </c>
      <c r="R84" s="217">
        <f>Q84*H84</f>
        <v>0</v>
      </c>
      <c r="S84" s="217">
        <v>0</v>
      </c>
      <c r="T84" s="218">
        <f>S84*H84</f>
        <v>0</v>
      </c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R84" s="219" t="s">
        <v>1291</v>
      </c>
      <c r="AT84" s="219" t="s">
        <v>138</v>
      </c>
      <c r="AU84" s="219" t="s">
        <v>80</v>
      </c>
      <c r="AY84" s="21" t="s">
        <v>133</v>
      </c>
      <c r="BE84" s="220">
        <f>IF(N84="základní",J84,0)</f>
        <v>0</v>
      </c>
      <c r="BF84" s="220">
        <f>IF(N84="snížená",J84,0)</f>
        <v>0</v>
      </c>
      <c r="BG84" s="220">
        <f>IF(N84="zákl. přenesená",J84,0)</f>
        <v>0</v>
      </c>
      <c r="BH84" s="220">
        <f>IF(N84="sníž. přenesená",J84,0)</f>
        <v>0</v>
      </c>
      <c r="BI84" s="220">
        <f>IF(N84="nulová",J84,0)</f>
        <v>0</v>
      </c>
      <c r="BJ84" s="21" t="s">
        <v>80</v>
      </c>
      <c r="BK84" s="220">
        <f>ROUND(I84*H84,2)</f>
        <v>0</v>
      </c>
      <c r="BL84" s="21" t="s">
        <v>1291</v>
      </c>
      <c r="BM84" s="219" t="s">
        <v>1298</v>
      </c>
    </row>
    <row r="85" s="2" customFormat="1" ht="16.5" customHeight="1">
      <c r="A85" s="42"/>
      <c r="B85" s="43"/>
      <c r="C85" s="208" t="s">
        <v>143</v>
      </c>
      <c r="D85" s="208" t="s">
        <v>138</v>
      </c>
      <c r="E85" s="209" t="s">
        <v>1299</v>
      </c>
      <c r="F85" s="210" t="s">
        <v>1300</v>
      </c>
      <c r="G85" s="211" t="s">
        <v>255</v>
      </c>
      <c r="H85" s="212">
        <v>1</v>
      </c>
      <c r="I85" s="213"/>
      <c r="J85" s="214">
        <f>ROUND(I85*H85,2)</f>
        <v>0</v>
      </c>
      <c r="K85" s="210" t="s">
        <v>19</v>
      </c>
      <c r="L85" s="48"/>
      <c r="M85" s="215" t="s">
        <v>19</v>
      </c>
      <c r="N85" s="216" t="s">
        <v>43</v>
      </c>
      <c r="O85" s="88"/>
      <c r="P85" s="217">
        <f>O85*H85</f>
        <v>0</v>
      </c>
      <c r="Q85" s="217">
        <v>0</v>
      </c>
      <c r="R85" s="217">
        <f>Q85*H85</f>
        <v>0</v>
      </c>
      <c r="S85" s="217">
        <v>0</v>
      </c>
      <c r="T85" s="218">
        <f>S85*H85</f>
        <v>0</v>
      </c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R85" s="219" t="s">
        <v>1291</v>
      </c>
      <c r="AT85" s="219" t="s">
        <v>138</v>
      </c>
      <c r="AU85" s="219" t="s">
        <v>80</v>
      </c>
      <c r="AY85" s="21" t="s">
        <v>133</v>
      </c>
      <c r="BE85" s="220">
        <f>IF(N85="základní",J85,0)</f>
        <v>0</v>
      </c>
      <c r="BF85" s="220">
        <f>IF(N85="snížená",J85,0)</f>
        <v>0</v>
      </c>
      <c r="BG85" s="220">
        <f>IF(N85="zákl. přenesená",J85,0)</f>
        <v>0</v>
      </c>
      <c r="BH85" s="220">
        <f>IF(N85="sníž. přenesená",J85,0)</f>
        <v>0</v>
      </c>
      <c r="BI85" s="220">
        <f>IF(N85="nulová",J85,0)</f>
        <v>0</v>
      </c>
      <c r="BJ85" s="21" t="s">
        <v>80</v>
      </c>
      <c r="BK85" s="220">
        <f>ROUND(I85*H85,2)</f>
        <v>0</v>
      </c>
      <c r="BL85" s="21" t="s">
        <v>1291</v>
      </c>
      <c r="BM85" s="219" t="s">
        <v>1301</v>
      </c>
    </row>
    <row r="86" s="2" customFormat="1" ht="16.5" customHeight="1">
      <c r="A86" s="42"/>
      <c r="B86" s="43"/>
      <c r="C86" s="208" t="s">
        <v>167</v>
      </c>
      <c r="D86" s="208" t="s">
        <v>138</v>
      </c>
      <c r="E86" s="209" t="s">
        <v>1302</v>
      </c>
      <c r="F86" s="210" t="s">
        <v>1303</v>
      </c>
      <c r="G86" s="211" t="s">
        <v>255</v>
      </c>
      <c r="H86" s="212">
        <v>1</v>
      </c>
      <c r="I86" s="213"/>
      <c r="J86" s="214">
        <f>ROUND(I86*H86,2)</f>
        <v>0</v>
      </c>
      <c r="K86" s="210" t="s">
        <v>19</v>
      </c>
      <c r="L86" s="48"/>
      <c r="M86" s="215" t="s">
        <v>19</v>
      </c>
      <c r="N86" s="216" t="s">
        <v>43</v>
      </c>
      <c r="O86" s="88"/>
      <c r="P86" s="217">
        <f>O86*H86</f>
        <v>0</v>
      </c>
      <c r="Q86" s="217">
        <v>0</v>
      </c>
      <c r="R86" s="217">
        <f>Q86*H86</f>
        <v>0</v>
      </c>
      <c r="S86" s="217">
        <v>0</v>
      </c>
      <c r="T86" s="218">
        <f>S86*H86</f>
        <v>0</v>
      </c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R86" s="219" t="s">
        <v>1291</v>
      </c>
      <c r="AT86" s="219" t="s">
        <v>138</v>
      </c>
      <c r="AU86" s="219" t="s">
        <v>80</v>
      </c>
      <c r="AY86" s="21" t="s">
        <v>133</v>
      </c>
      <c r="BE86" s="220">
        <f>IF(N86="základní",J86,0)</f>
        <v>0</v>
      </c>
      <c r="BF86" s="220">
        <f>IF(N86="snížená",J86,0)</f>
        <v>0</v>
      </c>
      <c r="BG86" s="220">
        <f>IF(N86="zákl. přenesená",J86,0)</f>
        <v>0</v>
      </c>
      <c r="BH86" s="220">
        <f>IF(N86="sníž. přenesená",J86,0)</f>
        <v>0</v>
      </c>
      <c r="BI86" s="220">
        <f>IF(N86="nulová",J86,0)</f>
        <v>0</v>
      </c>
      <c r="BJ86" s="21" t="s">
        <v>80</v>
      </c>
      <c r="BK86" s="220">
        <f>ROUND(I86*H86,2)</f>
        <v>0</v>
      </c>
      <c r="BL86" s="21" t="s">
        <v>1291</v>
      </c>
      <c r="BM86" s="219" t="s">
        <v>1304</v>
      </c>
    </row>
    <row r="87" s="2" customFormat="1" ht="16.5" customHeight="1">
      <c r="A87" s="42"/>
      <c r="B87" s="43"/>
      <c r="C87" s="208" t="s">
        <v>134</v>
      </c>
      <c r="D87" s="208" t="s">
        <v>138</v>
      </c>
      <c r="E87" s="209" t="s">
        <v>1305</v>
      </c>
      <c r="F87" s="210" t="s">
        <v>1306</v>
      </c>
      <c r="G87" s="211" t="s">
        <v>255</v>
      </c>
      <c r="H87" s="212">
        <v>1</v>
      </c>
      <c r="I87" s="213"/>
      <c r="J87" s="214">
        <f>ROUND(I87*H87,2)</f>
        <v>0</v>
      </c>
      <c r="K87" s="210" t="s">
        <v>19</v>
      </c>
      <c r="L87" s="48"/>
      <c r="M87" s="297" t="s">
        <v>19</v>
      </c>
      <c r="N87" s="298" t="s">
        <v>43</v>
      </c>
      <c r="O87" s="282"/>
      <c r="P87" s="299">
        <f>O87*H87</f>
        <v>0</v>
      </c>
      <c r="Q87" s="299">
        <v>0</v>
      </c>
      <c r="R87" s="299">
        <f>Q87*H87</f>
        <v>0</v>
      </c>
      <c r="S87" s="299">
        <v>0</v>
      </c>
      <c r="T87" s="300">
        <f>S87*H87</f>
        <v>0</v>
      </c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R87" s="219" t="s">
        <v>1291</v>
      </c>
      <c r="AT87" s="219" t="s">
        <v>138</v>
      </c>
      <c r="AU87" s="219" t="s">
        <v>80</v>
      </c>
      <c r="AY87" s="21" t="s">
        <v>133</v>
      </c>
      <c r="BE87" s="220">
        <f>IF(N87="základní",J87,0)</f>
        <v>0</v>
      </c>
      <c r="BF87" s="220">
        <f>IF(N87="snížená",J87,0)</f>
        <v>0</v>
      </c>
      <c r="BG87" s="220">
        <f>IF(N87="zákl. přenesená",J87,0)</f>
        <v>0</v>
      </c>
      <c r="BH87" s="220">
        <f>IF(N87="sníž. přenesená",J87,0)</f>
        <v>0</v>
      </c>
      <c r="BI87" s="220">
        <f>IF(N87="nulová",J87,0)</f>
        <v>0</v>
      </c>
      <c r="BJ87" s="21" t="s">
        <v>80</v>
      </c>
      <c r="BK87" s="220">
        <f>ROUND(I87*H87,2)</f>
        <v>0</v>
      </c>
      <c r="BL87" s="21" t="s">
        <v>1291</v>
      </c>
      <c r="BM87" s="219" t="s">
        <v>1307</v>
      </c>
    </row>
    <row r="88" s="2" customFormat="1" ht="6.96" customHeight="1">
      <c r="A88" s="42"/>
      <c r="B88" s="63"/>
      <c r="C88" s="64"/>
      <c r="D88" s="64"/>
      <c r="E88" s="64"/>
      <c r="F88" s="64"/>
      <c r="G88" s="64"/>
      <c r="H88" s="64"/>
      <c r="I88" s="64"/>
      <c r="J88" s="64"/>
      <c r="K88" s="64"/>
      <c r="L88" s="48"/>
      <c r="M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</row>
  </sheetData>
  <sheetProtection sheet="1" autoFilter="0" formatColumns="0" formatRows="0" objects="1" scenarios="1" spinCount="100000" saltValue="BZvVvzlR25OlFWmk+RSB783HyfacxIpmu7EnKQSUwVzJZlaJadoJePGrRCLiauzVfR2JnF1mJtUCqtJVcInhuQ==" hashValue="nWqrsOb+KsebNcwP2iIr6qJ3Cl478BuJ44r5J0lLgfXzUrGNVdkCSvAm3wGm+BfJm/m5Q4k4YMODlc5P12GfMA==" algorithmName="SHA-512" password="CEE1"/>
  <autoFilter ref="C79:K87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301" customWidth="1"/>
    <col min="2" max="2" width="1.667969" style="301" customWidth="1"/>
    <col min="3" max="4" width="5" style="301" customWidth="1"/>
    <col min="5" max="5" width="11.66016" style="301" customWidth="1"/>
    <col min="6" max="6" width="9.160156" style="301" customWidth="1"/>
    <col min="7" max="7" width="5" style="301" customWidth="1"/>
    <col min="8" max="8" width="77.83203" style="301" customWidth="1"/>
    <col min="9" max="10" width="20" style="301" customWidth="1"/>
    <col min="11" max="11" width="1.667969" style="301" customWidth="1"/>
  </cols>
  <sheetData>
    <row r="1" s="1" customFormat="1" ht="37.5" customHeight="1"/>
    <row r="2" s="1" customFormat="1" ht="7.5" customHeight="1">
      <c r="B2" s="302"/>
      <c r="C2" s="303"/>
      <c r="D2" s="303"/>
      <c r="E2" s="303"/>
      <c r="F2" s="303"/>
      <c r="G2" s="303"/>
      <c r="H2" s="303"/>
      <c r="I2" s="303"/>
      <c r="J2" s="303"/>
      <c r="K2" s="304"/>
    </row>
    <row r="3" s="18" customFormat="1" ht="45" customHeight="1">
      <c r="B3" s="305"/>
      <c r="C3" s="306" t="s">
        <v>1308</v>
      </c>
      <c r="D3" s="306"/>
      <c r="E3" s="306"/>
      <c r="F3" s="306"/>
      <c r="G3" s="306"/>
      <c r="H3" s="306"/>
      <c r="I3" s="306"/>
      <c r="J3" s="306"/>
      <c r="K3" s="307"/>
    </row>
    <row r="4" s="1" customFormat="1" ht="25.5" customHeight="1">
      <c r="B4" s="308"/>
      <c r="C4" s="309" t="s">
        <v>1309</v>
      </c>
      <c r="D4" s="309"/>
      <c r="E4" s="309"/>
      <c r="F4" s="309"/>
      <c r="G4" s="309"/>
      <c r="H4" s="309"/>
      <c r="I4" s="309"/>
      <c r="J4" s="309"/>
      <c r="K4" s="310"/>
    </row>
    <row r="5" s="1" customFormat="1" ht="5.25" customHeight="1">
      <c r="B5" s="308"/>
      <c r="C5" s="311"/>
      <c r="D5" s="311"/>
      <c r="E5" s="311"/>
      <c r="F5" s="311"/>
      <c r="G5" s="311"/>
      <c r="H5" s="311"/>
      <c r="I5" s="311"/>
      <c r="J5" s="311"/>
      <c r="K5" s="310"/>
    </row>
    <row r="6" s="1" customFormat="1" ht="15" customHeight="1">
      <c r="B6" s="308"/>
      <c r="C6" s="312" t="s">
        <v>1310</v>
      </c>
      <c r="D6" s="312"/>
      <c r="E6" s="312"/>
      <c r="F6" s="312"/>
      <c r="G6" s="312"/>
      <c r="H6" s="312"/>
      <c r="I6" s="312"/>
      <c r="J6" s="312"/>
      <c r="K6" s="310"/>
    </row>
    <row r="7" s="1" customFormat="1" ht="15" customHeight="1">
      <c r="B7" s="313"/>
      <c r="C7" s="312" t="s">
        <v>1311</v>
      </c>
      <c r="D7" s="312"/>
      <c r="E7" s="312"/>
      <c r="F7" s="312"/>
      <c r="G7" s="312"/>
      <c r="H7" s="312"/>
      <c r="I7" s="312"/>
      <c r="J7" s="312"/>
      <c r="K7" s="310"/>
    </row>
    <row r="8" s="1" customFormat="1" ht="12.75" customHeight="1">
      <c r="B8" s="313"/>
      <c r="C8" s="312"/>
      <c r="D8" s="312"/>
      <c r="E8" s="312"/>
      <c r="F8" s="312"/>
      <c r="G8" s="312"/>
      <c r="H8" s="312"/>
      <c r="I8" s="312"/>
      <c r="J8" s="312"/>
      <c r="K8" s="310"/>
    </row>
    <row r="9" s="1" customFormat="1" ht="15" customHeight="1">
      <c r="B9" s="313"/>
      <c r="C9" s="312" t="s">
        <v>1312</v>
      </c>
      <c r="D9" s="312"/>
      <c r="E9" s="312"/>
      <c r="F9" s="312"/>
      <c r="G9" s="312"/>
      <c r="H9" s="312"/>
      <c r="I9" s="312"/>
      <c r="J9" s="312"/>
      <c r="K9" s="310"/>
    </row>
    <row r="10" s="1" customFormat="1" ht="15" customHeight="1">
      <c r="B10" s="313"/>
      <c r="C10" s="312"/>
      <c r="D10" s="312" t="s">
        <v>1313</v>
      </c>
      <c r="E10" s="312"/>
      <c r="F10" s="312"/>
      <c r="G10" s="312"/>
      <c r="H10" s="312"/>
      <c r="I10" s="312"/>
      <c r="J10" s="312"/>
      <c r="K10" s="310"/>
    </row>
    <row r="11" s="1" customFormat="1" ht="15" customHeight="1">
      <c r="B11" s="313"/>
      <c r="C11" s="314"/>
      <c r="D11" s="312" t="s">
        <v>1314</v>
      </c>
      <c r="E11" s="312"/>
      <c r="F11" s="312"/>
      <c r="G11" s="312"/>
      <c r="H11" s="312"/>
      <c r="I11" s="312"/>
      <c r="J11" s="312"/>
      <c r="K11" s="310"/>
    </row>
    <row r="12" s="1" customFormat="1" ht="15" customHeight="1">
      <c r="B12" s="313"/>
      <c r="C12" s="314"/>
      <c r="D12" s="312"/>
      <c r="E12" s="312"/>
      <c r="F12" s="312"/>
      <c r="G12" s="312"/>
      <c r="H12" s="312"/>
      <c r="I12" s="312"/>
      <c r="J12" s="312"/>
      <c r="K12" s="310"/>
    </row>
    <row r="13" s="1" customFormat="1" ht="15" customHeight="1">
      <c r="B13" s="313"/>
      <c r="C13" s="314"/>
      <c r="D13" s="315" t="s">
        <v>1315</v>
      </c>
      <c r="E13" s="312"/>
      <c r="F13" s="312"/>
      <c r="G13" s="312"/>
      <c r="H13" s="312"/>
      <c r="I13" s="312"/>
      <c r="J13" s="312"/>
      <c r="K13" s="310"/>
    </row>
    <row r="14" s="1" customFormat="1" ht="12.75" customHeight="1">
      <c r="B14" s="313"/>
      <c r="C14" s="314"/>
      <c r="D14" s="314"/>
      <c r="E14" s="314"/>
      <c r="F14" s="314"/>
      <c r="G14" s="314"/>
      <c r="H14" s="314"/>
      <c r="I14" s="314"/>
      <c r="J14" s="314"/>
      <c r="K14" s="310"/>
    </row>
    <row r="15" s="1" customFormat="1" ht="15" customHeight="1">
      <c r="B15" s="313"/>
      <c r="C15" s="314"/>
      <c r="D15" s="312" t="s">
        <v>1316</v>
      </c>
      <c r="E15" s="312"/>
      <c r="F15" s="312"/>
      <c r="G15" s="312"/>
      <c r="H15" s="312"/>
      <c r="I15" s="312"/>
      <c r="J15" s="312"/>
      <c r="K15" s="310"/>
    </row>
    <row r="16" s="1" customFormat="1" ht="15" customHeight="1">
      <c r="B16" s="313"/>
      <c r="C16" s="314"/>
      <c r="D16" s="312" t="s">
        <v>1317</v>
      </c>
      <c r="E16" s="312"/>
      <c r="F16" s="312"/>
      <c r="G16" s="312"/>
      <c r="H16" s="312"/>
      <c r="I16" s="312"/>
      <c r="J16" s="312"/>
      <c r="K16" s="310"/>
    </row>
    <row r="17" s="1" customFormat="1" ht="15" customHeight="1">
      <c r="B17" s="313"/>
      <c r="C17" s="314"/>
      <c r="D17" s="312" t="s">
        <v>1318</v>
      </c>
      <c r="E17" s="312"/>
      <c r="F17" s="312"/>
      <c r="G17" s="312"/>
      <c r="H17" s="312"/>
      <c r="I17" s="312"/>
      <c r="J17" s="312"/>
      <c r="K17" s="310"/>
    </row>
    <row r="18" s="1" customFormat="1" ht="15" customHeight="1">
      <c r="B18" s="313"/>
      <c r="C18" s="314"/>
      <c r="D18" s="314"/>
      <c r="E18" s="316" t="s">
        <v>79</v>
      </c>
      <c r="F18" s="312" t="s">
        <v>1319</v>
      </c>
      <c r="G18" s="312"/>
      <c r="H18" s="312"/>
      <c r="I18" s="312"/>
      <c r="J18" s="312"/>
      <c r="K18" s="310"/>
    </row>
    <row r="19" s="1" customFormat="1" ht="15" customHeight="1">
      <c r="B19" s="313"/>
      <c r="C19" s="314"/>
      <c r="D19" s="314"/>
      <c r="E19" s="316" t="s">
        <v>1320</v>
      </c>
      <c r="F19" s="312" t="s">
        <v>1321</v>
      </c>
      <c r="G19" s="312"/>
      <c r="H19" s="312"/>
      <c r="I19" s="312"/>
      <c r="J19" s="312"/>
      <c r="K19" s="310"/>
    </row>
    <row r="20" s="1" customFormat="1" ht="15" customHeight="1">
      <c r="B20" s="313"/>
      <c r="C20" s="314"/>
      <c r="D20" s="314"/>
      <c r="E20" s="316" t="s">
        <v>1322</v>
      </c>
      <c r="F20" s="312" t="s">
        <v>1323</v>
      </c>
      <c r="G20" s="312"/>
      <c r="H20" s="312"/>
      <c r="I20" s="312"/>
      <c r="J20" s="312"/>
      <c r="K20" s="310"/>
    </row>
    <row r="21" s="1" customFormat="1" ht="15" customHeight="1">
      <c r="B21" s="313"/>
      <c r="C21" s="314"/>
      <c r="D21" s="314"/>
      <c r="E21" s="316" t="s">
        <v>89</v>
      </c>
      <c r="F21" s="312" t="s">
        <v>90</v>
      </c>
      <c r="G21" s="312"/>
      <c r="H21" s="312"/>
      <c r="I21" s="312"/>
      <c r="J21" s="312"/>
      <c r="K21" s="310"/>
    </row>
    <row r="22" s="1" customFormat="1" ht="15" customHeight="1">
      <c r="B22" s="313"/>
      <c r="C22" s="314"/>
      <c r="D22" s="314"/>
      <c r="E22" s="316" t="s">
        <v>1324</v>
      </c>
      <c r="F22" s="312" t="s">
        <v>1325</v>
      </c>
      <c r="G22" s="312"/>
      <c r="H22" s="312"/>
      <c r="I22" s="312"/>
      <c r="J22" s="312"/>
      <c r="K22" s="310"/>
    </row>
    <row r="23" s="1" customFormat="1" ht="15" customHeight="1">
      <c r="B23" s="313"/>
      <c r="C23" s="314"/>
      <c r="D23" s="314"/>
      <c r="E23" s="316" t="s">
        <v>1326</v>
      </c>
      <c r="F23" s="312" t="s">
        <v>1327</v>
      </c>
      <c r="G23" s="312"/>
      <c r="H23" s="312"/>
      <c r="I23" s="312"/>
      <c r="J23" s="312"/>
      <c r="K23" s="310"/>
    </row>
    <row r="24" s="1" customFormat="1" ht="12.75" customHeight="1">
      <c r="B24" s="313"/>
      <c r="C24" s="314"/>
      <c r="D24" s="314"/>
      <c r="E24" s="314"/>
      <c r="F24" s="314"/>
      <c r="G24" s="314"/>
      <c r="H24" s="314"/>
      <c r="I24" s="314"/>
      <c r="J24" s="314"/>
      <c r="K24" s="310"/>
    </row>
    <row r="25" s="1" customFormat="1" ht="15" customHeight="1">
      <c r="B25" s="313"/>
      <c r="C25" s="312" t="s">
        <v>1328</v>
      </c>
      <c r="D25" s="312"/>
      <c r="E25" s="312"/>
      <c r="F25" s="312"/>
      <c r="G25" s="312"/>
      <c r="H25" s="312"/>
      <c r="I25" s="312"/>
      <c r="J25" s="312"/>
      <c r="K25" s="310"/>
    </row>
    <row r="26" s="1" customFormat="1" ht="15" customHeight="1">
      <c r="B26" s="313"/>
      <c r="C26" s="312" t="s">
        <v>1329</v>
      </c>
      <c r="D26" s="312"/>
      <c r="E26" s="312"/>
      <c r="F26" s="312"/>
      <c r="G26" s="312"/>
      <c r="H26" s="312"/>
      <c r="I26" s="312"/>
      <c r="J26" s="312"/>
      <c r="K26" s="310"/>
    </row>
    <row r="27" s="1" customFormat="1" ht="15" customHeight="1">
      <c r="B27" s="313"/>
      <c r="C27" s="312"/>
      <c r="D27" s="312" t="s">
        <v>1330</v>
      </c>
      <c r="E27" s="312"/>
      <c r="F27" s="312"/>
      <c r="G27" s="312"/>
      <c r="H27" s="312"/>
      <c r="I27" s="312"/>
      <c r="J27" s="312"/>
      <c r="K27" s="310"/>
    </row>
    <row r="28" s="1" customFormat="1" ht="15" customHeight="1">
      <c r="B28" s="313"/>
      <c r="C28" s="314"/>
      <c r="D28" s="312" t="s">
        <v>1331</v>
      </c>
      <c r="E28" s="312"/>
      <c r="F28" s="312"/>
      <c r="G28" s="312"/>
      <c r="H28" s="312"/>
      <c r="I28" s="312"/>
      <c r="J28" s="312"/>
      <c r="K28" s="310"/>
    </row>
    <row r="29" s="1" customFormat="1" ht="12.75" customHeight="1">
      <c r="B29" s="313"/>
      <c r="C29" s="314"/>
      <c r="D29" s="314"/>
      <c r="E29" s="314"/>
      <c r="F29" s="314"/>
      <c r="G29" s="314"/>
      <c r="H29" s="314"/>
      <c r="I29" s="314"/>
      <c r="J29" s="314"/>
      <c r="K29" s="310"/>
    </row>
    <row r="30" s="1" customFormat="1" ht="15" customHeight="1">
      <c r="B30" s="313"/>
      <c r="C30" s="314"/>
      <c r="D30" s="312" t="s">
        <v>1332</v>
      </c>
      <c r="E30" s="312"/>
      <c r="F30" s="312"/>
      <c r="G30" s="312"/>
      <c r="H30" s="312"/>
      <c r="I30" s="312"/>
      <c r="J30" s="312"/>
      <c r="K30" s="310"/>
    </row>
    <row r="31" s="1" customFormat="1" ht="15" customHeight="1">
      <c r="B31" s="313"/>
      <c r="C31" s="314"/>
      <c r="D31" s="312" t="s">
        <v>1333</v>
      </c>
      <c r="E31" s="312"/>
      <c r="F31" s="312"/>
      <c r="G31" s="312"/>
      <c r="H31" s="312"/>
      <c r="I31" s="312"/>
      <c r="J31" s="312"/>
      <c r="K31" s="310"/>
    </row>
    <row r="32" s="1" customFormat="1" ht="12.75" customHeight="1">
      <c r="B32" s="313"/>
      <c r="C32" s="314"/>
      <c r="D32" s="314"/>
      <c r="E32" s="314"/>
      <c r="F32" s="314"/>
      <c r="G32" s="314"/>
      <c r="H32" s="314"/>
      <c r="I32" s="314"/>
      <c r="J32" s="314"/>
      <c r="K32" s="310"/>
    </row>
    <row r="33" s="1" customFormat="1" ht="15" customHeight="1">
      <c r="B33" s="313"/>
      <c r="C33" s="314"/>
      <c r="D33" s="312" t="s">
        <v>1334</v>
      </c>
      <c r="E33" s="312"/>
      <c r="F33" s="312"/>
      <c r="G33" s="312"/>
      <c r="H33" s="312"/>
      <c r="I33" s="312"/>
      <c r="J33" s="312"/>
      <c r="K33" s="310"/>
    </row>
    <row r="34" s="1" customFormat="1" ht="15" customHeight="1">
      <c r="B34" s="313"/>
      <c r="C34" s="314"/>
      <c r="D34" s="312" t="s">
        <v>1335</v>
      </c>
      <c r="E34" s="312"/>
      <c r="F34" s="312"/>
      <c r="G34" s="312"/>
      <c r="H34" s="312"/>
      <c r="I34" s="312"/>
      <c r="J34" s="312"/>
      <c r="K34" s="310"/>
    </row>
    <row r="35" s="1" customFormat="1" ht="15" customHeight="1">
      <c r="B35" s="313"/>
      <c r="C35" s="314"/>
      <c r="D35" s="312" t="s">
        <v>1336</v>
      </c>
      <c r="E35" s="312"/>
      <c r="F35" s="312"/>
      <c r="G35" s="312"/>
      <c r="H35" s="312"/>
      <c r="I35" s="312"/>
      <c r="J35" s="312"/>
      <c r="K35" s="310"/>
    </row>
    <row r="36" s="1" customFormat="1" ht="15" customHeight="1">
      <c r="B36" s="313"/>
      <c r="C36" s="314"/>
      <c r="D36" s="312"/>
      <c r="E36" s="315" t="s">
        <v>119</v>
      </c>
      <c r="F36" s="312"/>
      <c r="G36" s="312" t="s">
        <v>1337</v>
      </c>
      <c r="H36" s="312"/>
      <c r="I36" s="312"/>
      <c r="J36" s="312"/>
      <c r="K36" s="310"/>
    </row>
    <row r="37" s="1" customFormat="1" ht="30.75" customHeight="1">
      <c r="B37" s="313"/>
      <c r="C37" s="314"/>
      <c r="D37" s="312"/>
      <c r="E37" s="315" t="s">
        <v>1338</v>
      </c>
      <c r="F37" s="312"/>
      <c r="G37" s="312" t="s">
        <v>1339</v>
      </c>
      <c r="H37" s="312"/>
      <c r="I37" s="312"/>
      <c r="J37" s="312"/>
      <c r="K37" s="310"/>
    </row>
    <row r="38" s="1" customFormat="1" ht="15" customHeight="1">
      <c r="B38" s="313"/>
      <c r="C38" s="314"/>
      <c r="D38" s="312"/>
      <c r="E38" s="315" t="s">
        <v>53</v>
      </c>
      <c r="F38" s="312"/>
      <c r="G38" s="312" t="s">
        <v>1340</v>
      </c>
      <c r="H38" s="312"/>
      <c r="I38" s="312"/>
      <c r="J38" s="312"/>
      <c r="K38" s="310"/>
    </row>
    <row r="39" s="1" customFormat="1" ht="15" customHeight="1">
      <c r="B39" s="313"/>
      <c r="C39" s="314"/>
      <c r="D39" s="312"/>
      <c r="E39" s="315" t="s">
        <v>54</v>
      </c>
      <c r="F39" s="312"/>
      <c r="G39" s="312" t="s">
        <v>1341</v>
      </c>
      <c r="H39" s="312"/>
      <c r="I39" s="312"/>
      <c r="J39" s="312"/>
      <c r="K39" s="310"/>
    </row>
    <row r="40" s="1" customFormat="1" ht="15" customHeight="1">
      <c r="B40" s="313"/>
      <c r="C40" s="314"/>
      <c r="D40" s="312"/>
      <c r="E40" s="315" t="s">
        <v>120</v>
      </c>
      <c r="F40" s="312"/>
      <c r="G40" s="312" t="s">
        <v>1342</v>
      </c>
      <c r="H40" s="312"/>
      <c r="I40" s="312"/>
      <c r="J40" s="312"/>
      <c r="K40" s="310"/>
    </row>
    <row r="41" s="1" customFormat="1" ht="15" customHeight="1">
      <c r="B41" s="313"/>
      <c r="C41" s="314"/>
      <c r="D41" s="312"/>
      <c r="E41" s="315" t="s">
        <v>121</v>
      </c>
      <c r="F41" s="312"/>
      <c r="G41" s="312" t="s">
        <v>1343</v>
      </c>
      <c r="H41" s="312"/>
      <c r="I41" s="312"/>
      <c r="J41" s="312"/>
      <c r="K41" s="310"/>
    </row>
    <row r="42" s="1" customFormat="1" ht="15" customHeight="1">
      <c r="B42" s="313"/>
      <c r="C42" s="314"/>
      <c r="D42" s="312"/>
      <c r="E42" s="315" t="s">
        <v>1344</v>
      </c>
      <c r="F42" s="312"/>
      <c r="G42" s="312" t="s">
        <v>1345</v>
      </c>
      <c r="H42" s="312"/>
      <c r="I42" s="312"/>
      <c r="J42" s="312"/>
      <c r="K42" s="310"/>
    </row>
    <row r="43" s="1" customFormat="1" ht="15" customHeight="1">
      <c r="B43" s="313"/>
      <c r="C43" s="314"/>
      <c r="D43" s="312"/>
      <c r="E43" s="315"/>
      <c r="F43" s="312"/>
      <c r="G43" s="312" t="s">
        <v>1346</v>
      </c>
      <c r="H43" s="312"/>
      <c r="I43" s="312"/>
      <c r="J43" s="312"/>
      <c r="K43" s="310"/>
    </row>
    <row r="44" s="1" customFormat="1" ht="15" customHeight="1">
      <c r="B44" s="313"/>
      <c r="C44" s="314"/>
      <c r="D44" s="312"/>
      <c r="E44" s="315" t="s">
        <v>1347</v>
      </c>
      <c r="F44" s="312"/>
      <c r="G44" s="312" t="s">
        <v>1348</v>
      </c>
      <c r="H44" s="312"/>
      <c r="I44" s="312"/>
      <c r="J44" s="312"/>
      <c r="K44" s="310"/>
    </row>
    <row r="45" s="1" customFormat="1" ht="15" customHeight="1">
      <c r="B45" s="313"/>
      <c r="C45" s="314"/>
      <c r="D45" s="312"/>
      <c r="E45" s="315" t="s">
        <v>123</v>
      </c>
      <c r="F45" s="312"/>
      <c r="G45" s="312" t="s">
        <v>1349</v>
      </c>
      <c r="H45" s="312"/>
      <c r="I45" s="312"/>
      <c r="J45" s="312"/>
      <c r="K45" s="310"/>
    </row>
    <row r="46" s="1" customFormat="1" ht="12.75" customHeight="1">
      <c r="B46" s="313"/>
      <c r="C46" s="314"/>
      <c r="D46" s="312"/>
      <c r="E46" s="312"/>
      <c r="F46" s="312"/>
      <c r="G46" s="312"/>
      <c r="H46" s="312"/>
      <c r="I46" s="312"/>
      <c r="J46" s="312"/>
      <c r="K46" s="310"/>
    </row>
    <row r="47" s="1" customFormat="1" ht="15" customHeight="1">
      <c r="B47" s="313"/>
      <c r="C47" s="314"/>
      <c r="D47" s="312" t="s">
        <v>1350</v>
      </c>
      <c r="E47" s="312"/>
      <c r="F47" s="312"/>
      <c r="G47" s="312"/>
      <c r="H47" s="312"/>
      <c r="I47" s="312"/>
      <c r="J47" s="312"/>
      <c r="K47" s="310"/>
    </row>
    <row r="48" s="1" customFormat="1" ht="15" customHeight="1">
      <c r="B48" s="313"/>
      <c r="C48" s="314"/>
      <c r="D48" s="314"/>
      <c r="E48" s="312" t="s">
        <v>1351</v>
      </c>
      <c r="F48" s="312"/>
      <c r="G48" s="312"/>
      <c r="H48" s="312"/>
      <c r="I48" s="312"/>
      <c r="J48" s="312"/>
      <c r="K48" s="310"/>
    </row>
    <row r="49" s="1" customFormat="1" ht="15" customHeight="1">
      <c r="B49" s="313"/>
      <c r="C49" s="314"/>
      <c r="D49" s="314"/>
      <c r="E49" s="312" t="s">
        <v>1352</v>
      </c>
      <c r="F49" s="312"/>
      <c r="G49" s="312"/>
      <c r="H49" s="312"/>
      <c r="I49" s="312"/>
      <c r="J49" s="312"/>
      <c r="K49" s="310"/>
    </row>
    <row r="50" s="1" customFormat="1" ht="15" customHeight="1">
      <c r="B50" s="313"/>
      <c r="C50" s="314"/>
      <c r="D50" s="314"/>
      <c r="E50" s="312" t="s">
        <v>1353</v>
      </c>
      <c r="F50" s="312"/>
      <c r="G50" s="312"/>
      <c r="H50" s="312"/>
      <c r="I50" s="312"/>
      <c r="J50" s="312"/>
      <c r="K50" s="310"/>
    </row>
    <row r="51" s="1" customFormat="1" ht="15" customHeight="1">
      <c r="B51" s="313"/>
      <c r="C51" s="314"/>
      <c r="D51" s="312" t="s">
        <v>1354</v>
      </c>
      <c r="E51" s="312"/>
      <c r="F51" s="312"/>
      <c r="G51" s="312"/>
      <c r="H51" s="312"/>
      <c r="I51" s="312"/>
      <c r="J51" s="312"/>
      <c r="K51" s="310"/>
    </row>
    <row r="52" s="1" customFormat="1" ht="25.5" customHeight="1">
      <c r="B52" s="308"/>
      <c r="C52" s="309" t="s">
        <v>1355</v>
      </c>
      <c r="D52" s="309"/>
      <c r="E52" s="309"/>
      <c r="F52" s="309"/>
      <c r="G52" s="309"/>
      <c r="H52" s="309"/>
      <c r="I52" s="309"/>
      <c r="J52" s="309"/>
      <c r="K52" s="310"/>
    </row>
    <row r="53" s="1" customFormat="1" ht="5.25" customHeight="1">
      <c r="B53" s="308"/>
      <c r="C53" s="311"/>
      <c r="D53" s="311"/>
      <c r="E53" s="311"/>
      <c r="F53" s="311"/>
      <c r="G53" s="311"/>
      <c r="H53" s="311"/>
      <c r="I53" s="311"/>
      <c r="J53" s="311"/>
      <c r="K53" s="310"/>
    </row>
    <row r="54" s="1" customFormat="1" ht="15" customHeight="1">
      <c r="B54" s="308"/>
      <c r="C54" s="312" t="s">
        <v>1356</v>
      </c>
      <c r="D54" s="312"/>
      <c r="E54" s="312"/>
      <c r="F54" s="312"/>
      <c r="G54" s="312"/>
      <c r="H54" s="312"/>
      <c r="I54" s="312"/>
      <c r="J54" s="312"/>
      <c r="K54" s="310"/>
    </row>
    <row r="55" s="1" customFormat="1" ht="15" customHeight="1">
      <c r="B55" s="308"/>
      <c r="C55" s="312" t="s">
        <v>1357</v>
      </c>
      <c r="D55" s="312"/>
      <c r="E55" s="312"/>
      <c r="F55" s="312"/>
      <c r="G55" s="312"/>
      <c r="H55" s="312"/>
      <c r="I55" s="312"/>
      <c r="J55" s="312"/>
      <c r="K55" s="310"/>
    </row>
    <row r="56" s="1" customFormat="1" ht="12.75" customHeight="1">
      <c r="B56" s="308"/>
      <c r="C56" s="312"/>
      <c r="D56" s="312"/>
      <c r="E56" s="312"/>
      <c r="F56" s="312"/>
      <c r="G56" s="312"/>
      <c r="H56" s="312"/>
      <c r="I56" s="312"/>
      <c r="J56" s="312"/>
      <c r="K56" s="310"/>
    </row>
    <row r="57" s="1" customFormat="1" ht="15" customHeight="1">
      <c r="B57" s="308"/>
      <c r="C57" s="312" t="s">
        <v>1358</v>
      </c>
      <c r="D57" s="312"/>
      <c r="E57" s="312"/>
      <c r="F57" s="312"/>
      <c r="G57" s="312"/>
      <c r="H57" s="312"/>
      <c r="I57" s="312"/>
      <c r="J57" s="312"/>
      <c r="K57" s="310"/>
    </row>
    <row r="58" s="1" customFormat="1" ht="15" customHeight="1">
      <c r="B58" s="308"/>
      <c r="C58" s="314"/>
      <c r="D58" s="312" t="s">
        <v>1359</v>
      </c>
      <c r="E58" s="312"/>
      <c r="F58" s="312"/>
      <c r="G58" s="312"/>
      <c r="H58" s="312"/>
      <c r="I58" s="312"/>
      <c r="J58" s="312"/>
      <c r="K58" s="310"/>
    </row>
    <row r="59" s="1" customFormat="1" ht="15" customHeight="1">
      <c r="B59" s="308"/>
      <c r="C59" s="314"/>
      <c r="D59" s="312" t="s">
        <v>1360</v>
      </c>
      <c r="E59" s="312"/>
      <c r="F59" s="312"/>
      <c r="G59" s="312"/>
      <c r="H59" s="312"/>
      <c r="I59" s="312"/>
      <c r="J59" s="312"/>
      <c r="K59" s="310"/>
    </row>
    <row r="60" s="1" customFormat="1" ht="15" customHeight="1">
      <c r="B60" s="308"/>
      <c r="C60" s="314"/>
      <c r="D60" s="312" t="s">
        <v>1361</v>
      </c>
      <c r="E60" s="312"/>
      <c r="F60" s="312"/>
      <c r="G60" s="312"/>
      <c r="H60" s="312"/>
      <c r="I60" s="312"/>
      <c r="J60" s="312"/>
      <c r="K60" s="310"/>
    </row>
    <row r="61" s="1" customFormat="1" ht="15" customHeight="1">
      <c r="B61" s="308"/>
      <c r="C61" s="314"/>
      <c r="D61" s="312" t="s">
        <v>1362</v>
      </c>
      <c r="E61" s="312"/>
      <c r="F61" s="312"/>
      <c r="G61" s="312"/>
      <c r="H61" s="312"/>
      <c r="I61" s="312"/>
      <c r="J61" s="312"/>
      <c r="K61" s="310"/>
    </row>
    <row r="62" s="1" customFormat="1" ht="15" customHeight="1">
      <c r="B62" s="308"/>
      <c r="C62" s="314"/>
      <c r="D62" s="317" t="s">
        <v>1363</v>
      </c>
      <c r="E62" s="317"/>
      <c r="F62" s="317"/>
      <c r="G62" s="317"/>
      <c r="H62" s="317"/>
      <c r="I62" s="317"/>
      <c r="J62" s="317"/>
      <c r="K62" s="310"/>
    </row>
    <row r="63" s="1" customFormat="1" ht="15" customHeight="1">
      <c r="B63" s="308"/>
      <c r="C63" s="314"/>
      <c r="D63" s="312" t="s">
        <v>1364</v>
      </c>
      <c r="E63" s="312"/>
      <c r="F63" s="312"/>
      <c r="G63" s="312"/>
      <c r="H63" s="312"/>
      <c r="I63" s="312"/>
      <c r="J63" s="312"/>
      <c r="K63" s="310"/>
    </row>
    <row r="64" s="1" customFormat="1" ht="12.75" customHeight="1">
      <c r="B64" s="308"/>
      <c r="C64" s="314"/>
      <c r="D64" s="314"/>
      <c r="E64" s="318"/>
      <c r="F64" s="314"/>
      <c r="G64" s="314"/>
      <c r="H64" s="314"/>
      <c r="I64" s="314"/>
      <c r="J64" s="314"/>
      <c r="K64" s="310"/>
    </row>
    <row r="65" s="1" customFormat="1" ht="15" customHeight="1">
      <c r="B65" s="308"/>
      <c r="C65" s="314"/>
      <c r="D65" s="312" t="s">
        <v>1365</v>
      </c>
      <c r="E65" s="312"/>
      <c r="F65" s="312"/>
      <c r="G65" s="312"/>
      <c r="H65" s="312"/>
      <c r="I65" s="312"/>
      <c r="J65" s="312"/>
      <c r="K65" s="310"/>
    </row>
    <row r="66" s="1" customFormat="1" ht="15" customHeight="1">
      <c r="B66" s="308"/>
      <c r="C66" s="314"/>
      <c r="D66" s="317" t="s">
        <v>1366</v>
      </c>
      <c r="E66" s="317"/>
      <c r="F66" s="317"/>
      <c r="G66" s="317"/>
      <c r="H66" s="317"/>
      <c r="I66" s="317"/>
      <c r="J66" s="317"/>
      <c r="K66" s="310"/>
    </row>
    <row r="67" s="1" customFormat="1" ht="15" customHeight="1">
      <c r="B67" s="308"/>
      <c r="C67" s="314"/>
      <c r="D67" s="312" t="s">
        <v>1367</v>
      </c>
      <c r="E67" s="312"/>
      <c r="F67" s="312"/>
      <c r="G67" s="312"/>
      <c r="H67" s="312"/>
      <c r="I67" s="312"/>
      <c r="J67" s="312"/>
      <c r="K67" s="310"/>
    </row>
    <row r="68" s="1" customFormat="1" ht="15" customHeight="1">
      <c r="B68" s="308"/>
      <c r="C68" s="314"/>
      <c r="D68" s="312" t="s">
        <v>1368</v>
      </c>
      <c r="E68" s="312"/>
      <c r="F68" s="312"/>
      <c r="G68" s="312"/>
      <c r="H68" s="312"/>
      <c r="I68" s="312"/>
      <c r="J68" s="312"/>
      <c r="K68" s="310"/>
    </row>
    <row r="69" s="1" customFormat="1" ht="15" customHeight="1">
      <c r="B69" s="308"/>
      <c r="C69" s="314"/>
      <c r="D69" s="312" t="s">
        <v>1369</v>
      </c>
      <c r="E69" s="312"/>
      <c r="F69" s="312"/>
      <c r="G69" s="312"/>
      <c r="H69" s="312"/>
      <c r="I69" s="312"/>
      <c r="J69" s="312"/>
      <c r="K69" s="310"/>
    </row>
    <row r="70" s="1" customFormat="1" ht="15" customHeight="1">
      <c r="B70" s="308"/>
      <c r="C70" s="314"/>
      <c r="D70" s="312" t="s">
        <v>1370</v>
      </c>
      <c r="E70" s="312"/>
      <c r="F70" s="312"/>
      <c r="G70" s="312"/>
      <c r="H70" s="312"/>
      <c r="I70" s="312"/>
      <c r="J70" s="312"/>
      <c r="K70" s="310"/>
    </row>
    <row r="71" s="1" customFormat="1" ht="12.75" customHeight="1">
      <c r="B71" s="319"/>
      <c r="C71" s="320"/>
      <c r="D71" s="320"/>
      <c r="E71" s="320"/>
      <c r="F71" s="320"/>
      <c r="G71" s="320"/>
      <c r="H71" s="320"/>
      <c r="I71" s="320"/>
      <c r="J71" s="320"/>
      <c r="K71" s="321"/>
    </row>
    <row r="72" s="1" customFormat="1" ht="18.75" customHeight="1">
      <c r="B72" s="322"/>
      <c r="C72" s="322"/>
      <c r="D72" s="322"/>
      <c r="E72" s="322"/>
      <c r="F72" s="322"/>
      <c r="G72" s="322"/>
      <c r="H72" s="322"/>
      <c r="I72" s="322"/>
      <c r="J72" s="322"/>
      <c r="K72" s="323"/>
    </row>
    <row r="73" s="1" customFormat="1" ht="18.75" customHeight="1">
      <c r="B73" s="323"/>
      <c r="C73" s="323"/>
      <c r="D73" s="323"/>
      <c r="E73" s="323"/>
      <c r="F73" s="323"/>
      <c r="G73" s="323"/>
      <c r="H73" s="323"/>
      <c r="I73" s="323"/>
      <c r="J73" s="323"/>
      <c r="K73" s="323"/>
    </row>
    <row r="74" s="1" customFormat="1" ht="7.5" customHeight="1">
      <c r="B74" s="324"/>
      <c r="C74" s="325"/>
      <c r="D74" s="325"/>
      <c r="E74" s="325"/>
      <c r="F74" s="325"/>
      <c r="G74" s="325"/>
      <c r="H74" s="325"/>
      <c r="I74" s="325"/>
      <c r="J74" s="325"/>
      <c r="K74" s="326"/>
    </row>
    <row r="75" s="1" customFormat="1" ht="45" customHeight="1">
      <c r="B75" s="327"/>
      <c r="C75" s="328" t="s">
        <v>1371</v>
      </c>
      <c r="D75" s="328"/>
      <c r="E75" s="328"/>
      <c r="F75" s="328"/>
      <c r="G75" s="328"/>
      <c r="H75" s="328"/>
      <c r="I75" s="328"/>
      <c r="J75" s="328"/>
      <c r="K75" s="329"/>
    </row>
    <row r="76" s="1" customFormat="1" ht="17.25" customHeight="1">
      <c r="B76" s="327"/>
      <c r="C76" s="330" t="s">
        <v>1372</v>
      </c>
      <c r="D76" s="330"/>
      <c r="E76" s="330"/>
      <c r="F76" s="330" t="s">
        <v>1373</v>
      </c>
      <c r="G76" s="331"/>
      <c r="H76" s="330" t="s">
        <v>54</v>
      </c>
      <c r="I76" s="330" t="s">
        <v>57</v>
      </c>
      <c r="J76" s="330" t="s">
        <v>1374</v>
      </c>
      <c r="K76" s="329"/>
    </row>
    <row r="77" s="1" customFormat="1" ht="17.25" customHeight="1">
      <c r="B77" s="327"/>
      <c r="C77" s="332" t="s">
        <v>1375</v>
      </c>
      <c r="D77" s="332"/>
      <c r="E77" s="332"/>
      <c r="F77" s="333" t="s">
        <v>1376</v>
      </c>
      <c r="G77" s="334"/>
      <c r="H77" s="332"/>
      <c r="I77" s="332"/>
      <c r="J77" s="332" t="s">
        <v>1377</v>
      </c>
      <c r="K77" s="329"/>
    </row>
    <row r="78" s="1" customFormat="1" ht="5.25" customHeight="1">
      <c r="B78" s="327"/>
      <c r="C78" s="335"/>
      <c r="D78" s="335"/>
      <c r="E78" s="335"/>
      <c r="F78" s="335"/>
      <c r="G78" s="336"/>
      <c r="H78" s="335"/>
      <c r="I78" s="335"/>
      <c r="J78" s="335"/>
      <c r="K78" s="329"/>
    </row>
    <row r="79" s="1" customFormat="1" ht="15" customHeight="1">
      <c r="B79" s="327"/>
      <c r="C79" s="315" t="s">
        <v>53</v>
      </c>
      <c r="D79" s="337"/>
      <c r="E79" s="337"/>
      <c r="F79" s="338" t="s">
        <v>1378</v>
      </c>
      <c r="G79" s="339"/>
      <c r="H79" s="315" t="s">
        <v>1379</v>
      </c>
      <c r="I79" s="315" t="s">
        <v>1380</v>
      </c>
      <c r="J79" s="315">
        <v>20</v>
      </c>
      <c r="K79" s="329"/>
    </row>
    <row r="80" s="1" customFormat="1" ht="15" customHeight="1">
      <c r="B80" s="327"/>
      <c r="C80" s="315" t="s">
        <v>1381</v>
      </c>
      <c r="D80" s="315"/>
      <c r="E80" s="315"/>
      <c r="F80" s="338" t="s">
        <v>1378</v>
      </c>
      <c r="G80" s="339"/>
      <c r="H80" s="315" t="s">
        <v>1382</v>
      </c>
      <c r="I80" s="315" t="s">
        <v>1380</v>
      </c>
      <c r="J80" s="315">
        <v>120</v>
      </c>
      <c r="K80" s="329"/>
    </row>
    <row r="81" s="1" customFormat="1" ht="15" customHeight="1">
      <c r="B81" s="340"/>
      <c r="C81" s="315" t="s">
        <v>1383</v>
      </c>
      <c r="D81" s="315"/>
      <c r="E81" s="315"/>
      <c r="F81" s="338" t="s">
        <v>1384</v>
      </c>
      <c r="G81" s="339"/>
      <c r="H81" s="315" t="s">
        <v>1385</v>
      </c>
      <c r="I81" s="315" t="s">
        <v>1380</v>
      </c>
      <c r="J81" s="315">
        <v>50</v>
      </c>
      <c r="K81" s="329"/>
    </row>
    <row r="82" s="1" customFormat="1" ht="15" customHeight="1">
      <c r="B82" s="340"/>
      <c r="C82" s="315" t="s">
        <v>1386</v>
      </c>
      <c r="D82" s="315"/>
      <c r="E82" s="315"/>
      <c r="F82" s="338" t="s">
        <v>1378</v>
      </c>
      <c r="G82" s="339"/>
      <c r="H82" s="315" t="s">
        <v>1387</v>
      </c>
      <c r="I82" s="315" t="s">
        <v>1388</v>
      </c>
      <c r="J82" s="315"/>
      <c r="K82" s="329"/>
    </row>
    <row r="83" s="1" customFormat="1" ht="15" customHeight="1">
      <c r="B83" s="340"/>
      <c r="C83" s="341" t="s">
        <v>1389</v>
      </c>
      <c r="D83" s="341"/>
      <c r="E83" s="341"/>
      <c r="F83" s="342" t="s">
        <v>1384</v>
      </c>
      <c r="G83" s="341"/>
      <c r="H83" s="341" t="s">
        <v>1390</v>
      </c>
      <c r="I83" s="341" t="s">
        <v>1380</v>
      </c>
      <c r="J83" s="341">
        <v>15</v>
      </c>
      <c r="K83" s="329"/>
    </row>
    <row r="84" s="1" customFormat="1" ht="15" customHeight="1">
      <c r="B84" s="340"/>
      <c r="C84" s="341" t="s">
        <v>1391</v>
      </c>
      <c r="D84" s="341"/>
      <c r="E84" s="341"/>
      <c r="F84" s="342" t="s">
        <v>1384</v>
      </c>
      <c r="G84" s="341"/>
      <c r="H84" s="341" t="s">
        <v>1392</v>
      </c>
      <c r="I84" s="341" t="s">
        <v>1380</v>
      </c>
      <c r="J84" s="341">
        <v>15</v>
      </c>
      <c r="K84" s="329"/>
    </row>
    <row r="85" s="1" customFormat="1" ht="15" customHeight="1">
      <c r="B85" s="340"/>
      <c r="C85" s="341" t="s">
        <v>1393</v>
      </c>
      <c r="D85" s="341"/>
      <c r="E85" s="341"/>
      <c r="F85" s="342" t="s">
        <v>1384</v>
      </c>
      <c r="G85" s="341"/>
      <c r="H85" s="341" t="s">
        <v>1394</v>
      </c>
      <c r="I85" s="341" t="s">
        <v>1380</v>
      </c>
      <c r="J85" s="341">
        <v>20</v>
      </c>
      <c r="K85" s="329"/>
    </row>
    <row r="86" s="1" customFormat="1" ht="15" customHeight="1">
      <c r="B86" s="340"/>
      <c r="C86" s="341" t="s">
        <v>1395</v>
      </c>
      <c r="D86" s="341"/>
      <c r="E86" s="341"/>
      <c r="F86" s="342" t="s">
        <v>1384</v>
      </c>
      <c r="G86" s="341"/>
      <c r="H86" s="341" t="s">
        <v>1396</v>
      </c>
      <c r="I86" s="341" t="s">
        <v>1380</v>
      </c>
      <c r="J86" s="341">
        <v>20</v>
      </c>
      <c r="K86" s="329"/>
    </row>
    <row r="87" s="1" customFormat="1" ht="15" customHeight="1">
      <c r="B87" s="340"/>
      <c r="C87" s="315" t="s">
        <v>1397</v>
      </c>
      <c r="D87" s="315"/>
      <c r="E87" s="315"/>
      <c r="F87" s="338" t="s">
        <v>1384</v>
      </c>
      <c r="G87" s="339"/>
      <c r="H87" s="315" t="s">
        <v>1398</v>
      </c>
      <c r="I87" s="315" t="s">
        <v>1380</v>
      </c>
      <c r="J87" s="315">
        <v>50</v>
      </c>
      <c r="K87" s="329"/>
    </row>
    <row r="88" s="1" customFormat="1" ht="15" customHeight="1">
      <c r="B88" s="340"/>
      <c r="C88" s="315" t="s">
        <v>1399</v>
      </c>
      <c r="D88" s="315"/>
      <c r="E88" s="315"/>
      <c r="F88" s="338" t="s">
        <v>1384</v>
      </c>
      <c r="G88" s="339"/>
      <c r="H88" s="315" t="s">
        <v>1400</v>
      </c>
      <c r="I88" s="315" t="s">
        <v>1380</v>
      </c>
      <c r="J88" s="315">
        <v>20</v>
      </c>
      <c r="K88" s="329"/>
    </row>
    <row r="89" s="1" customFormat="1" ht="15" customHeight="1">
      <c r="B89" s="340"/>
      <c r="C89" s="315" t="s">
        <v>1401</v>
      </c>
      <c r="D89" s="315"/>
      <c r="E89" s="315"/>
      <c r="F89" s="338" t="s">
        <v>1384</v>
      </c>
      <c r="G89" s="339"/>
      <c r="H89" s="315" t="s">
        <v>1402</v>
      </c>
      <c r="I89" s="315" t="s">
        <v>1380</v>
      </c>
      <c r="J89" s="315">
        <v>20</v>
      </c>
      <c r="K89" s="329"/>
    </row>
    <row r="90" s="1" customFormat="1" ht="15" customHeight="1">
      <c r="B90" s="340"/>
      <c r="C90" s="315" t="s">
        <v>1403</v>
      </c>
      <c r="D90" s="315"/>
      <c r="E90" s="315"/>
      <c r="F90" s="338" t="s">
        <v>1384</v>
      </c>
      <c r="G90" s="339"/>
      <c r="H90" s="315" t="s">
        <v>1404</v>
      </c>
      <c r="I90" s="315" t="s">
        <v>1380</v>
      </c>
      <c r="J90" s="315">
        <v>50</v>
      </c>
      <c r="K90" s="329"/>
    </row>
    <row r="91" s="1" customFormat="1" ht="15" customHeight="1">
      <c r="B91" s="340"/>
      <c r="C91" s="315" t="s">
        <v>1405</v>
      </c>
      <c r="D91" s="315"/>
      <c r="E91" s="315"/>
      <c r="F91" s="338" t="s">
        <v>1384</v>
      </c>
      <c r="G91" s="339"/>
      <c r="H91" s="315" t="s">
        <v>1405</v>
      </c>
      <c r="I91" s="315" t="s">
        <v>1380</v>
      </c>
      <c r="J91" s="315">
        <v>50</v>
      </c>
      <c r="K91" s="329"/>
    </row>
    <row r="92" s="1" customFormat="1" ht="15" customHeight="1">
      <c r="B92" s="340"/>
      <c r="C92" s="315" t="s">
        <v>1406</v>
      </c>
      <c r="D92" s="315"/>
      <c r="E92" s="315"/>
      <c r="F92" s="338" t="s">
        <v>1384</v>
      </c>
      <c r="G92" s="339"/>
      <c r="H92" s="315" t="s">
        <v>1407</v>
      </c>
      <c r="I92" s="315" t="s">
        <v>1380</v>
      </c>
      <c r="J92" s="315">
        <v>255</v>
      </c>
      <c r="K92" s="329"/>
    </row>
    <row r="93" s="1" customFormat="1" ht="15" customHeight="1">
      <c r="B93" s="340"/>
      <c r="C93" s="315" t="s">
        <v>1408</v>
      </c>
      <c r="D93" s="315"/>
      <c r="E93" s="315"/>
      <c r="F93" s="338" t="s">
        <v>1378</v>
      </c>
      <c r="G93" s="339"/>
      <c r="H93" s="315" t="s">
        <v>1409</v>
      </c>
      <c r="I93" s="315" t="s">
        <v>1410</v>
      </c>
      <c r="J93" s="315"/>
      <c r="K93" s="329"/>
    </row>
    <row r="94" s="1" customFormat="1" ht="15" customHeight="1">
      <c r="B94" s="340"/>
      <c r="C94" s="315" t="s">
        <v>1411</v>
      </c>
      <c r="D94" s="315"/>
      <c r="E94" s="315"/>
      <c r="F94" s="338" t="s">
        <v>1378</v>
      </c>
      <c r="G94" s="339"/>
      <c r="H94" s="315" t="s">
        <v>1412</v>
      </c>
      <c r="I94" s="315" t="s">
        <v>1413</v>
      </c>
      <c r="J94" s="315"/>
      <c r="K94" s="329"/>
    </row>
    <row r="95" s="1" customFormat="1" ht="15" customHeight="1">
      <c r="B95" s="340"/>
      <c r="C95" s="315" t="s">
        <v>1414</v>
      </c>
      <c r="D95" s="315"/>
      <c r="E95" s="315"/>
      <c r="F95" s="338" t="s">
        <v>1378</v>
      </c>
      <c r="G95" s="339"/>
      <c r="H95" s="315" t="s">
        <v>1414</v>
      </c>
      <c r="I95" s="315" t="s">
        <v>1413</v>
      </c>
      <c r="J95" s="315"/>
      <c r="K95" s="329"/>
    </row>
    <row r="96" s="1" customFormat="1" ht="15" customHeight="1">
      <c r="B96" s="340"/>
      <c r="C96" s="315" t="s">
        <v>38</v>
      </c>
      <c r="D96" s="315"/>
      <c r="E96" s="315"/>
      <c r="F96" s="338" t="s">
        <v>1378</v>
      </c>
      <c r="G96" s="339"/>
      <c r="H96" s="315" t="s">
        <v>1415</v>
      </c>
      <c r="I96" s="315" t="s">
        <v>1413</v>
      </c>
      <c r="J96" s="315"/>
      <c r="K96" s="329"/>
    </row>
    <row r="97" s="1" customFormat="1" ht="15" customHeight="1">
      <c r="B97" s="340"/>
      <c r="C97" s="315" t="s">
        <v>48</v>
      </c>
      <c r="D97" s="315"/>
      <c r="E97" s="315"/>
      <c r="F97" s="338" t="s">
        <v>1378</v>
      </c>
      <c r="G97" s="339"/>
      <c r="H97" s="315" t="s">
        <v>1416</v>
      </c>
      <c r="I97" s="315" t="s">
        <v>1413</v>
      </c>
      <c r="J97" s="315"/>
      <c r="K97" s="329"/>
    </row>
    <row r="98" s="1" customFormat="1" ht="15" customHeight="1">
      <c r="B98" s="343"/>
      <c r="C98" s="344"/>
      <c r="D98" s="344"/>
      <c r="E98" s="344"/>
      <c r="F98" s="344"/>
      <c r="G98" s="344"/>
      <c r="H98" s="344"/>
      <c r="I98" s="344"/>
      <c r="J98" s="344"/>
      <c r="K98" s="345"/>
    </row>
    <row r="99" s="1" customFormat="1" ht="18.75" customHeight="1">
      <c r="B99" s="346"/>
      <c r="C99" s="347"/>
      <c r="D99" s="347"/>
      <c r="E99" s="347"/>
      <c r="F99" s="347"/>
      <c r="G99" s="347"/>
      <c r="H99" s="347"/>
      <c r="I99" s="347"/>
      <c r="J99" s="347"/>
      <c r="K99" s="346"/>
    </row>
    <row r="100" s="1" customFormat="1" ht="18.75" customHeight="1">
      <c r="B100" s="323"/>
      <c r="C100" s="323"/>
      <c r="D100" s="323"/>
      <c r="E100" s="323"/>
      <c r="F100" s="323"/>
      <c r="G100" s="323"/>
      <c r="H100" s="323"/>
      <c r="I100" s="323"/>
      <c r="J100" s="323"/>
      <c r="K100" s="323"/>
    </row>
    <row r="101" s="1" customFormat="1" ht="7.5" customHeight="1">
      <c r="B101" s="324"/>
      <c r="C101" s="325"/>
      <c r="D101" s="325"/>
      <c r="E101" s="325"/>
      <c r="F101" s="325"/>
      <c r="G101" s="325"/>
      <c r="H101" s="325"/>
      <c r="I101" s="325"/>
      <c r="J101" s="325"/>
      <c r="K101" s="326"/>
    </row>
    <row r="102" s="1" customFormat="1" ht="45" customHeight="1">
      <c r="B102" s="327"/>
      <c r="C102" s="328" t="s">
        <v>1417</v>
      </c>
      <c r="D102" s="328"/>
      <c r="E102" s="328"/>
      <c r="F102" s="328"/>
      <c r="G102" s="328"/>
      <c r="H102" s="328"/>
      <c r="I102" s="328"/>
      <c r="J102" s="328"/>
      <c r="K102" s="329"/>
    </row>
    <row r="103" s="1" customFormat="1" ht="17.25" customHeight="1">
      <c r="B103" s="327"/>
      <c r="C103" s="330" t="s">
        <v>1372</v>
      </c>
      <c r="D103" s="330"/>
      <c r="E103" s="330"/>
      <c r="F103" s="330" t="s">
        <v>1373</v>
      </c>
      <c r="G103" s="331"/>
      <c r="H103" s="330" t="s">
        <v>54</v>
      </c>
      <c r="I103" s="330" t="s">
        <v>57</v>
      </c>
      <c r="J103" s="330" t="s">
        <v>1374</v>
      </c>
      <c r="K103" s="329"/>
    </row>
    <row r="104" s="1" customFormat="1" ht="17.25" customHeight="1">
      <c r="B104" s="327"/>
      <c r="C104" s="332" t="s">
        <v>1375</v>
      </c>
      <c r="D104" s="332"/>
      <c r="E104" s="332"/>
      <c r="F104" s="333" t="s">
        <v>1376</v>
      </c>
      <c r="G104" s="334"/>
      <c r="H104" s="332"/>
      <c r="I104" s="332"/>
      <c r="J104" s="332" t="s">
        <v>1377</v>
      </c>
      <c r="K104" s="329"/>
    </row>
    <row r="105" s="1" customFormat="1" ht="5.25" customHeight="1">
      <c r="B105" s="327"/>
      <c r="C105" s="330"/>
      <c r="D105" s="330"/>
      <c r="E105" s="330"/>
      <c r="F105" s="330"/>
      <c r="G105" s="348"/>
      <c r="H105" s="330"/>
      <c r="I105" s="330"/>
      <c r="J105" s="330"/>
      <c r="K105" s="329"/>
    </row>
    <row r="106" s="1" customFormat="1" ht="15" customHeight="1">
      <c r="B106" s="327"/>
      <c r="C106" s="315" t="s">
        <v>53</v>
      </c>
      <c r="D106" s="337"/>
      <c r="E106" s="337"/>
      <c r="F106" s="338" t="s">
        <v>1378</v>
      </c>
      <c r="G106" s="315"/>
      <c r="H106" s="315" t="s">
        <v>1418</v>
      </c>
      <c r="I106" s="315" t="s">
        <v>1380</v>
      </c>
      <c r="J106" s="315">
        <v>20</v>
      </c>
      <c r="K106" s="329"/>
    </row>
    <row r="107" s="1" customFormat="1" ht="15" customHeight="1">
      <c r="B107" s="327"/>
      <c r="C107" s="315" t="s">
        <v>1381</v>
      </c>
      <c r="D107" s="315"/>
      <c r="E107" s="315"/>
      <c r="F107" s="338" t="s">
        <v>1378</v>
      </c>
      <c r="G107" s="315"/>
      <c r="H107" s="315" t="s">
        <v>1418</v>
      </c>
      <c r="I107" s="315" t="s">
        <v>1380</v>
      </c>
      <c r="J107" s="315">
        <v>120</v>
      </c>
      <c r="K107" s="329"/>
    </row>
    <row r="108" s="1" customFormat="1" ht="15" customHeight="1">
      <c r="B108" s="340"/>
      <c r="C108" s="315" t="s">
        <v>1383</v>
      </c>
      <c r="D108" s="315"/>
      <c r="E108" s="315"/>
      <c r="F108" s="338" t="s">
        <v>1384</v>
      </c>
      <c r="G108" s="315"/>
      <c r="H108" s="315" t="s">
        <v>1418</v>
      </c>
      <c r="I108" s="315" t="s">
        <v>1380</v>
      </c>
      <c r="J108" s="315">
        <v>50</v>
      </c>
      <c r="K108" s="329"/>
    </row>
    <row r="109" s="1" customFormat="1" ht="15" customHeight="1">
      <c r="B109" s="340"/>
      <c r="C109" s="315" t="s">
        <v>1386</v>
      </c>
      <c r="D109" s="315"/>
      <c r="E109" s="315"/>
      <c r="F109" s="338" t="s">
        <v>1378</v>
      </c>
      <c r="G109" s="315"/>
      <c r="H109" s="315" t="s">
        <v>1418</v>
      </c>
      <c r="I109" s="315" t="s">
        <v>1388</v>
      </c>
      <c r="J109" s="315"/>
      <c r="K109" s="329"/>
    </row>
    <row r="110" s="1" customFormat="1" ht="15" customHeight="1">
      <c r="B110" s="340"/>
      <c r="C110" s="315" t="s">
        <v>1397</v>
      </c>
      <c r="D110" s="315"/>
      <c r="E110" s="315"/>
      <c r="F110" s="338" t="s">
        <v>1384</v>
      </c>
      <c r="G110" s="315"/>
      <c r="H110" s="315" t="s">
        <v>1418</v>
      </c>
      <c r="I110" s="315" t="s">
        <v>1380</v>
      </c>
      <c r="J110" s="315">
        <v>50</v>
      </c>
      <c r="K110" s="329"/>
    </row>
    <row r="111" s="1" customFormat="1" ht="15" customHeight="1">
      <c r="B111" s="340"/>
      <c r="C111" s="315" t="s">
        <v>1405</v>
      </c>
      <c r="D111" s="315"/>
      <c r="E111" s="315"/>
      <c r="F111" s="338" t="s">
        <v>1384</v>
      </c>
      <c r="G111" s="315"/>
      <c r="H111" s="315" t="s">
        <v>1418</v>
      </c>
      <c r="I111" s="315" t="s">
        <v>1380</v>
      </c>
      <c r="J111" s="315">
        <v>50</v>
      </c>
      <c r="K111" s="329"/>
    </row>
    <row r="112" s="1" customFormat="1" ht="15" customHeight="1">
      <c r="B112" s="340"/>
      <c r="C112" s="315" t="s">
        <v>1403</v>
      </c>
      <c r="D112" s="315"/>
      <c r="E112" s="315"/>
      <c r="F112" s="338" t="s">
        <v>1384</v>
      </c>
      <c r="G112" s="315"/>
      <c r="H112" s="315" t="s">
        <v>1418</v>
      </c>
      <c r="I112" s="315" t="s">
        <v>1380</v>
      </c>
      <c r="J112" s="315">
        <v>50</v>
      </c>
      <c r="K112" s="329"/>
    </row>
    <row r="113" s="1" customFormat="1" ht="15" customHeight="1">
      <c r="B113" s="340"/>
      <c r="C113" s="315" t="s">
        <v>53</v>
      </c>
      <c r="D113" s="315"/>
      <c r="E113" s="315"/>
      <c r="F113" s="338" t="s">
        <v>1378</v>
      </c>
      <c r="G113" s="315"/>
      <c r="H113" s="315" t="s">
        <v>1419</v>
      </c>
      <c r="I113" s="315" t="s">
        <v>1380</v>
      </c>
      <c r="J113" s="315">
        <v>20</v>
      </c>
      <c r="K113" s="329"/>
    </row>
    <row r="114" s="1" customFormat="1" ht="15" customHeight="1">
      <c r="B114" s="340"/>
      <c r="C114" s="315" t="s">
        <v>1420</v>
      </c>
      <c r="D114" s="315"/>
      <c r="E114" s="315"/>
      <c r="F114" s="338" t="s">
        <v>1378</v>
      </c>
      <c r="G114" s="315"/>
      <c r="H114" s="315" t="s">
        <v>1421</v>
      </c>
      <c r="I114" s="315" t="s">
        <v>1380</v>
      </c>
      <c r="J114" s="315">
        <v>120</v>
      </c>
      <c r="K114" s="329"/>
    </row>
    <row r="115" s="1" customFormat="1" ht="15" customHeight="1">
      <c r="B115" s="340"/>
      <c r="C115" s="315" t="s">
        <v>38</v>
      </c>
      <c r="D115" s="315"/>
      <c r="E115" s="315"/>
      <c r="F115" s="338" t="s">
        <v>1378</v>
      </c>
      <c r="G115" s="315"/>
      <c r="H115" s="315" t="s">
        <v>1422</v>
      </c>
      <c r="I115" s="315" t="s">
        <v>1413</v>
      </c>
      <c r="J115" s="315"/>
      <c r="K115" s="329"/>
    </row>
    <row r="116" s="1" customFormat="1" ht="15" customHeight="1">
      <c r="B116" s="340"/>
      <c r="C116" s="315" t="s">
        <v>48</v>
      </c>
      <c r="D116" s="315"/>
      <c r="E116" s="315"/>
      <c r="F116" s="338" t="s">
        <v>1378</v>
      </c>
      <c r="G116" s="315"/>
      <c r="H116" s="315" t="s">
        <v>1423</v>
      </c>
      <c r="I116" s="315" t="s">
        <v>1413</v>
      </c>
      <c r="J116" s="315"/>
      <c r="K116" s="329"/>
    </row>
    <row r="117" s="1" customFormat="1" ht="15" customHeight="1">
      <c r="B117" s="340"/>
      <c r="C117" s="315" t="s">
        <v>57</v>
      </c>
      <c r="D117" s="315"/>
      <c r="E117" s="315"/>
      <c r="F117" s="338" t="s">
        <v>1378</v>
      </c>
      <c r="G117" s="315"/>
      <c r="H117" s="315" t="s">
        <v>1424</v>
      </c>
      <c r="I117" s="315" t="s">
        <v>1425</v>
      </c>
      <c r="J117" s="315"/>
      <c r="K117" s="329"/>
    </row>
    <row r="118" s="1" customFormat="1" ht="15" customHeight="1">
      <c r="B118" s="343"/>
      <c r="C118" s="349"/>
      <c r="D118" s="349"/>
      <c r="E118" s="349"/>
      <c r="F118" s="349"/>
      <c r="G118" s="349"/>
      <c r="H118" s="349"/>
      <c r="I118" s="349"/>
      <c r="J118" s="349"/>
      <c r="K118" s="345"/>
    </row>
    <row r="119" s="1" customFormat="1" ht="18.75" customHeight="1">
      <c r="B119" s="350"/>
      <c r="C119" s="351"/>
      <c r="D119" s="351"/>
      <c r="E119" s="351"/>
      <c r="F119" s="352"/>
      <c r="G119" s="351"/>
      <c r="H119" s="351"/>
      <c r="I119" s="351"/>
      <c r="J119" s="351"/>
      <c r="K119" s="350"/>
    </row>
    <row r="120" s="1" customFormat="1" ht="18.75" customHeight="1">
      <c r="B120" s="323"/>
      <c r="C120" s="323"/>
      <c r="D120" s="323"/>
      <c r="E120" s="323"/>
      <c r="F120" s="323"/>
      <c r="G120" s="323"/>
      <c r="H120" s="323"/>
      <c r="I120" s="323"/>
      <c r="J120" s="323"/>
      <c r="K120" s="323"/>
    </row>
    <row r="121" s="1" customFormat="1" ht="7.5" customHeight="1">
      <c r="B121" s="353"/>
      <c r="C121" s="354"/>
      <c r="D121" s="354"/>
      <c r="E121" s="354"/>
      <c r="F121" s="354"/>
      <c r="G121" s="354"/>
      <c r="H121" s="354"/>
      <c r="I121" s="354"/>
      <c r="J121" s="354"/>
      <c r="K121" s="355"/>
    </row>
    <row r="122" s="1" customFormat="1" ht="45" customHeight="1">
      <c r="B122" s="356"/>
      <c r="C122" s="306" t="s">
        <v>1426</v>
      </c>
      <c r="D122" s="306"/>
      <c r="E122" s="306"/>
      <c r="F122" s="306"/>
      <c r="G122" s="306"/>
      <c r="H122" s="306"/>
      <c r="I122" s="306"/>
      <c r="J122" s="306"/>
      <c r="K122" s="357"/>
    </row>
    <row r="123" s="1" customFormat="1" ht="17.25" customHeight="1">
      <c r="B123" s="358"/>
      <c r="C123" s="330" t="s">
        <v>1372</v>
      </c>
      <c r="D123" s="330"/>
      <c r="E123" s="330"/>
      <c r="F123" s="330" t="s">
        <v>1373</v>
      </c>
      <c r="G123" s="331"/>
      <c r="H123" s="330" t="s">
        <v>54</v>
      </c>
      <c r="I123" s="330" t="s">
        <v>57</v>
      </c>
      <c r="J123" s="330" t="s">
        <v>1374</v>
      </c>
      <c r="K123" s="359"/>
    </row>
    <row r="124" s="1" customFormat="1" ht="17.25" customHeight="1">
      <c r="B124" s="358"/>
      <c r="C124" s="332" t="s">
        <v>1375</v>
      </c>
      <c r="D124" s="332"/>
      <c r="E124" s="332"/>
      <c r="F124" s="333" t="s">
        <v>1376</v>
      </c>
      <c r="G124" s="334"/>
      <c r="H124" s="332"/>
      <c r="I124" s="332"/>
      <c r="J124" s="332" t="s">
        <v>1377</v>
      </c>
      <c r="K124" s="359"/>
    </row>
    <row r="125" s="1" customFormat="1" ht="5.25" customHeight="1">
      <c r="B125" s="360"/>
      <c r="C125" s="335"/>
      <c r="D125" s="335"/>
      <c r="E125" s="335"/>
      <c r="F125" s="335"/>
      <c r="G125" s="361"/>
      <c r="H125" s="335"/>
      <c r="I125" s="335"/>
      <c r="J125" s="335"/>
      <c r="K125" s="362"/>
    </row>
    <row r="126" s="1" customFormat="1" ht="15" customHeight="1">
      <c r="B126" s="360"/>
      <c r="C126" s="315" t="s">
        <v>1381</v>
      </c>
      <c r="D126" s="337"/>
      <c r="E126" s="337"/>
      <c r="F126" s="338" t="s">
        <v>1378</v>
      </c>
      <c r="G126" s="315"/>
      <c r="H126" s="315" t="s">
        <v>1418</v>
      </c>
      <c r="I126" s="315" t="s">
        <v>1380</v>
      </c>
      <c r="J126" s="315">
        <v>120</v>
      </c>
      <c r="K126" s="363"/>
    </row>
    <row r="127" s="1" customFormat="1" ht="15" customHeight="1">
      <c r="B127" s="360"/>
      <c r="C127" s="315" t="s">
        <v>1427</v>
      </c>
      <c r="D127" s="315"/>
      <c r="E127" s="315"/>
      <c r="F127" s="338" t="s">
        <v>1378</v>
      </c>
      <c r="G127" s="315"/>
      <c r="H127" s="315" t="s">
        <v>1428</v>
      </c>
      <c r="I127" s="315" t="s">
        <v>1380</v>
      </c>
      <c r="J127" s="315" t="s">
        <v>1429</v>
      </c>
      <c r="K127" s="363"/>
    </row>
    <row r="128" s="1" customFormat="1" ht="15" customHeight="1">
      <c r="B128" s="360"/>
      <c r="C128" s="315" t="s">
        <v>1326</v>
      </c>
      <c r="D128" s="315"/>
      <c r="E128" s="315"/>
      <c r="F128" s="338" t="s">
        <v>1378</v>
      </c>
      <c r="G128" s="315"/>
      <c r="H128" s="315" t="s">
        <v>1430</v>
      </c>
      <c r="I128" s="315" t="s">
        <v>1380</v>
      </c>
      <c r="J128" s="315" t="s">
        <v>1429</v>
      </c>
      <c r="K128" s="363"/>
    </row>
    <row r="129" s="1" customFormat="1" ht="15" customHeight="1">
      <c r="B129" s="360"/>
      <c r="C129" s="315" t="s">
        <v>1389</v>
      </c>
      <c r="D129" s="315"/>
      <c r="E129" s="315"/>
      <c r="F129" s="338" t="s">
        <v>1384</v>
      </c>
      <c r="G129" s="315"/>
      <c r="H129" s="315" t="s">
        <v>1390</v>
      </c>
      <c r="I129" s="315" t="s">
        <v>1380</v>
      </c>
      <c r="J129" s="315">
        <v>15</v>
      </c>
      <c r="K129" s="363"/>
    </row>
    <row r="130" s="1" customFormat="1" ht="15" customHeight="1">
      <c r="B130" s="360"/>
      <c r="C130" s="341" t="s">
        <v>1391</v>
      </c>
      <c r="D130" s="341"/>
      <c r="E130" s="341"/>
      <c r="F130" s="342" t="s">
        <v>1384</v>
      </c>
      <c r="G130" s="341"/>
      <c r="H130" s="341" t="s">
        <v>1392</v>
      </c>
      <c r="I130" s="341" t="s">
        <v>1380</v>
      </c>
      <c r="J130" s="341">
        <v>15</v>
      </c>
      <c r="K130" s="363"/>
    </row>
    <row r="131" s="1" customFormat="1" ht="15" customHeight="1">
      <c r="B131" s="360"/>
      <c r="C131" s="341" t="s">
        <v>1393</v>
      </c>
      <c r="D131" s="341"/>
      <c r="E131" s="341"/>
      <c r="F131" s="342" t="s">
        <v>1384</v>
      </c>
      <c r="G131" s="341"/>
      <c r="H131" s="341" t="s">
        <v>1394</v>
      </c>
      <c r="I131" s="341" t="s">
        <v>1380</v>
      </c>
      <c r="J131" s="341">
        <v>20</v>
      </c>
      <c r="K131" s="363"/>
    </row>
    <row r="132" s="1" customFormat="1" ht="15" customHeight="1">
      <c r="B132" s="360"/>
      <c r="C132" s="341" t="s">
        <v>1395</v>
      </c>
      <c r="D132" s="341"/>
      <c r="E132" s="341"/>
      <c r="F132" s="342" t="s">
        <v>1384</v>
      </c>
      <c r="G132" s="341"/>
      <c r="H132" s="341" t="s">
        <v>1396</v>
      </c>
      <c r="I132" s="341" t="s">
        <v>1380</v>
      </c>
      <c r="J132" s="341">
        <v>20</v>
      </c>
      <c r="K132" s="363"/>
    </row>
    <row r="133" s="1" customFormat="1" ht="15" customHeight="1">
      <c r="B133" s="360"/>
      <c r="C133" s="315" t="s">
        <v>1383</v>
      </c>
      <c r="D133" s="315"/>
      <c r="E133" s="315"/>
      <c r="F133" s="338" t="s">
        <v>1384</v>
      </c>
      <c r="G133" s="315"/>
      <c r="H133" s="315" t="s">
        <v>1418</v>
      </c>
      <c r="I133" s="315" t="s">
        <v>1380</v>
      </c>
      <c r="J133" s="315">
        <v>50</v>
      </c>
      <c r="K133" s="363"/>
    </row>
    <row r="134" s="1" customFormat="1" ht="15" customHeight="1">
      <c r="B134" s="360"/>
      <c r="C134" s="315" t="s">
        <v>1397</v>
      </c>
      <c r="D134" s="315"/>
      <c r="E134" s="315"/>
      <c r="F134" s="338" t="s">
        <v>1384</v>
      </c>
      <c r="G134" s="315"/>
      <c r="H134" s="315" t="s">
        <v>1418</v>
      </c>
      <c r="I134" s="315" t="s">
        <v>1380</v>
      </c>
      <c r="J134" s="315">
        <v>50</v>
      </c>
      <c r="K134" s="363"/>
    </row>
    <row r="135" s="1" customFormat="1" ht="15" customHeight="1">
      <c r="B135" s="360"/>
      <c r="C135" s="315" t="s">
        <v>1403</v>
      </c>
      <c r="D135" s="315"/>
      <c r="E135" s="315"/>
      <c r="F135" s="338" t="s">
        <v>1384</v>
      </c>
      <c r="G135" s="315"/>
      <c r="H135" s="315" t="s">
        <v>1418</v>
      </c>
      <c r="I135" s="315" t="s">
        <v>1380</v>
      </c>
      <c r="J135" s="315">
        <v>50</v>
      </c>
      <c r="K135" s="363"/>
    </row>
    <row r="136" s="1" customFormat="1" ht="15" customHeight="1">
      <c r="B136" s="360"/>
      <c r="C136" s="315" t="s">
        <v>1405</v>
      </c>
      <c r="D136" s="315"/>
      <c r="E136" s="315"/>
      <c r="F136" s="338" t="s">
        <v>1384</v>
      </c>
      <c r="G136" s="315"/>
      <c r="H136" s="315" t="s">
        <v>1418</v>
      </c>
      <c r="I136" s="315" t="s">
        <v>1380</v>
      </c>
      <c r="J136" s="315">
        <v>50</v>
      </c>
      <c r="K136" s="363"/>
    </row>
    <row r="137" s="1" customFormat="1" ht="15" customHeight="1">
      <c r="B137" s="360"/>
      <c r="C137" s="315" t="s">
        <v>1406</v>
      </c>
      <c r="D137" s="315"/>
      <c r="E137" s="315"/>
      <c r="F137" s="338" t="s">
        <v>1384</v>
      </c>
      <c r="G137" s="315"/>
      <c r="H137" s="315" t="s">
        <v>1431</v>
      </c>
      <c r="I137" s="315" t="s">
        <v>1380</v>
      </c>
      <c r="J137" s="315">
        <v>255</v>
      </c>
      <c r="K137" s="363"/>
    </row>
    <row r="138" s="1" customFormat="1" ht="15" customHeight="1">
      <c r="B138" s="360"/>
      <c r="C138" s="315" t="s">
        <v>1408</v>
      </c>
      <c r="D138" s="315"/>
      <c r="E138" s="315"/>
      <c r="F138" s="338" t="s">
        <v>1378</v>
      </c>
      <c r="G138" s="315"/>
      <c r="H138" s="315" t="s">
        <v>1432</v>
      </c>
      <c r="I138" s="315" t="s">
        <v>1410</v>
      </c>
      <c r="J138" s="315"/>
      <c r="K138" s="363"/>
    </row>
    <row r="139" s="1" customFormat="1" ht="15" customHeight="1">
      <c r="B139" s="360"/>
      <c r="C139" s="315" t="s">
        <v>1411</v>
      </c>
      <c r="D139" s="315"/>
      <c r="E139" s="315"/>
      <c r="F139" s="338" t="s">
        <v>1378</v>
      </c>
      <c r="G139" s="315"/>
      <c r="H139" s="315" t="s">
        <v>1433</v>
      </c>
      <c r="I139" s="315" t="s">
        <v>1413</v>
      </c>
      <c r="J139" s="315"/>
      <c r="K139" s="363"/>
    </row>
    <row r="140" s="1" customFormat="1" ht="15" customHeight="1">
      <c r="B140" s="360"/>
      <c r="C140" s="315" t="s">
        <v>1414</v>
      </c>
      <c r="D140" s="315"/>
      <c r="E140" s="315"/>
      <c r="F140" s="338" t="s">
        <v>1378</v>
      </c>
      <c r="G140" s="315"/>
      <c r="H140" s="315" t="s">
        <v>1414</v>
      </c>
      <c r="I140" s="315" t="s">
        <v>1413</v>
      </c>
      <c r="J140" s="315"/>
      <c r="K140" s="363"/>
    </row>
    <row r="141" s="1" customFormat="1" ht="15" customHeight="1">
      <c r="B141" s="360"/>
      <c r="C141" s="315" t="s">
        <v>38</v>
      </c>
      <c r="D141" s="315"/>
      <c r="E141" s="315"/>
      <c r="F141" s="338" t="s">
        <v>1378</v>
      </c>
      <c r="G141" s="315"/>
      <c r="H141" s="315" t="s">
        <v>1434</v>
      </c>
      <c r="I141" s="315" t="s">
        <v>1413</v>
      </c>
      <c r="J141" s="315"/>
      <c r="K141" s="363"/>
    </row>
    <row r="142" s="1" customFormat="1" ht="15" customHeight="1">
      <c r="B142" s="360"/>
      <c r="C142" s="315" t="s">
        <v>1435</v>
      </c>
      <c r="D142" s="315"/>
      <c r="E142" s="315"/>
      <c r="F142" s="338" t="s">
        <v>1378</v>
      </c>
      <c r="G142" s="315"/>
      <c r="H142" s="315" t="s">
        <v>1436</v>
      </c>
      <c r="I142" s="315" t="s">
        <v>1413</v>
      </c>
      <c r="J142" s="315"/>
      <c r="K142" s="363"/>
    </row>
    <row r="143" s="1" customFormat="1" ht="15" customHeight="1">
      <c r="B143" s="364"/>
      <c r="C143" s="365"/>
      <c r="D143" s="365"/>
      <c r="E143" s="365"/>
      <c r="F143" s="365"/>
      <c r="G143" s="365"/>
      <c r="H143" s="365"/>
      <c r="I143" s="365"/>
      <c r="J143" s="365"/>
      <c r="K143" s="366"/>
    </row>
    <row r="144" s="1" customFormat="1" ht="18.75" customHeight="1">
      <c r="B144" s="351"/>
      <c r="C144" s="351"/>
      <c r="D144" s="351"/>
      <c r="E144" s="351"/>
      <c r="F144" s="352"/>
      <c r="G144" s="351"/>
      <c r="H144" s="351"/>
      <c r="I144" s="351"/>
      <c r="J144" s="351"/>
      <c r="K144" s="351"/>
    </row>
    <row r="145" s="1" customFormat="1" ht="18.75" customHeight="1">
      <c r="B145" s="323"/>
      <c r="C145" s="323"/>
      <c r="D145" s="323"/>
      <c r="E145" s="323"/>
      <c r="F145" s="323"/>
      <c r="G145" s="323"/>
      <c r="H145" s="323"/>
      <c r="I145" s="323"/>
      <c r="J145" s="323"/>
      <c r="K145" s="323"/>
    </row>
    <row r="146" s="1" customFormat="1" ht="7.5" customHeight="1">
      <c r="B146" s="324"/>
      <c r="C146" s="325"/>
      <c r="D146" s="325"/>
      <c r="E146" s="325"/>
      <c r="F146" s="325"/>
      <c r="G146" s="325"/>
      <c r="H146" s="325"/>
      <c r="I146" s="325"/>
      <c r="J146" s="325"/>
      <c r="K146" s="326"/>
    </row>
    <row r="147" s="1" customFormat="1" ht="45" customHeight="1">
      <c r="B147" s="327"/>
      <c r="C147" s="328" t="s">
        <v>1437</v>
      </c>
      <c r="D147" s="328"/>
      <c r="E147" s="328"/>
      <c r="F147" s="328"/>
      <c r="G147" s="328"/>
      <c r="H147" s="328"/>
      <c r="I147" s="328"/>
      <c r="J147" s="328"/>
      <c r="K147" s="329"/>
    </row>
    <row r="148" s="1" customFormat="1" ht="17.25" customHeight="1">
      <c r="B148" s="327"/>
      <c r="C148" s="330" t="s">
        <v>1372</v>
      </c>
      <c r="D148" s="330"/>
      <c r="E148" s="330"/>
      <c r="F148" s="330" t="s">
        <v>1373</v>
      </c>
      <c r="G148" s="331"/>
      <c r="H148" s="330" t="s">
        <v>54</v>
      </c>
      <c r="I148" s="330" t="s">
        <v>57</v>
      </c>
      <c r="J148" s="330" t="s">
        <v>1374</v>
      </c>
      <c r="K148" s="329"/>
    </row>
    <row r="149" s="1" customFormat="1" ht="17.25" customHeight="1">
      <c r="B149" s="327"/>
      <c r="C149" s="332" t="s">
        <v>1375</v>
      </c>
      <c r="D149" s="332"/>
      <c r="E149" s="332"/>
      <c r="F149" s="333" t="s">
        <v>1376</v>
      </c>
      <c r="G149" s="334"/>
      <c r="H149" s="332"/>
      <c r="I149" s="332"/>
      <c r="J149" s="332" t="s">
        <v>1377</v>
      </c>
      <c r="K149" s="329"/>
    </row>
    <row r="150" s="1" customFormat="1" ht="5.25" customHeight="1">
      <c r="B150" s="340"/>
      <c r="C150" s="335"/>
      <c r="D150" s="335"/>
      <c r="E150" s="335"/>
      <c r="F150" s="335"/>
      <c r="G150" s="336"/>
      <c r="H150" s="335"/>
      <c r="I150" s="335"/>
      <c r="J150" s="335"/>
      <c r="K150" s="363"/>
    </row>
    <row r="151" s="1" customFormat="1" ht="15" customHeight="1">
      <c r="B151" s="340"/>
      <c r="C151" s="367" t="s">
        <v>1381</v>
      </c>
      <c r="D151" s="315"/>
      <c r="E151" s="315"/>
      <c r="F151" s="368" t="s">
        <v>1378</v>
      </c>
      <c r="G151" s="315"/>
      <c r="H151" s="367" t="s">
        <v>1418</v>
      </c>
      <c r="I151" s="367" t="s">
        <v>1380</v>
      </c>
      <c r="J151" s="367">
        <v>120</v>
      </c>
      <c r="K151" s="363"/>
    </row>
    <row r="152" s="1" customFormat="1" ht="15" customHeight="1">
      <c r="B152" s="340"/>
      <c r="C152" s="367" t="s">
        <v>1427</v>
      </c>
      <c r="D152" s="315"/>
      <c r="E152" s="315"/>
      <c r="F152" s="368" t="s">
        <v>1378</v>
      </c>
      <c r="G152" s="315"/>
      <c r="H152" s="367" t="s">
        <v>1438</v>
      </c>
      <c r="I152" s="367" t="s">
        <v>1380</v>
      </c>
      <c r="J152" s="367" t="s">
        <v>1429</v>
      </c>
      <c r="K152" s="363"/>
    </row>
    <row r="153" s="1" customFormat="1" ht="15" customHeight="1">
      <c r="B153" s="340"/>
      <c r="C153" s="367" t="s">
        <v>1326</v>
      </c>
      <c r="D153" s="315"/>
      <c r="E153" s="315"/>
      <c r="F153" s="368" t="s">
        <v>1378</v>
      </c>
      <c r="G153" s="315"/>
      <c r="H153" s="367" t="s">
        <v>1439</v>
      </c>
      <c r="I153" s="367" t="s">
        <v>1380</v>
      </c>
      <c r="J153" s="367" t="s">
        <v>1429</v>
      </c>
      <c r="K153" s="363"/>
    </row>
    <row r="154" s="1" customFormat="1" ht="15" customHeight="1">
      <c r="B154" s="340"/>
      <c r="C154" s="367" t="s">
        <v>1383</v>
      </c>
      <c r="D154" s="315"/>
      <c r="E154" s="315"/>
      <c r="F154" s="368" t="s">
        <v>1384</v>
      </c>
      <c r="G154" s="315"/>
      <c r="H154" s="367" t="s">
        <v>1418</v>
      </c>
      <c r="I154" s="367" t="s">
        <v>1380</v>
      </c>
      <c r="J154" s="367">
        <v>50</v>
      </c>
      <c r="K154" s="363"/>
    </row>
    <row r="155" s="1" customFormat="1" ht="15" customHeight="1">
      <c r="B155" s="340"/>
      <c r="C155" s="367" t="s">
        <v>1386</v>
      </c>
      <c r="D155" s="315"/>
      <c r="E155" s="315"/>
      <c r="F155" s="368" t="s">
        <v>1378</v>
      </c>
      <c r="G155" s="315"/>
      <c r="H155" s="367" t="s">
        <v>1418</v>
      </c>
      <c r="I155" s="367" t="s">
        <v>1388</v>
      </c>
      <c r="J155" s="367"/>
      <c r="K155" s="363"/>
    </row>
    <row r="156" s="1" customFormat="1" ht="15" customHeight="1">
      <c r="B156" s="340"/>
      <c r="C156" s="367" t="s">
        <v>1397</v>
      </c>
      <c r="D156" s="315"/>
      <c r="E156" s="315"/>
      <c r="F156" s="368" t="s">
        <v>1384</v>
      </c>
      <c r="G156" s="315"/>
      <c r="H156" s="367" t="s">
        <v>1418</v>
      </c>
      <c r="I156" s="367" t="s">
        <v>1380</v>
      </c>
      <c r="J156" s="367">
        <v>50</v>
      </c>
      <c r="K156" s="363"/>
    </row>
    <row r="157" s="1" customFormat="1" ht="15" customHeight="1">
      <c r="B157" s="340"/>
      <c r="C157" s="367" t="s">
        <v>1405</v>
      </c>
      <c r="D157" s="315"/>
      <c r="E157" s="315"/>
      <c r="F157" s="368" t="s">
        <v>1384</v>
      </c>
      <c r="G157" s="315"/>
      <c r="H157" s="367" t="s">
        <v>1418</v>
      </c>
      <c r="I157" s="367" t="s">
        <v>1380</v>
      </c>
      <c r="J157" s="367">
        <v>50</v>
      </c>
      <c r="K157" s="363"/>
    </row>
    <row r="158" s="1" customFormat="1" ht="15" customHeight="1">
      <c r="B158" s="340"/>
      <c r="C158" s="367" t="s">
        <v>1403</v>
      </c>
      <c r="D158" s="315"/>
      <c r="E158" s="315"/>
      <c r="F158" s="368" t="s">
        <v>1384</v>
      </c>
      <c r="G158" s="315"/>
      <c r="H158" s="367" t="s">
        <v>1418</v>
      </c>
      <c r="I158" s="367" t="s">
        <v>1380</v>
      </c>
      <c r="J158" s="367">
        <v>50</v>
      </c>
      <c r="K158" s="363"/>
    </row>
    <row r="159" s="1" customFormat="1" ht="15" customHeight="1">
      <c r="B159" s="340"/>
      <c r="C159" s="367" t="s">
        <v>96</v>
      </c>
      <c r="D159" s="315"/>
      <c r="E159" s="315"/>
      <c r="F159" s="368" t="s">
        <v>1378</v>
      </c>
      <c r="G159" s="315"/>
      <c r="H159" s="367" t="s">
        <v>1440</v>
      </c>
      <c r="I159" s="367" t="s">
        <v>1380</v>
      </c>
      <c r="J159" s="367" t="s">
        <v>1441</v>
      </c>
      <c r="K159" s="363"/>
    </row>
    <row r="160" s="1" customFormat="1" ht="15" customHeight="1">
      <c r="B160" s="340"/>
      <c r="C160" s="367" t="s">
        <v>1442</v>
      </c>
      <c r="D160" s="315"/>
      <c r="E160" s="315"/>
      <c r="F160" s="368" t="s">
        <v>1378</v>
      </c>
      <c r="G160" s="315"/>
      <c r="H160" s="367" t="s">
        <v>1443</v>
      </c>
      <c r="I160" s="367" t="s">
        <v>1413</v>
      </c>
      <c r="J160" s="367"/>
      <c r="K160" s="363"/>
    </row>
    <row r="161" s="1" customFormat="1" ht="15" customHeight="1">
      <c r="B161" s="369"/>
      <c r="C161" s="349"/>
      <c r="D161" s="349"/>
      <c r="E161" s="349"/>
      <c r="F161" s="349"/>
      <c r="G161" s="349"/>
      <c r="H161" s="349"/>
      <c r="I161" s="349"/>
      <c r="J161" s="349"/>
      <c r="K161" s="370"/>
    </row>
    <row r="162" s="1" customFormat="1" ht="18.75" customHeight="1">
      <c r="B162" s="351"/>
      <c r="C162" s="361"/>
      <c r="D162" s="361"/>
      <c r="E162" s="361"/>
      <c r="F162" s="371"/>
      <c r="G162" s="361"/>
      <c r="H162" s="361"/>
      <c r="I162" s="361"/>
      <c r="J162" s="361"/>
      <c r="K162" s="351"/>
    </row>
    <row r="163" s="1" customFormat="1" ht="18.75" customHeight="1">
      <c r="B163" s="323"/>
      <c r="C163" s="323"/>
      <c r="D163" s="323"/>
      <c r="E163" s="323"/>
      <c r="F163" s="323"/>
      <c r="G163" s="323"/>
      <c r="H163" s="323"/>
      <c r="I163" s="323"/>
      <c r="J163" s="323"/>
      <c r="K163" s="323"/>
    </row>
    <row r="164" s="1" customFormat="1" ht="7.5" customHeight="1">
      <c r="B164" s="302"/>
      <c r="C164" s="303"/>
      <c r="D164" s="303"/>
      <c r="E164" s="303"/>
      <c r="F164" s="303"/>
      <c r="G164" s="303"/>
      <c r="H164" s="303"/>
      <c r="I164" s="303"/>
      <c r="J164" s="303"/>
      <c r="K164" s="304"/>
    </row>
    <row r="165" s="1" customFormat="1" ht="45" customHeight="1">
      <c r="B165" s="305"/>
      <c r="C165" s="306" t="s">
        <v>1444</v>
      </c>
      <c r="D165" s="306"/>
      <c r="E165" s="306"/>
      <c r="F165" s="306"/>
      <c r="G165" s="306"/>
      <c r="H165" s="306"/>
      <c r="I165" s="306"/>
      <c r="J165" s="306"/>
      <c r="K165" s="307"/>
    </row>
    <row r="166" s="1" customFormat="1" ht="17.25" customHeight="1">
      <c r="B166" s="305"/>
      <c r="C166" s="330" t="s">
        <v>1372</v>
      </c>
      <c r="D166" s="330"/>
      <c r="E166" s="330"/>
      <c r="F166" s="330" t="s">
        <v>1373</v>
      </c>
      <c r="G166" s="372"/>
      <c r="H166" s="373" t="s">
        <v>54</v>
      </c>
      <c r="I166" s="373" t="s">
        <v>57</v>
      </c>
      <c r="J166" s="330" t="s">
        <v>1374</v>
      </c>
      <c r="K166" s="307"/>
    </row>
    <row r="167" s="1" customFormat="1" ht="17.25" customHeight="1">
      <c r="B167" s="308"/>
      <c r="C167" s="332" t="s">
        <v>1375</v>
      </c>
      <c r="D167" s="332"/>
      <c r="E167" s="332"/>
      <c r="F167" s="333" t="s">
        <v>1376</v>
      </c>
      <c r="G167" s="374"/>
      <c r="H167" s="375"/>
      <c r="I167" s="375"/>
      <c r="J167" s="332" t="s">
        <v>1377</v>
      </c>
      <c r="K167" s="310"/>
    </row>
    <row r="168" s="1" customFormat="1" ht="5.25" customHeight="1">
      <c r="B168" s="340"/>
      <c r="C168" s="335"/>
      <c r="D168" s="335"/>
      <c r="E168" s="335"/>
      <c r="F168" s="335"/>
      <c r="G168" s="336"/>
      <c r="H168" s="335"/>
      <c r="I168" s="335"/>
      <c r="J168" s="335"/>
      <c r="K168" s="363"/>
    </row>
    <row r="169" s="1" customFormat="1" ht="15" customHeight="1">
      <c r="B169" s="340"/>
      <c r="C169" s="315" t="s">
        <v>1381</v>
      </c>
      <c r="D169" s="315"/>
      <c r="E169" s="315"/>
      <c r="F169" s="338" t="s">
        <v>1378</v>
      </c>
      <c r="G169" s="315"/>
      <c r="H169" s="315" t="s">
        <v>1418</v>
      </c>
      <c r="I169" s="315" t="s">
        <v>1380</v>
      </c>
      <c r="J169" s="315">
        <v>120</v>
      </c>
      <c r="K169" s="363"/>
    </row>
    <row r="170" s="1" customFormat="1" ht="15" customHeight="1">
      <c r="B170" s="340"/>
      <c r="C170" s="315" t="s">
        <v>1427</v>
      </c>
      <c r="D170" s="315"/>
      <c r="E170" s="315"/>
      <c r="F170" s="338" t="s">
        <v>1378</v>
      </c>
      <c r="G170" s="315"/>
      <c r="H170" s="315" t="s">
        <v>1428</v>
      </c>
      <c r="I170" s="315" t="s">
        <v>1380</v>
      </c>
      <c r="J170" s="315" t="s">
        <v>1429</v>
      </c>
      <c r="K170" s="363"/>
    </row>
    <row r="171" s="1" customFormat="1" ht="15" customHeight="1">
      <c r="B171" s="340"/>
      <c r="C171" s="315" t="s">
        <v>1326</v>
      </c>
      <c r="D171" s="315"/>
      <c r="E171" s="315"/>
      <c r="F171" s="338" t="s">
        <v>1378</v>
      </c>
      <c r="G171" s="315"/>
      <c r="H171" s="315" t="s">
        <v>1445</v>
      </c>
      <c r="I171" s="315" t="s">
        <v>1380</v>
      </c>
      <c r="J171" s="315" t="s">
        <v>1429</v>
      </c>
      <c r="K171" s="363"/>
    </row>
    <row r="172" s="1" customFormat="1" ht="15" customHeight="1">
      <c r="B172" s="340"/>
      <c r="C172" s="315" t="s">
        <v>1383</v>
      </c>
      <c r="D172" s="315"/>
      <c r="E172" s="315"/>
      <c r="F172" s="338" t="s">
        <v>1384</v>
      </c>
      <c r="G172" s="315"/>
      <c r="H172" s="315" t="s">
        <v>1445</v>
      </c>
      <c r="I172" s="315" t="s">
        <v>1380</v>
      </c>
      <c r="J172" s="315">
        <v>50</v>
      </c>
      <c r="K172" s="363"/>
    </row>
    <row r="173" s="1" customFormat="1" ht="15" customHeight="1">
      <c r="B173" s="340"/>
      <c r="C173" s="315" t="s">
        <v>1386</v>
      </c>
      <c r="D173" s="315"/>
      <c r="E173" s="315"/>
      <c r="F173" s="338" t="s">
        <v>1378</v>
      </c>
      <c r="G173" s="315"/>
      <c r="H173" s="315" t="s">
        <v>1445</v>
      </c>
      <c r="I173" s="315" t="s">
        <v>1388</v>
      </c>
      <c r="J173" s="315"/>
      <c r="K173" s="363"/>
    </row>
    <row r="174" s="1" customFormat="1" ht="15" customHeight="1">
      <c r="B174" s="340"/>
      <c r="C174" s="315" t="s">
        <v>1397</v>
      </c>
      <c r="D174" s="315"/>
      <c r="E174" s="315"/>
      <c r="F174" s="338" t="s">
        <v>1384</v>
      </c>
      <c r="G174" s="315"/>
      <c r="H174" s="315" t="s">
        <v>1445</v>
      </c>
      <c r="I174" s="315" t="s">
        <v>1380</v>
      </c>
      <c r="J174" s="315">
        <v>50</v>
      </c>
      <c r="K174" s="363"/>
    </row>
    <row r="175" s="1" customFormat="1" ht="15" customHeight="1">
      <c r="B175" s="340"/>
      <c r="C175" s="315" t="s">
        <v>1405</v>
      </c>
      <c r="D175" s="315"/>
      <c r="E175" s="315"/>
      <c r="F175" s="338" t="s">
        <v>1384</v>
      </c>
      <c r="G175" s="315"/>
      <c r="H175" s="315" t="s">
        <v>1445</v>
      </c>
      <c r="I175" s="315" t="s">
        <v>1380</v>
      </c>
      <c r="J175" s="315">
        <v>50</v>
      </c>
      <c r="K175" s="363"/>
    </row>
    <row r="176" s="1" customFormat="1" ht="15" customHeight="1">
      <c r="B176" s="340"/>
      <c r="C176" s="315" t="s">
        <v>1403</v>
      </c>
      <c r="D176" s="315"/>
      <c r="E176" s="315"/>
      <c r="F176" s="338" t="s">
        <v>1384</v>
      </c>
      <c r="G176" s="315"/>
      <c r="H176" s="315" t="s">
        <v>1445</v>
      </c>
      <c r="I176" s="315" t="s">
        <v>1380</v>
      </c>
      <c r="J176" s="315">
        <v>50</v>
      </c>
      <c r="K176" s="363"/>
    </row>
    <row r="177" s="1" customFormat="1" ht="15" customHeight="1">
      <c r="B177" s="340"/>
      <c r="C177" s="315" t="s">
        <v>119</v>
      </c>
      <c r="D177" s="315"/>
      <c r="E177" s="315"/>
      <c r="F177" s="338" t="s">
        <v>1378</v>
      </c>
      <c r="G177" s="315"/>
      <c r="H177" s="315" t="s">
        <v>1446</v>
      </c>
      <c r="I177" s="315" t="s">
        <v>1447</v>
      </c>
      <c r="J177" s="315"/>
      <c r="K177" s="363"/>
    </row>
    <row r="178" s="1" customFormat="1" ht="15" customHeight="1">
      <c r="B178" s="340"/>
      <c r="C178" s="315" t="s">
        <v>57</v>
      </c>
      <c r="D178" s="315"/>
      <c r="E178" s="315"/>
      <c r="F178" s="338" t="s">
        <v>1378</v>
      </c>
      <c r="G178" s="315"/>
      <c r="H178" s="315" t="s">
        <v>1448</v>
      </c>
      <c r="I178" s="315" t="s">
        <v>1449</v>
      </c>
      <c r="J178" s="315">
        <v>1</v>
      </c>
      <c r="K178" s="363"/>
    </row>
    <row r="179" s="1" customFormat="1" ht="15" customHeight="1">
      <c r="B179" s="340"/>
      <c r="C179" s="315" t="s">
        <v>53</v>
      </c>
      <c r="D179" s="315"/>
      <c r="E179" s="315"/>
      <c r="F179" s="338" t="s">
        <v>1378</v>
      </c>
      <c r="G179" s="315"/>
      <c r="H179" s="315" t="s">
        <v>1450</v>
      </c>
      <c r="I179" s="315" t="s">
        <v>1380</v>
      </c>
      <c r="J179" s="315">
        <v>20</v>
      </c>
      <c r="K179" s="363"/>
    </row>
    <row r="180" s="1" customFormat="1" ht="15" customHeight="1">
      <c r="B180" s="340"/>
      <c r="C180" s="315" t="s">
        <v>54</v>
      </c>
      <c r="D180" s="315"/>
      <c r="E180" s="315"/>
      <c r="F180" s="338" t="s">
        <v>1378</v>
      </c>
      <c r="G180" s="315"/>
      <c r="H180" s="315" t="s">
        <v>1451</v>
      </c>
      <c r="I180" s="315" t="s">
        <v>1380</v>
      </c>
      <c r="J180" s="315">
        <v>255</v>
      </c>
      <c r="K180" s="363"/>
    </row>
    <row r="181" s="1" customFormat="1" ht="15" customHeight="1">
      <c r="B181" s="340"/>
      <c r="C181" s="315" t="s">
        <v>120</v>
      </c>
      <c r="D181" s="315"/>
      <c r="E181" s="315"/>
      <c r="F181" s="338" t="s">
        <v>1378</v>
      </c>
      <c r="G181" s="315"/>
      <c r="H181" s="315" t="s">
        <v>1342</v>
      </c>
      <c r="I181" s="315" t="s">
        <v>1380</v>
      </c>
      <c r="J181" s="315">
        <v>10</v>
      </c>
      <c r="K181" s="363"/>
    </row>
    <row r="182" s="1" customFormat="1" ht="15" customHeight="1">
      <c r="B182" s="340"/>
      <c r="C182" s="315" t="s">
        <v>121</v>
      </c>
      <c r="D182" s="315"/>
      <c r="E182" s="315"/>
      <c r="F182" s="338" t="s">
        <v>1378</v>
      </c>
      <c r="G182" s="315"/>
      <c r="H182" s="315" t="s">
        <v>1452</v>
      </c>
      <c r="I182" s="315" t="s">
        <v>1413</v>
      </c>
      <c r="J182" s="315"/>
      <c r="K182" s="363"/>
    </row>
    <row r="183" s="1" customFormat="1" ht="15" customHeight="1">
      <c r="B183" s="340"/>
      <c r="C183" s="315" t="s">
        <v>1453</v>
      </c>
      <c r="D183" s="315"/>
      <c r="E183" s="315"/>
      <c r="F183" s="338" t="s">
        <v>1378</v>
      </c>
      <c r="G183" s="315"/>
      <c r="H183" s="315" t="s">
        <v>1454</v>
      </c>
      <c r="I183" s="315" t="s">
        <v>1413</v>
      </c>
      <c r="J183" s="315"/>
      <c r="K183" s="363"/>
    </row>
    <row r="184" s="1" customFormat="1" ht="15" customHeight="1">
      <c r="B184" s="340"/>
      <c r="C184" s="315" t="s">
        <v>1442</v>
      </c>
      <c r="D184" s="315"/>
      <c r="E184" s="315"/>
      <c r="F184" s="338" t="s">
        <v>1378</v>
      </c>
      <c r="G184" s="315"/>
      <c r="H184" s="315" t="s">
        <v>1455</v>
      </c>
      <c r="I184" s="315" t="s">
        <v>1413</v>
      </c>
      <c r="J184" s="315"/>
      <c r="K184" s="363"/>
    </row>
    <row r="185" s="1" customFormat="1" ht="15" customHeight="1">
      <c r="B185" s="340"/>
      <c r="C185" s="315" t="s">
        <v>123</v>
      </c>
      <c r="D185" s="315"/>
      <c r="E185" s="315"/>
      <c r="F185" s="338" t="s">
        <v>1384</v>
      </c>
      <c r="G185" s="315"/>
      <c r="H185" s="315" t="s">
        <v>1456</v>
      </c>
      <c r="I185" s="315" t="s">
        <v>1380</v>
      </c>
      <c r="J185" s="315">
        <v>50</v>
      </c>
      <c r="K185" s="363"/>
    </row>
    <row r="186" s="1" customFormat="1" ht="15" customHeight="1">
      <c r="B186" s="340"/>
      <c r="C186" s="315" t="s">
        <v>1457</v>
      </c>
      <c r="D186" s="315"/>
      <c r="E186" s="315"/>
      <c r="F186" s="338" t="s">
        <v>1384</v>
      </c>
      <c r="G186" s="315"/>
      <c r="H186" s="315" t="s">
        <v>1458</v>
      </c>
      <c r="I186" s="315" t="s">
        <v>1459</v>
      </c>
      <c r="J186" s="315"/>
      <c r="K186" s="363"/>
    </row>
    <row r="187" s="1" customFormat="1" ht="15" customHeight="1">
      <c r="B187" s="340"/>
      <c r="C187" s="315" t="s">
        <v>1460</v>
      </c>
      <c r="D187" s="315"/>
      <c r="E187" s="315"/>
      <c r="F187" s="338" t="s">
        <v>1384</v>
      </c>
      <c r="G187" s="315"/>
      <c r="H187" s="315" t="s">
        <v>1461</v>
      </c>
      <c r="I187" s="315" t="s">
        <v>1459</v>
      </c>
      <c r="J187" s="315"/>
      <c r="K187" s="363"/>
    </row>
    <row r="188" s="1" customFormat="1" ht="15" customHeight="1">
      <c r="B188" s="340"/>
      <c r="C188" s="315" t="s">
        <v>1462</v>
      </c>
      <c r="D188" s="315"/>
      <c r="E188" s="315"/>
      <c r="F188" s="338" t="s">
        <v>1384</v>
      </c>
      <c r="G188" s="315"/>
      <c r="H188" s="315" t="s">
        <v>1463</v>
      </c>
      <c r="I188" s="315" t="s">
        <v>1459</v>
      </c>
      <c r="J188" s="315"/>
      <c r="K188" s="363"/>
    </row>
    <row r="189" s="1" customFormat="1" ht="15" customHeight="1">
      <c r="B189" s="340"/>
      <c r="C189" s="376" t="s">
        <v>1464</v>
      </c>
      <c r="D189" s="315"/>
      <c r="E189" s="315"/>
      <c r="F189" s="338" t="s">
        <v>1384</v>
      </c>
      <c r="G189" s="315"/>
      <c r="H189" s="315" t="s">
        <v>1465</v>
      </c>
      <c r="I189" s="315" t="s">
        <v>1466</v>
      </c>
      <c r="J189" s="377" t="s">
        <v>1467</v>
      </c>
      <c r="K189" s="363"/>
    </row>
    <row r="190" s="19" customFormat="1" ht="15" customHeight="1">
      <c r="B190" s="378"/>
      <c r="C190" s="379" t="s">
        <v>1468</v>
      </c>
      <c r="D190" s="380"/>
      <c r="E190" s="380"/>
      <c r="F190" s="381" t="s">
        <v>1384</v>
      </c>
      <c r="G190" s="380"/>
      <c r="H190" s="380" t="s">
        <v>1469</v>
      </c>
      <c r="I190" s="380" t="s">
        <v>1466</v>
      </c>
      <c r="J190" s="382" t="s">
        <v>1467</v>
      </c>
      <c r="K190" s="383"/>
    </row>
    <row r="191" s="1" customFormat="1" ht="15" customHeight="1">
      <c r="B191" s="340"/>
      <c r="C191" s="376" t="s">
        <v>42</v>
      </c>
      <c r="D191" s="315"/>
      <c r="E191" s="315"/>
      <c r="F191" s="338" t="s">
        <v>1378</v>
      </c>
      <c r="G191" s="315"/>
      <c r="H191" s="312" t="s">
        <v>1470</v>
      </c>
      <c r="I191" s="315" t="s">
        <v>1471</v>
      </c>
      <c r="J191" s="315"/>
      <c r="K191" s="363"/>
    </row>
    <row r="192" s="1" customFormat="1" ht="15" customHeight="1">
      <c r="B192" s="340"/>
      <c r="C192" s="376" t="s">
        <v>1472</v>
      </c>
      <c r="D192" s="315"/>
      <c r="E192" s="315"/>
      <c r="F192" s="338" t="s">
        <v>1378</v>
      </c>
      <c r="G192" s="315"/>
      <c r="H192" s="315" t="s">
        <v>1473</v>
      </c>
      <c r="I192" s="315" t="s">
        <v>1413</v>
      </c>
      <c r="J192" s="315"/>
      <c r="K192" s="363"/>
    </row>
    <row r="193" s="1" customFormat="1" ht="15" customHeight="1">
      <c r="B193" s="340"/>
      <c r="C193" s="376" t="s">
        <v>1474</v>
      </c>
      <c r="D193" s="315"/>
      <c r="E193" s="315"/>
      <c r="F193" s="338" t="s">
        <v>1378</v>
      </c>
      <c r="G193" s="315"/>
      <c r="H193" s="315" t="s">
        <v>1475</v>
      </c>
      <c r="I193" s="315" t="s">
        <v>1413</v>
      </c>
      <c r="J193" s="315"/>
      <c r="K193" s="363"/>
    </row>
    <row r="194" s="1" customFormat="1" ht="15" customHeight="1">
      <c r="B194" s="340"/>
      <c r="C194" s="376" t="s">
        <v>1476</v>
      </c>
      <c r="D194" s="315"/>
      <c r="E194" s="315"/>
      <c r="F194" s="338" t="s">
        <v>1384</v>
      </c>
      <c r="G194" s="315"/>
      <c r="H194" s="315" t="s">
        <v>1477</v>
      </c>
      <c r="I194" s="315" t="s">
        <v>1413</v>
      </c>
      <c r="J194" s="315"/>
      <c r="K194" s="363"/>
    </row>
    <row r="195" s="1" customFormat="1" ht="15" customHeight="1">
      <c r="B195" s="369"/>
      <c r="C195" s="384"/>
      <c r="D195" s="349"/>
      <c r="E195" s="349"/>
      <c r="F195" s="349"/>
      <c r="G195" s="349"/>
      <c r="H195" s="349"/>
      <c r="I195" s="349"/>
      <c r="J195" s="349"/>
      <c r="K195" s="370"/>
    </row>
    <row r="196" s="1" customFormat="1" ht="18.75" customHeight="1">
      <c r="B196" s="351"/>
      <c r="C196" s="361"/>
      <c r="D196" s="361"/>
      <c r="E196" s="361"/>
      <c r="F196" s="371"/>
      <c r="G196" s="361"/>
      <c r="H196" s="361"/>
      <c r="I196" s="361"/>
      <c r="J196" s="361"/>
      <c r="K196" s="351"/>
    </row>
    <row r="197" s="1" customFormat="1" ht="18.75" customHeight="1">
      <c r="B197" s="351"/>
      <c r="C197" s="361"/>
      <c r="D197" s="361"/>
      <c r="E197" s="361"/>
      <c r="F197" s="371"/>
      <c r="G197" s="361"/>
      <c r="H197" s="361"/>
      <c r="I197" s="361"/>
      <c r="J197" s="361"/>
      <c r="K197" s="351"/>
    </row>
    <row r="198" s="1" customFormat="1" ht="18.75" customHeight="1">
      <c r="B198" s="323"/>
      <c r="C198" s="323"/>
      <c r="D198" s="323"/>
      <c r="E198" s="323"/>
      <c r="F198" s="323"/>
      <c r="G198" s="323"/>
      <c r="H198" s="323"/>
      <c r="I198" s="323"/>
      <c r="J198" s="323"/>
      <c r="K198" s="323"/>
    </row>
    <row r="199" s="1" customFormat="1" ht="13.5">
      <c r="B199" s="302"/>
      <c r="C199" s="303"/>
      <c r="D199" s="303"/>
      <c r="E199" s="303"/>
      <c r="F199" s="303"/>
      <c r="G199" s="303"/>
      <c r="H199" s="303"/>
      <c r="I199" s="303"/>
      <c r="J199" s="303"/>
      <c r="K199" s="304"/>
    </row>
    <row r="200" s="1" customFormat="1" ht="21">
      <c r="B200" s="305"/>
      <c r="C200" s="306" t="s">
        <v>1478</v>
      </c>
      <c r="D200" s="306"/>
      <c r="E200" s="306"/>
      <c r="F200" s="306"/>
      <c r="G200" s="306"/>
      <c r="H200" s="306"/>
      <c r="I200" s="306"/>
      <c r="J200" s="306"/>
      <c r="K200" s="307"/>
    </row>
    <row r="201" s="1" customFormat="1" ht="25.5" customHeight="1">
      <c r="B201" s="305"/>
      <c r="C201" s="385" t="s">
        <v>1479</v>
      </c>
      <c r="D201" s="385"/>
      <c r="E201" s="385"/>
      <c r="F201" s="385" t="s">
        <v>1480</v>
      </c>
      <c r="G201" s="386"/>
      <c r="H201" s="385" t="s">
        <v>1481</v>
      </c>
      <c r="I201" s="385"/>
      <c r="J201" s="385"/>
      <c r="K201" s="307"/>
    </row>
    <row r="202" s="1" customFormat="1" ht="5.25" customHeight="1">
      <c r="B202" s="340"/>
      <c r="C202" s="335"/>
      <c r="D202" s="335"/>
      <c r="E202" s="335"/>
      <c r="F202" s="335"/>
      <c r="G202" s="361"/>
      <c r="H202" s="335"/>
      <c r="I202" s="335"/>
      <c r="J202" s="335"/>
      <c r="K202" s="363"/>
    </row>
    <row r="203" s="1" customFormat="1" ht="15" customHeight="1">
      <c r="B203" s="340"/>
      <c r="C203" s="315" t="s">
        <v>1471</v>
      </c>
      <c r="D203" s="315"/>
      <c r="E203" s="315"/>
      <c r="F203" s="338" t="s">
        <v>43</v>
      </c>
      <c r="G203" s="315"/>
      <c r="H203" s="315" t="s">
        <v>1482</v>
      </c>
      <c r="I203" s="315"/>
      <c r="J203" s="315"/>
      <c r="K203" s="363"/>
    </row>
    <row r="204" s="1" customFormat="1" ht="15" customHeight="1">
      <c r="B204" s="340"/>
      <c r="C204" s="315"/>
      <c r="D204" s="315"/>
      <c r="E204" s="315"/>
      <c r="F204" s="338" t="s">
        <v>44</v>
      </c>
      <c r="G204" s="315"/>
      <c r="H204" s="315" t="s">
        <v>1483</v>
      </c>
      <c r="I204" s="315"/>
      <c r="J204" s="315"/>
      <c r="K204" s="363"/>
    </row>
    <row r="205" s="1" customFormat="1" ht="15" customHeight="1">
      <c r="B205" s="340"/>
      <c r="C205" s="315"/>
      <c r="D205" s="315"/>
      <c r="E205" s="315"/>
      <c r="F205" s="338" t="s">
        <v>47</v>
      </c>
      <c r="G205" s="315"/>
      <c r="H205" s="315" t="s">
        <v>1484</v>
      </c>
      <c r="I205" s="315"/>
      <c r="J205" s="315"/>
      <c r="K205" s="363"/>
    </row>
    <row r="206" s="1" customFormat="1" ht="15" customHeight="1">
      <c r="B206" s="340"/>
      <c r="C206" s="315"/>
      <c r="D206" s="315"/>
      <c r="E206" s="315"/>
      <c r="F206" s="338" t="s">
        <v>45</v>
      </c>
      <c r="G206" s="315"/>
      <c r="H206" s="315" t="s">
        <v>1485</v>
      </c>
      <c r="I206" s="315"/>
      <c r="J206" s="315"/>
      <c r="K206" s="363"/>
    </row>
    <row r="207" s="1" customFormat="1" ht="15" customHeight="1">
      <c r="B207" s="340"/>
      <c r="C207" s="315"/>
      <c r="D207" s="315"/>
      <c r="E207" s="315"/>
      <c r="F207" s="338" t="s">
        <v>46</v>
      </c>
      <c r="G207" s="315"/>
      <c r="H207" s="315" t="s">
        <v>1486</v>
      </c>
      <c r="I207" s="315"/>
      <c r="J207" s="315"/>
      <c r="K207" s="363"/>
    </row>
    <row r="208" s="1" customFormat="1" ht="15" customHeight="1">
      <c r="B208" s="340"/>
      <c r="C208" s="315"/>
      <c r="D208" s="315"/>
      <c r="E208" s="315"/>
      <c r="F208" s="338"/>
      <c r="G208" s="315"/>
      <c r="H208" s="315"/>
      <c r="I208" s="315"/>
      <c r="J208" s="315"/>
      <c r="K208" s="363"/>
    </row>
    <row r="209" s="1" customFormat="1" ht="15" customHeight="1">
      <c r="B209" s="340"/>
      <c r="C209" s="315" t="s">
        <v>1425</v>
      </c>
      <c r="D209" s="315"/>
      <c r="E209" s="315"/>
      <c r="F209" s="338" t="s">
        <v>79</v>
      </c>
      <c r="G209" s="315"/>
      <c r="H209" s="315" t="s">
        <v>1487</v>
      </c>
      <c r="I209" s="315"/>
      <c r="J209" s="315"/>
      <c r="K209" s="363"/>
    </row>
    <row r="210" s="1" customFormat="1" ht="15" customHeight="1">
      <c r="B210" s="340"/>
      <c r="C210" s="315"/>
      <c r="D210" s="315"/>
      <c r="E210" s="315"/>
      <c r="F210" s="338" t="s">
        <v>1322</v>
      </c>
      <c r="G210" s="315"/>
      <c r="H210" s="315" t="s">
        <v>1323</v>
      </c>
      <c r="I210" s="315"/>
      <c r="J210" s="315"/>
      <c r="K210" s="363"/>
    </row>
    <row r="211" s="1" customFormat="1" ht="15" customHeight="1">
      <c r="B211" s="340"/>
      <c r="C211" s="315"/>
      <c r="D211" s="315"/>
      <c r="E211" s="315"/>
      <c r="F211" s="338" t="s">
        <v>1320</v>
      </c>
      <c r="G211" s="315"/>
      <c r="H211" s="315" t="s">
        <v>1488</v>
      </c>
      <c r="I211" s="315"/>
      <c r="J211" s="315"/>
      <c r="K211" s="363"/>
    </row>
    <row r="212" s="1" customFormat="1" ht="15" customHeight="1">
      <c r="B212" s="387"/>
      <c r="C212" s="315"/>
      <c r="D212" s="315"/>
      <c r="E212" s="315"/>
      <c r="F212" s="338" t="s">
        <v>89</v>
      </c>
      <c r="G212" s="376"/>
      <c r="H212" s="367" t="s">
        <v>90</v>
      </c>
      <c r="I212" s="367"/>
      <c r="J212" s="367"/>
      <c r="K212" s="388"/>
    </row>
    <row r="213" s="1" customFormat="1" ht="15" customHeight="1">
      <c r="B213" s="387"/>
      <c r="C213" s="315"/>
      <c r="D213" s="315"/>
      <c r="E213" s="315"/>
      <c r="F213" s="338" t="s">
        <v>1324</v>
      </c>
      <c r="G213" s="376"/>
      <c r="H213" s="367" t="s">
        <v>1250</v>
      </c>
      <c r="I213" s="367"/>
      <c r="J213" s="367"/>
      <c r="K213" s="388"/>
    </row>
    <row r="214" s="1" customFormat="1" ht="15" customHeight="1">
      <c r="B214" s="387"/>
      <c r="C214" s="315"/>
      <c r="D214" s="315"/>
      <c r="E214" s="315"/>
      <c r="F214" s="338"/>
      <c r="G214" s="376"/>
      <c r="H214" s="367"/>
      <c r="I214" s="367"/>
      <c r="J214" s="367"/>
      <c r="K214" s="388"/>
    </row>
    <row r="215" s="1" customFormat="1" ht="15" customHeight="1">
      <c r="B215" s="387"/>
      <c r="C215" s="315" t="s">
        <v>1449</v>
      </c>
      <c r="D215" s="315"/>
      <c r="E215" s="315"/>
      <c r="F215" s="338">
        <v>1</v>
      </c>
      <c r="G215" s="376"/>
      <c r="H215" s="367" t="s">
        <v>1489</v>
      </c>
      <c r="I215" s="367"/>
      <c r="J215" s="367"/>
      <c r="K215" s="388"/>
    </row>
    <row r="216" s="1" customFormat="1" ht="15" customHeight="1">
      <c r="B216" s="387"/>
      <c r="C216" s="315"/>
      <c r="D216" s="315"/>
      <c r="E216" s="315"/>
      <c r="F216" s="338">
        <v>2</v>
      </c>
      <c r="G216" s="376"/>
      <c r="H216" s="367" t="s">
        <v>1490</v>
      </c>
      <c r="I216" s="367"/>
      <c r="J216" s="367"/>
      <c r="K216" s="388"/>
    </row>
    <row r="217" s="1" customFormat="1" ht="15" customHeight="1">
      <c r="B217" s="387"/>
      <c r="C217" s="315"/>
      <c r="D217" s="315"/>
      <c r="E217" s="315"/>
      <c r="F217" s="338">
        <v>3</v>
      </c>
      <c r="G217" s="376"/>
      <c r="H217" s="367" t="s">
        <v>1491</v>
      </c>
      <c r="I217" s="367"/>
      <c r="J217" s="367"/>
      <c r="K217" s="388"/>
    </row>
    <row r="218" s="1" customFormat="1" ht="15" customHeight="1">
      <c r="B218" s="387"/>
      <c r="C218" s="315"/>
      <c r="D218" s="315"/>
      <c r="E218" s="315"/>
      <c r="F218" s="338">
        <v>4</v>
      </c>
      <c r="G218" s="376"/>
      <c r="H218" s="367" t="s">
        <v>1492</v>
      </c>
      <c r="I218" s="367"/>
      <c r="J218" s="367"/>
      <c r="K218" s="388"/>
    </row>
    <row r="219" s="1" customFormat="1" ht="12.75" customHeight="1">
      <c r="B219" s="389"/>
      <c r="C219" s="390"/>
      <c r="D219" s="390"/>
      <c r="E219" s="390"/>
      <c r="F219" s="390"/>
      <c r="G219" s="390"/>
      <c r="H219" s="390"/>
      <c r="I219" s="390"/>
      <c r="J219" s="390"/>
      <c r="K219" s="39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DESKTOP-272HBHE\Uzivatel</dc:creator>
  <cp:lastModifiedBy>DESKTOP-272HBHE\Uzivatel</cp:lastModifiedBy>
  <dcterms:created xsi:type="dcterms:W3CDTF">2026-01-23T13:12:45Z</dcterms:created>
  <dcterms:modified xsi:type="dcterms:W3CDTF">2026-01-23T13:12:48Z</dcterms:modified>
</cp:coreProperties>
</file>