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01 - Oprava bytu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Oprava bytu'!$C$139:$K$505</definedName>
    <definedName name="_xlnm.Print_Area" localSheetId="1">'01 - Oprava bytu'!$C$4:$J$76,'01 - Oprava bytu'!$C$82:$J$121,'01 - Oprava bytu'!$C$127:$K$505</definedName>
    <definedName name="_xlnm.Print_Titles" localSheetId="1">'01 - Oprava bytu'!$139:$139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505"/>
  <c r="BH505"/>
  <c r="BG505"/>
  <c r="BE505"/>
  <c r="T505"/>
  <c r="R505"/>
  <c r="P505"/>
  <c r="BI504"/>
  <c r="BH504"/>
  <c r="BG504"/>
  <c r="BE504"/>
  <c r="T504"/>
  <c r="R504"/>
  <c r="P504"/>
  <c r="BI495"/>
  <c r="BH495"/>
  <c r="BG495"/>
  <c r="BE495"/>
  <c r="T495"/>
  <c r="R495"/>
  <c r="P495"/>
  <c r="BI494"/>
  <c r="BH494"/>
  <c r="BG494"/>
  <c r="BE494"/>
  <c r="T494"/>
  <c r="R494"/>
  <c r="P494"/>
  <c r="BI484"/>
  <c r="BH484"/>
  <c r="BG484"/>
  <c r="BE484"/>
  <c r="T484"/>
  <c r="R484"/>
  <c r="P484"/>
  <c r="BI482"/>
  <c r="BH482"/>
  <c r="BG482"/>
  <c r="BE482"/>
  <c r="T482"/>
  <c r="R482"/>
  <c r="P482"/>
  <c r="BI481"/>
  <c r="BH481"/>
  <c r="BG481"/>
  <c r="BE481"/>
  <c r="T481"/>
  <c r="R481"/>
  <c r="P481"/>
  <c r="BI480"/>
  <c r="BH480"/>
  <c r="BG480"/>
  <c r="BE480"/>
  <c r="T480"/>
  <c r="R480"/>
  <c r="P480"/>
  <c r="BI479"/>
  <c r="BH479"/>
  <c r="BG479"/>
  <c r="BE479"/>
  <c r="T479"/>
  <c r="R479"/>
  <c r="P479"/>
  <c r="BI478"/>
  <c r="BH478"/>
  <c r="BG478"/>
  <c r="BE478"/>
  <c r="T478"/>
  <c r="R478"/>
  <c r="P478"/>
  <c r="BI477"/>
  <c r="BH477"/>
  <c r="BG477"/>
  <c r="BE477"/>
  <c r="T477"/>
  <c r="R477"/>
  <c r="P477"/>
  <c r="BI476"/>
  <c r="BH476"/>
  <c r="BG476"/>
  <c r="BE476"/>
  <c r="T476"/>
  <c r="R476"/>
  <c r="P476"/>
  <c r="BI475"/>
  <c r="BH475"/>
  <c r="BG475"/>
  <c r="BE475"/>
  <c r="T475"/>
  <c r="R475"/>
  <c r="P475"/>
  <c r="BI471"/>
  <c r="BH471"/>
  <c r="BG471"/>
  <c r="BE471"/>
  <c r="T471"/>
  <c r="R471"/>
  <c r="P471"/>
  <c r="BI470"/>
  <c r="BH470"/>
  <c r="BG470"/>
  <c r="BE470"/>
  <c r="T470"/>
  <c r="R470"/>
  <c r="P470"/>
  <c r="BI469"/>
  <c r="BH469"/>
  <c r="BG469"/>
  <c r="BE469"/>
  <c r="T469"/>
  <c r="R469"/>
  <c r="P469"/>
  <c r="BI468"/>
  <c r="BH468"/>
  <c r="BG468"/>
  <c r="BE468"/>
  <c r="T468"/>
  <c r="R468"/>
  <c r="P468"/>
  <c r="BI459"/>
  <c r="BH459"/>
  <c r="BG459"/>
  <c r="BE459"/>
  <c r="T459"/>
  <c r="R459"/>
  <c r="P459"/>
  <c r="BI457"/>
  <c r="BH457"/>
  <c r="BG457"/>
  <c r="BE457"/>
  <c r="T457"/>
  <c r="R457"/>
  <c r="P457"/>
  <c r="BI454"/>
  <c r="BH454"/>
  <c r="BG454"/>
  <c r="BE454"/>
  <c r="T454"/>
  <c r="R454"/>
  <c r="P454"/>
  <c r="BI453"/>
  <c r="BH453"/>
  <c r="BG453"/>
  <c r="BE453"/>
  <c r="T453"/>
  <c r="R453"/>
  <c r="P453"/>
  <c r="BI451"/>
  <c r="BH451"/>
  <c r="BG451"/>
  <c r="BE451"/>
  <c r="T451"/>
  <c r="R451"/>
  <c r="P451"/>
  <c r="BI448"/>
  <c r="BH448"/>
  <c r="BG448"/>
  <c r="BE448"/>
  <c r="T448"/>
  <c r="R448"/>
  <c r="P448"/>
  <c r="BI447"/>
  <c r="BH447"/>
  <c r="BG447"/>
  <c r="BE447"/>
  <c r="T447"/>
  <c r="R447"/>
  <c r="P447"/>
  <c r="BI445"/>
  <c r="BH445"/>
  <c r="BG445"/>
  <c r="BE445"/>
  <c r="T445"/>
  <c r="R445"/>
  <c r="P445"/>
  <c r="BI444"/>
  <c r="BH444"/>
  <c r="BG444"/>
  <c r="BE444"/>
  <c r="T444"/>
  <c r="R444"/>
  <c r="P444"/>
  <c r="BI442"/>
  <c r="BH442"/>
  <c r="BG442"/>
  <c r="BE442"/>
  <c r="T442"/>
  <c r="R442"/>
  <c r="P442"/>
  <c r="BI440"/>
  <c r="BH440"/>
  <c r="BG440"/>
  <c r="BE440"/>
  <c r="T440"/>
  <c r="R440"/>
  <c r="P440"/>
  <c r="BI434"/>
  <c r="BH434"/>
  <c r="BG434"/>
  <c r="BE434"/>
  <c r="T434"/>
  <c r="R434"/>
  <c r="P434"/>
  <c r="BI425"/>
  <c r="BH425"/>
  <c r="BG425"/>
  <c r="BE425"/>
  <c r="T425"/>
  <c r="R425"/>
  <c r="P425"/>
  <c r="BI423"/>
  <c r="BH423"/>
  <c r="BG423"/>
  <c r="BE423"/>
  <c r="T423"/>
  <c r="R423"/>
  <c r="P423"/>
  <c r="BI417"/>
  <c r="BH417"/>
  <c r="BG417"/>
  <c r="BE417"/>
  <c r="T417"/>
  <c r="R417"/>
  <c r="P417"/>
  <c r="BI414"/>
  <c r="BH414"/>
  <c r="BG414"/>
  <c r="BE414"/>
  <c r="T414"/>
  <c r="R414"/>
  <c r="P414"/>
  <c r="BI413"/>
  <c r="BH413"/>
  <c r="BG413"/>
  <c r="BE413"/>
  <c r="T413"/>
  <c r="R413"/>
  <c r="P413"/>
  <c r="BI407"/>
  <c r="BH407"/>
  <c r="BG407"/>
  <c r="BE407"/>
  <c r="T407"/>
  <c r="R407"/>
  <c r="P407"/>
  <c r="BI405"/>
  <c r="BH405"/>
  <c r="BG405"/>
  <c r="BE405"/>
  <c r="T405"/>
  <c r="R405"/>
  <c r="P405"/>
  <c r="BI404"/>
  <c r="BH404"/>
  <c r="BG404"/>
  <c r="BE404"/>
  <c r="T404"/>
  <c r="R404"/>
  <c r="P404"/>
  <c r="BI401"/>
  <c r="BH401"/>
  <c r="BG401"/>
  <c r="BE401"/>
  <c r="T401"/>
  <c r="R401"/>
  <c r="P401"/>
  <c r="BI400"/>
  <c r="BH400"/>
  <c r="BG400"/>
  <c r="BE400"/>
  <c r="T400"/>
  <c r="R400"/>
  <c r="P400"/>
  <c r="BI399"/>
  <c r="BH399"/>
  <c r="BG399"/>
  <c r="BE399"/>
  <c r="T399"/>
  <c r="R399"/>
  <c r="P399"/>
  <c r="BI397"/>
  <c r="BH397"/>
  <c r="BG397"/>
  <c r="BE397"/>
  <c r="T397"/>
  <c r="R397"/>
  <c r="P397"/>
  <c r="BI392"/>
  <c r="BH392"/>
  <c r="BG392"/>
  <c r="BE392"/>
  <c r="T392"/>
  <c r="R392"/>
  <c r="P392"/>
  <c r="BI387"/>
  <c r="BH387"/>
  <c r="BG387"/>
  <c r="BE387"/>
  <c r="T387"/>
  <c r="R387"/>
  <c r="P387"/>
  <c r="BI385"/>
  <c r="BH385"/>
  <c r="BG385"/>
  <c r="BE385"/>
  <c r="T385"/>
  <c r="R385"/>
  <c r="P385"/>
  <c r="BI384"/>
  <c r="BH384"/>
  <c r="BG384"/>
  <c r="BE384"/>
  <c r="T384"/>
  <c r="R384"/>
  <c r="P384"/>
  <c r="BI383"/>
  <c r="BH383"/>
  <c r="BG383"/>
  <c r="BE383"/>
  <c r="T383"/>
  <c r="R383"/>
  <c r="P383"/>
  <c r="BI382"/>
  <c r="BH382"/>
  <c r="BG382"/>
  <c r="BE382"/>
  <c r="T382"/>
  <c r="R382"/>
  <c r="P382"/>
  <c r="BI381"/>
  <c r="BH381"/>
  <c r="BG381"/>
  <c r="BE381"/>
  <c r="T381"/>
  <c r="R381"/>
  <c r="P381"/>
  <c r="BI380"/>
  <c r="BH380"/>
  <c r="BG380"/>
  <c r="BE380"/>
  <c r="T380"/>
  <c r="R380"/>
  <c r="P380"/>
  <c r="BI379"/>
  <c r="BH379"/>
  <c r="BG379"/>
  <c r="BE379"/>
  <c r="T379"/>
  <c r="R379"/>
  <c r="P379"/>
  <c r="BI376"/>
  <c r="BH376"/>
  <c r="BG376"/>
  <c r="BE376"/>
  <c r="T376"/>
  <c r="R376"/>
  <c r="P376"/>
  <c r="BI374"/>
  <c r="BH374"/>
  <c r="BG374"/>
  <c r="BE374"/>
  <c r="T374"/>
  <c r="R374"/>
  <c r="P374"/>
  <c r="BI373"/>
  <c r="BH373"/>
  <c r="BG373"/>
  <c r="BE373"/>
  <c r="T373"/>
  <c r="R373"/>
  <c r="P373"/>
  <c r="BI368"/>
  <c r="BH368"/>
  <c r="BG368"/>
  <c r="BE368"/>
  <c r="T368"/>
  <c r="R368"/>
  <c r="P368"/>
  <c r="BI365"/>
  <c r="BH365"/>
  <c r="BG365"/>
  <c r="BE365"/>
  <c r="T365"/>
  <c r="R365"/>
  <c r="P365"/>
  <c r="BI363"/>
  <c r="BH363"/>
  <c r="BG363"/>
  <c r="BE363"/>
  <c r="T363"/>
  <c r="R363"/>
  <c r="P363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2"/>
  <c r="BH342"/>
  <c r="BG342"/>
  <c r="BE342"/>
  <c r="T342"/>
  <c r="R342"/>
  <c r="P342"/>
  <c r="BI341"/>
  <c r="BH341"/>
  <c r="BG341"/>
  <c r="BE341"/>
  <c r="T341"/>
  <c r="R341"/>
  <c r="P341"/>
  <c r="BI339"/>
  <c r="BH339"/>
  <c r="BG339"/>
  <c r="BE339"/>
  <c r="T339"/>
  <c r="R339"/>
  <c r="P339"/>
  <c r="BI338"/>
  <c r="BH338"/>
  <c r="BG338"/>
  <c r="BE338"/>
  <c r="T338"/>
  <c r="R338"/>
  <c r="P338"/>
  <c r="BI336"/>
  <c r="BH336"/>
  <c r="BG336"/>
  <c r="BE336"/>
  <c r="T336"/>
  <c r="R336"/>
  <c r="P336"/>
  <c r="BI335"/>
  <c r="BH335"/>
  <c r="BG335"/>
  <c r="BE335"/>
  <c r="T335"/>
  <c r="R335"/>
  <c r="P335"/>
  <c r="BI333"/>
  <c r="BH333"/>
  <c r="BG333"/>
  <c r="BE333"/>
  <c r="T333"/>
  <c r="R333"/>
  <c r="P333"/>
  <c r="BI332"/>
  <c r="BH332"/>
  <c r="BG332"/>
  <c r="BE332"/>
  <c r="T332"/>
  <c r="R332"/>
  <c r="P332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2"/>
  <c r="BH232"/>
  <c r="BG232"/>
  <c r="BE232"/>
  <c r="T232"/>
  <c r="R232"/>
  <c r="P232"/>
  <c r="BI228"/>
  <c r="BH228"/>
  <c r="BG228"/>
  <c r="BE228"/>
  <c r="T228"/>
  <c r="R228"/>
  <c r="P228"/>
  <c r="BI225"/>
  <c r="BH225"/>
  <c r="BG225"/>
  <c r="BE225"/>
  <c r="T225"/>
  <c r="R225"/>
  <c r="P225"/>
  <c r="BI222"/>
  <c r="BH222"/>
  <c r="BG222"/>
  <c r="BE222"/>
  <c r="T222"/>
  <c r="T221"/>
  <c r="R222"/>
  <c r="R221"/>
  <c r="P222"/>
  <c r="P221"/>
  <c r="BI220"/>
  <c r="BH220"/>
  <c r="BG220"/>
  <c r="BE220"/>
  <c r="T220"/>
  <c r="R220"/>
  <c r="P220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3"/>
  <c r="BH213"/>
  <c r="BG213"/>
  <c r="BE213"/>
  <c r="T213"/>
  <c r="R213"/>
  <c r="P213"/>
  <c r="BI210"/>
  <c r="BH210"/>
  <c r="BG210"/>
  <c r="BE210"/>
  <c r="T210"/>
  <c r="R210"/>
  <c r="P210"/>
  <c r="BI207"/>
  <c r="BH207"/>
  <c r="BG207"/>
  <c r="BE207"/>
  <c r="T207"/>
  <c r="R207"/>
  <c r="P207"/>
  <c r="BI203"/>
  <c r="BH203"/>
  <c r="BG203"/>
  <c r="BE203"/>
  <c r="T203"/>
  <c r="R203"/>
  <c r="P203"/>
  <c r="BI199"/>
  <c r="BH199"/>
  <c r="BG199"/>
  <c r="BE199"/>
  <c r="T199"/>
  <c r="R199"/>
  <c r="P199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2"/>
  <c r="BH192"/>
  <c r="BG192"/>
  <c r="BE192"/>
  <c r="T192"/>
  <c r="R192"/>
  <c r="P192"/>
  <c r="BI191"/>
  <c r="BH191"/>
  <c r="BG191"/>
  <c r="BE191"/>
  <c r="T191"/>
  <c r="R191"/>
  <c r="P191"/>
  <c r="BI188"/>
  <c r="BH188"/>
  <c r="BG188"/>
  <c r="BE188"/>
  <c r="T188"/>
  <c r="R188"/>
  <c r="P188"/>
  <c r="BI184"/>
  <c r="BH184"/>
  <c r="BG184"/>
  <c r="BE184"/>
  <c r="T184"/>
  <c r="R184"/>
  <c r="P184"/>
  <c r="BI183"/>
  <c r="BH183"/>
  <c r="BG183"/>
  <c r="BE183"/>
  <c r="T183"/>
  <c r="R183"/>
  <c r="P183"/>
  <c r="BI180"/>
  <c r="BH180"/>
  <c r="BG180"/>
  <c r="BE180"/>
  <c r="T180"/>
  <c r="R180"/>
  <c r="P180"/>
  <c r="BI172"/>
  <c r="BH172"/>
  <c r="BG172"/>
  <c r="BE172"/>
  <c r="T172"/>
  <c r="R172"/>
  <c r="P172"/>
  <c r="BI169"/>
  <c r="BH169"/>
  <c r="BG169"/>
  <c r="BE169"/>
  <c r="T169"/>
  <c r="R169"/>
  <c r="P169"/>
  <c r="BI166"/>
  <c r="BH166"/>
  <c r="BG166"/>
  <c r="BE166"/>
  <c r="T166"/>
  <c r="R166"/>
  <c r="P166"/>
  <c r="BI165"/>
  <c r="BH165"/>
  <c r="BG165"/>
  <c r="BE165"/>
  <c r="T165"/>
  <c r="R165"/>
  <c r="P165"/>
  <c r="BI162"/>
  <c r="BH162"/>
  <c r="BG162"/>
  <c r="BE162"/>
  <c r="T162"/>
  <c r="R162"/>
  <c r="P162"/>
  <c r="BI161"/>
  <c r="BH161"/>
  <c r="BG161"/>
  <c r="BE161"/>
  <c r="T161"/>
  <c r="R161"/>
  <c r="P161"/>
  <c r="BI157"/>
  <c r="BH157"/>
  <c r="BG157"/>
  <c r="BE157"/>
  <c r="T157"/>
  <c r="R157"/>
  <c r="P157"/>
  <c r="BI153"/>
  <c r="BH153"/>
  <c r="BG153"/>
  <c r="BE153"/>
  <c r="T153"/>
  <c r="R153"/>
  <c r="P153"/>
  <c r="BI150"/>
  <c r="BH150"/>
  <c r="BG150"/>
  <c r="BE150"/>
  <c r="T150"/>
  <c r="R150"/>
  <c r="P150"/>
  <c r="BI147"/>
  <c r="BH147"/>
  <c r="BG147"/>
  <c r="BE147"/>
  <c r="T147"/>
  <c r="R147"/>
  <c r="P147"/>
  <c r="BI143"/>
  <c r="BH143"/>
  <c r="BG143"/>
  <c r="BE143"/>
  <c r="T143"/>
  <c r="R143"/>
  <c r="P143"/>
  <c r="J137"/>
  <c r="J136"/>
  <c r="F136"/>
  <c r="F134"/>
  <c r="E132"/>
  <c r="J92"/>
  <c r="J91"/>
  <c r="F91"/>
  <c r="F89"/>
  <c r="E87"/>
  <c r="J18"/>
  <c r="E18"/>
  <c r="F137"/>
  <c r="J17"/>
  <c r="J12"/>
  <c r="J134"/>
  <c r="E7"/>
  <c r="E85"/>
  <c i="1" r="L90"/>
  <c r="AM90"/>
  <c r="AM89"/>
  <c r="L89"/>
  <c r="AM87"/>
  <c r="L87"/>
  <c r="L85"/>
  <c r="L84"/>
  <c i="2" r="BK505"/>
  <c r="BK484"/>
  <c r="BK479"/>
  <c r="BK468"/>
  <c r="J453"/>
  <c r="BK445"/>
  <c r="J440"/>
  <c r="J425"/>
  <c r="BK414"/>
  <c r="BK404"/>
  <c r="BK399"/>
  <c r="BK385"/>
  <c r="BK376"/>
  <c r="J361"/>
  <c r="BK356"/>
  <c r="BK344"/>
  <c r="J339"/>
  <c r="BK332"/>
  <c r="J327"/>
  <c r="BK317"/>
  <c r="J309"/>
  <c r="J307"/>
  <c r="BK301"/>
  <c r="J287"/>
  <c r="J282"/>
  <c r="J278"/>
  <c r="BK268"/>
  <c r="BK262"/>
  <c r="J257"/>
  <c r="BK245"/>
  <c r="BK241"/>
  <c r="BK234"/>
  <c r="J220"/>
  <c r="J199"/>
  <c r="BK184"/>
  <c r="BK165"/>
  <c r="J161"/>
  <c r="BK143"/>
  <c r="J504"/>
  <c r="J484"/>
  <c r="BK481"/>
  <c r="BK476"/>
  <c r="BK470"/>
  <c r="J459"/>
  <c r="J448"/>
  <c r="J434"/>
  <c r="J414"/>
  <c r="BK405"/>
  <c r="BK400"/>
  <c r="BK392"/>
  <c r="BK380"/>
  <c r="J376"/>
  <c r="BK361"/>
  <c r="J356"/>
  <c r="BK350"/>
  <c r="BK346"/>
  <c r="J338"/>
  <c r="J328"/>
  <c r="BK322"/>
  <c r="BK316"/>
  <c r="BK309"/>
  <c r="BK302"/>
  <c r="BK296"/>
  <c r="BK285"/>
  <c r="J279"/>
  <c r="J274"/>
  <c r="BK270"/>
  <c r="J267"/>
  <c r="J263"/>
  <c r="BK254"/>
  <c r="J248"/>
  <c r="BK238"/>
  <c r="J235"/>
  <c r="BK217"/>
  <c r="BK203"/>
  <c r="J192"/>
  <c r="J180"/>
  <c r="J157"/>
  <c r="J481"/>
  <c r="J478"/>
  <c r="BK471"/>
  <c r="BK454"/>
  <c r="J445"/>
  <c r="BK425"/>
  <c r="J392"/>
  <c r="BK383"/>
  <c r="BK373"/>
  <c r="J360"/>
  <c r="BK355"/>
  <c r="J350"/>
  <c r="J336"/>
  <c r="BK330"/>
  <c r="BK328"/>
  <c r="BK320"/>
  <c r="J315"/>
  <c r="BK310"/>
  <c r="J306"/>
  <c r="J300"/>
  <c r="BK292"/>
  <c r="J288"/>
  <c r="J284"/>
  <c r="BK274"/>
  <c r="BK269"/>
  <c r="BK261"/>
  <c r="J256"/>
  <c r="BK251"/>
  <c r="J242"/>
  <c r="BK237"/>
  <c r="J234"/>
  <c r="BK220"/>
  <c r="J210"/>
  <c r="J188"/>
  <c r="J172"/>
  <c r="BK147"/>
  <c r="J381"/>
  <c r="J373"/>
  <c r="BK363"/>
  <c r="BK354"/>
  <c r="BK351"/>
  <c r="J347"/>
  <c r="J344"/>
  <c r="J332"/>
  <c r="J324"/>
  <c r="J320"/>
  <c r="J313"/>
  <c r="BK300"/>
  <c r="J295"/>
  <c r="BK289"/>
  <c r="J283"/>
  <c r="BK277"/>
  <c r="BK272"/>
  <c r="BK257"/>
  <c r="J254"/>
  <c r="BK250"/>
  <c r="J245"/>
  <c r="BK239"/>
  <c r="BK232"/>
  <c r="BK216"/>
  <c r="BK210"/>
  <c r="BK199"/>
  <c r="J191"/>
  <c r="J165"/>
  <c r="J150"/>
  <c r="BK495"/>
  <c r="BK482"/>
  <c r="BK477"/>
  <c r="BK457"/>
  <c r="J451"/>
  <c r="J444"/>
  <c r="BK423"/>
  <c r="BK413"/>
  <c r="BK401"/>
  <c r="BK397"/>
  <c r="J384"/>
  <c r="BK358"/>
  <c r="J352"/>
  <c r="BK343"/>
  <c r="BK336"/>
  <c r="J330"/>
  <c r="BK321"/>
  <c r="J310"/>
  <c r="BK305"/>
  <c r="BK295"/>
  <c r="J289"/>
  <c r="BK280"/>
  <c r="BK275"/>
  <c r="BK267"/>
  <c r="J261"/>
  <c r="J253"/>
  <c r="J244"/>
  <c r="J239"/>
  <c r="J222"/>
  <c r="J213"/>
  <c r="J194"/>
  <c r="BK169"/>
  <c r="BK153"/>
  <c r="J495"/>
  <c r="J482"/>
  <c r="J477"/>
  <c r="J471"/>
  <c r="J468"/>
  <c r="BK453"/>
  <c r="BK440"/>
  <c r="J413"/>
  <c r="J404"/>
  <c r="J399"/>
  <c r="J385"/>
  <c r="BK379"/>
  <c r="J374"/>
  <c r="BK360"/>
  <c r="BK353"/>
  <c r="BK348"/>
  <c r="J343"/>
  <c r="BK333"/>
  <c r="BK326"/>
  <c r="J321"/>
  <c r="BK315"/>
  <c r="BK306"/>
  <c r="J298"/>
  <c r="BK293"/>
  <c r="J280"/>
  <c r="J276"/>
  <c r="J272"/>
  <c r="J265"/>
  <c r="BK260"/>
  <c r="J251"/>
  <c r="BK246"/>
  <c r="BK236"/>
  <c r="BK218"/>
  <c r="J207"/>
  <c r="BK194"/>
  <c r="J183"/>
  <c r="BK166"/>
  <c r="BK150"/>
  <c r="J479"/>
  <c r="J475"/>
  <c r="BK459"/>
  <c r="BK447"/>
  <c r="BK444"/>
  <c r="J423"/>
  <c r="J387"/>
  <c r="BK381"/>
  <c r="J363"/>
  <c r="J358"/>
  <c r="J354"/>
  <c r="J346"/>
  <c r="BK339"/>
  <c r="J333"/>
  <c r="J326"/>
  <c r="J316"/>
  <c r="BK312"/>
  <c r="BK307"/>
  <c r="BK304"/>
  <c r="J296"/>
  <c r="BK290"/>
  <c r="J285"/>
  <c r="J273"/>
  <c r="BK263"/>
  <c r="J260"/>
  <c r="BK255"/>
  <c r="J250"/>
  <c r="J241"/>
  <c r="J236"/>
  <c r="BK222"/>
  <c r="J215"/>
  <c r="BK191"/>
  <c r="BK180"/>
  <c r="J153"/>
  <c r="J383"/>
  <c r="J380"/>
  <c r="BK365"/>
  <c r="BK359"/>
  <c r="BK352"/>
  <c r="J348"/>
  <c r="J345"/>
  <c r="BK338"/>
  <c r="J325"/>
  <c r="J322"/>
  <c r="BK314"/>
  <c r="J302"/>
  <c r="BK298"/>
  <c r="J293"/>
  <c r="BK284"/>
  <c r="J281"/>
  <c r="J275"/>
  <c r="J268"/>
  <c r="J255"/>
  <c r="J252"/>
  <c r="J246"/>
  <c r="BK240"/>
  <c r="BK235"/>
  <c r="BK225"/>
  <c r="BK215"/>
  <c r="BK207"/>
  <c r="BK196"/>
  <c r="BK172"/>
  <c r="BK161"/>
  <c r="J143"/>
  <c r="BK504"/>
  <c r="J494"/>
  <c r="J480"/>
  <c r="J470"/>
  <c r="J454"/>
  <c r="BK448"/>
  <c r="J442"/>
  <c r="BK434"/>
  <c r="BK417"/>
  <c r="J407"/>
  <c r="J400"/>
  <c r="BK387"/>
  <c r="J379"/>
  <c r="BK368"/>
  <c r="BK357"/>
  <c r="BK347"/>
  <c r="J342"/>
  <c r="J335"/>
  <c r="J329"/>
  <c r="BK325"/>
  <c r="J312"/>
  <c r="BK308"/>
  <c r="J304"/>
  <c r="J290"/>
  <c r="BK283"/>
  <c r="BK279"/>
  <c r="J271"/>
  <c r="BK265"/>
  <c r="BK258"/>
  <c r="J249"/>
  <c r="BK242"/>
  <c r="J225"/>
  <c r="J218"/>
  <c r="BK195"/>
  <c r="BK183"/>
  <c r="BK162"/>
  <c r="J147"/>
  <c r="J505"/>
  <c r="BK494"/>
  <c r="BK478"/>
  <c r="BK475"/>
  <c r="BK469"/>
  <c r="J457"/>
  <c r="J447"/>
  <c r="J417"/>
  <c r="BK407"/>
  <c r="J401"/>
  <c r="J397"/>
  <c r="BK382"/>
  <c r="J365"/>
  <c r="J359"/>
  <c r="J355"/>
  <c r="BK349"/>
  <c r="BK345"/>
  <c r="BK329"/>
  <c r="J323"/>
  <c r="J319"/>
  <c r="J314"/>
  <c r="J303"/>
  <c r="J301"/>
  <c r="J292"/>
  <c r="BK281"/>
  <c r="J277"/>
  <c r="BK273"/>
  <c r="J269"/>
  <c r="J264"/>
  <c r="BK256"/>
  <c r="BK249"/>
  <c r="BK243"/>
  <c r="J237"/>
  <c r="J232"/>
  <c r="J216"/>
  <c r="J196"/>
  <c r="BK188"/>
  <c r="J162"/>
  <c i="1" r="AS94"/>
  <c i="2" r="BK480"/>
  <c r="J476"/>
  <c r="J469"/>
  <c r="BK451"/>
  <c r="BK442"/>
  <c r="J405"/>
  <c r="BK384"/>
  <c r="BK374"/>
  <c r="BK362"/>
  <c r="J357"/>
  <c r="J351"/>
  <c r="BK342"/>
  <c r="J341"/>
  <c r="BK335"/>
  <c r="BK324"/>
  <c r="J317"/>
  <c r="BK313"/>
  <c r="J308"/>
  <c r="BK303"/>
  <c r="BK297"/>
  <c r="BK291"/>
  <c r="BK287"/>
  <c r="BK278"/>
  <c r="BK271"/>
  <c r="J262"/>
  <c r="J258"/>
  <c r="BK252"/>
  <c r="BK244"/>
  <c r="J240"/>
  <c r="J228"/>
  <c r="J217"/>
  <c r="J195"/>
  <c r="J184"/>
  <c r="J169"/>
  <c r="J382"/>
  <c r="J368"/>
  <c r="J362"/>
  <c r="J353"/>
  <c r="J349"/>
  <c r="BK341"/>
  <c r="BK327"/>
  <c r="BK323"/>
  <c r="BK319"/>
  <c r="J305"/>
  <c r="J297"/>
  <c r="J291"/>
  <c r="BK288"/>
  <c r="BK282"/>
  <c r="BK276"/>
  <c r="J270"/>
  <c r="BK264"/>
  <c r="BK253"/>
  <c r="BK248"/>
  <c r="J243"/>
  <c r="J238"/>
  <c r="BK228"/>
  <c r="BK213"/>
  <c r="J203"/>
  <c r="BK192"/>
  <c r="J166"/>
  <c r="BK157"/>
  <c l="1" r="T142"/>
  <c r="T160"/>
  <c r="P193"/>
  <c r="P214"/>
  <c r="R224"/>
  <c r="R233"/>
  <c r="T247"/>
  <c r="BK266"/>
  <c r="J266"/>
  <c r="J108"/>
  <c r="BK286"/>
  <c r="J286"/>
  <c r="J109"/>
  <c r="BK294"/>
  <c r="J294"/>
  <c r="J110"/>
  <c r="P294"/>
  <c r="P299"/>
  <c r="P311"/>
  <c r="T318"/>
  <c r="P367"/>
  <c r="R375"/>
  <c r="P386"/>
  <c r="P406"/>
  <c r="BK458"/>
  <c r="J458"/>
  <c r="J119"/>
  <c r="P142"/>
  <c r="R160"/>
  <c r="R193"/>
  <c r="R214"/>
  <c r="BK233"/>
  <c r="J233"/>
  <c r="J105"/>
  <c r="BK247"/>
  <c r="J247"/>
  <c r="J106"/>
  <c r="BK259"/>
  <c r="J259"/>
  <c r="J107"/>
  <c r="T259"/>
  <c r="R266"/>
  <c r="R286"/>
  <c r="T294"/>
  <c r="BK311"/>
  <c r="J311"/>
  <c r="J112"/>
  <c r="T311"/>
  <c r="P318"/>
  <c r="R367"/>
  <c r="P375"/>
  <c r="R386"/>
  <c r="T406"/>
  <c r="T443"/>
  <c r="BK142"/>
  <c r="J142"/>
  <c r="J98"/>
  <c r="BK160"/>
  <c r="J160"/>
  <c r="J99"/>
  <c r="BK193"/>
  <c r="J193"/>
  <c r="J100"/>
  <c r="BK214"/>
  <c r="J214"/>
  <c r="J101"/>
  <c r="BK224"/>
  <c r="J224"/>
  <c r="J104"/>
  <c r="P224"/>
  <c r="P233"/>
  <c r="R247"/>
  <c r="P259"/>
  <c r="T266"/>
  <c r="P286"/>
  <c r="BK299"/>
  <c r="J299"/>
  <c r="J111"/>
  <c r="T299"/>
  <c r="R311"/>
  <c r="R318"/>
  <c r="BK375"/>
  <c r="J375"/>
  <c r="J115"/>
  <c r="BK386"/>
  <c r="J386"/>
  <c r="J116"/>
  <c r="BK406"/>
  <c r="J406"/>
  <c r="J117"/>
  <c r="BK443"/>
  <c r="J443"/>
  <c r="J118"/>
  <c r="R443"/>
  <c r="R458"/>
  <c r="T458"/>
  <c r="R142"/>
  <c r="R141"/>
  <c r="P160"/>
  <c r="T193"/>
  <c r="T214"/>
  <c r="T224"/>
  <c r="T233"/>
  <c r="P247"/>
  <c r="R259"/>
  <c r="P266"/>
  <c r="T286"/>
  <c r="R294"/>
  <c r="R299"/>
  <c r="BK318"/>
  <c r="J318"/>
  <c r="J113"/>
  <c r="BK367"/>
  <c r="J367"/>
  <c r="J114"/>
  <c r="T367"/>
  <c r="T375"/>
  <c r="T386"/>
  <c r="R406"/>
  <c r="P443"/>
  <c r="P458"/>
  <c r="BK483"/>
  <c r="J483"/>
  <c r="J120"/>
  <c r="P483"/>
  <c r="R483"/>
  <c r="T483"/>
  <c r="BK221"/>
  <c r="J221"/>
  <c r="J102"/>
  <c r="F92"/>
  <c r="BF147"/>
  <c r="BF162"/>
  <c r="BF165"/>
  <c r="BF191"/>
  <c r="BF215"/>
  <c r="BF228"/>
  <c r="BF242"/>
  <c r="BF244"/>
  <c r="BF245"/>
  <c r="BF251"/>
  <c r="BF253"/>
  <c r="BF254"/>
  <c r="BF261"/>
  <c r="BF268"/>
  <c r="BF271"/>
  <c r="BF275"/>
  <c r="BF276"/>
  <c r="BF282"/>
  <c r="BF290"/>
  <c r="BF292"/>
  <c r="BF301"/>
  <c r="BF304"/>
  <c r="BF306"/>
  <c r="BF313"/>
  <c r="BF324"/>
  <c r="BF330"/>
  <c r="BF335"/>
  <c r="BF343"/>
  <c r="BF344"/>
  <c r="BF346"/>
  <c r="BF347"/>
  <c r="BF348"/>
  <c r="BF352"/>
  <c r="BF353"/>
  <c r="BF355"/>
  <c r="BF358"/>
  <c r="BF361"/>
  <c r="BF380"/>
  <c r="BF381"/>
  <c r="J89"/>
  <c r="E130"/>
  <c r="BF143"/>
  <c r="BF150"/>
  <c r="BF166"/>
  <c r="BF169"/>
  <c r="BF172"/>
  <c r="BF199"/>
  <c r="BF207"/>
  <c r="BF213"/>
  <c r="BF216"/>
  <c r="BF217"/>
  <c r="BF225"/>
  <c r="BF235"/>
  <c r="BF239"/>
  <c r="BF241"/>
  <c r="BF243"/>
  <c r="BF249"/>
  <c r="BF255"/>
  <c r="BF256"/>
  <c r="BF262"/>
  <c r="BF263"/>
  <c r="BF265"/>
  <c r="BF267"/>
  <c r="BF270"/>
  <c r="BF272"/>
  <c r="BF273"/>
  <c r="BF281"/>
  <c r="BF283"/>
  <c r="BF284"/>
  <c r="BF285"/>
  <c r="BF287"/>
  <c r="BF288"/>
  <c r="BF298"/>
  <c r="BF303"/>
  <c r="BF307"/>
  <c r="BF314"/>
  <c r="BF315"/>
  <c r="BF316"/>
  <c r="BF319"/>
  <c r="BF325"/>
  <c r="BF326"/>
  <c r="BF329"/>
  <c r="BF332"/>
  <c r="BF338"/>
  <c r="BF345"/>
  <c r="BF349"/>
  <c r="BF350"/>
  <c r="BF356"/>
  <c r="BF359"/>
  <c r="BF360"/>
  <c r="BF368"/>
  <c r="BF373"/>
  <c r="BF379"/>
  <c r="BF382"/>
  <c r="BF384"/>
  <c r="BF392"/>
  <c r="BF397"/>
  <c r="BF400"/>
  <c r="BF401"/>
  <c r="BF407"/>
  <c r="BF413"/>
  <c r="BF414"/>
  <c r="BF417"/>
  <c r="BF423"/>
  <c r="BF434"/>
  <c r="BF447"/>
  <c r="BF454"/>
  <c r="BF459"/>
  <c r="BF471"/>
  <c r="BF476"/>
  <c r="BF480"/>
  <c r="BF153"/>
  <c r="BF157"/>
  <c r="BF161"/>
  <c r="BF180"/>
  <c r="BF183"/>
  <c r="BF184"/>
  <c r="BF195"/>
  <c r="BF203"/>
  <c r="BF234"/>
  <c r="BF236"/>
  <c r="BF237"/>
  <c r="BF240"/>
  <c r="BF246"/>
  <c r="BF250"/>
  <c r="BF252"/>
  <c r="BF258"/>
  <c r="BF264"/>
  <c r="BF269"/>
  <c r="BF278"/>
  <c r="BF279"/>
  <c r="BF280"/>
  <c r="BF291"/>
  <c r="BF295"/>
  <c r="BF296"/>
  <c r="BF297"/>
  <c r="BF300"/>
  <c r="BF305"/>
  <c r="BF317"/>
  <c r="BF320"/>
  <c r="BF321"/>
  <c r="BF327"/>
  <c r="BF336"/>
  <c r="BF339"/>
  <c r="BF342"/>
  <c r="BF357"/>
  <c r="BF363"/>
  <c r="BF383"/>
  <c r="BF385"/>
  <c r="BF405"/>
  <c r="BF425"/>
  <c r="BF440"/>
  <c r="BF442"/>
  <c r="BF444"/>
  <c r="BF448"/>
  <c r="BF451"/>
  <c r="BF453"/>
  <c r="BF468"/>
  <c r="BF478"/>
  <c r="BF479"/>
  <c r="BF504"/>
  <c r="BF188"/>
  <c r="BF192"/>
  <c r="BF194"/>
  <c r="BF196"/>
  <c r="BF210"/>
  <c r="BF218"/>
  <c r="BF220"/>
  <c r="BF222"/>
  <c r="BF232"/>
  <c r="BF238"/>
  <c r="BF248"/>
  <c r="BF257"/>
  <c r="BF260"/>
  <c r="BF274"/>
  <c r="BF277"/>
  <c r="BF289"/>
  <c r="BF293"/>
  <c r="BF302"/>
  <c r="BF308"/>
  <c r="BF309"/>
  <c r="BF310"/>
  <c r="BF312"/>
  <c r="BF322"/>
  <c r="BF323"/>
  <c r="BF328"/>
  <c r="BF333"/>
  <c r="BF341"/>
  <c r="BF351"/>
  <c r="BF354"/>
  <c r="BF362"/>
  <c r="BF365"/>
  <c r="BF374"/>
  <c r="BF376"/>
  <c r="BF387"/>
  <c r="BF399"/>
  <c r="BF404"/>
  <c r="BF445"/>
  <c r="BF457"/>
  <c r="BF469"/>
  <c r="BF470"/>
  <c r="BF475"/>
  <c r="BF477"/>
  <c r="BF481"/>
  <c r="BF482"/>
  <c r="BF484"/>
  <c r="BF494"/>
  <c r="BF495"/>
  <c r="BF505"/>
  <c r="F35"/>
  <c i="1" r="BB95"/>
  <c r="BB94"/>
  <c r="W31"/>
  <c i="2" r="J33"/>
  <c i="1" r="AV95"/>
  <c i="2" r="F33"/>
  <c i="1" r="AZ95"/>
  <c r="AZ94"/>
  <c r="W29"/>
  <c i="2" r="F36"/>
  <c i="1" r="BC95"/>
  <c r="BC94"/>
  <c r="W32"/>
  <c i="2" r="F37"/>
  <c i="1" r="BD95"/>
  <c r="BD94"/>
  <c r="W33"/>
  <c i="2" l="1" r="T223"/>
  <c r="P223"/>
  <c r="P141"/>
  <c r="P140"/>
  <c i="1" r="AU95"/>
  <c i="2" r="R223"/>
  <c r="R140"/>
  <c r="T141"/>
  <c r="T140"/>
  <c r="BK223"/>
  <c r="J223"/>
  <c r="J103"/>
  <c r="BK141"/>
  <c r="J141"/>
  <c r="J97"/>
  <c i="1" r="AU94"/>
  <c r="AY94"/>
  <c i="2" r="J34"/>
  <c i="1" r="AW95"/>
  <c r="AT95"/>
  <c r="AX94"/>
  <c r="AV94"/>
  <c r="AK29"/>
  <c i="2" r="F34"/>
  <c i="1" r="BA95"/>
  <c r="BA94"/>
  <c r="W30"/>
  <c i="2" l="1" r="BK140"/>
  <c r="J140"/>
  <c r="J96"/>
  <c i="1" r="AW94"/>
  <c r="AK30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<sst xmlns="http://schemas.openxmlformats.org/spreadsheetml/2006/main">
  <si>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</si>
  <si>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</si>
  <si>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</si>
  <si>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</si>
  <si>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</si>
  <si>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{e39dc42f-d58a-4cd9-91a9-e7ef38b0482f}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</si>
  <si>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</si>
  <si>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</si>
  <si>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</si>
  <si>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</si>
  <si>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</si>
  <si>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</si>
  <si>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</si>
  <si>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</si>
  <si>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2024-08-05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</si>
  <si>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</si>
  <si>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</si>
  <si>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Jiráskova č.p.22 - byt č.6</t>
  </si>
  <si>
    <t>KSO:</t>
  </si>
  <si>
    <t>CC-CZ:</t>
  </si>
  <si>
    <t>Místo:</t>
  </si>
  <si>
    <t>Jiráskova 22, Jihlava</t>
  </si>
  <si>
    <t>Datum:</t>
  </si>
  <si>
    <t>12. 8. 2024</t>
  </si>
  <si>
    <t>Zadavatel:</t>
  </si>
  <si>
    <t>IČ:</t>
  </si>
  <si>
    <t>Statutární město Jihlava</t>
  </si>
  <si>
    <t>DIČ:</t>
  </si>
  <si>
    <t>Uchazeč:</t>
  </si>
  <si>
    <t>Vyplň údaj</t>
  </si>
  <si>
    <t>Projektant:</t>
  </si>
  <si>
    <t>PROJEKT STAVBY s.r.o., Ing.Aleš Sedláček</t>
  </si>
  <si>
    <t>True</t>
  </si>
  <si>
    <t>Zpracovatel:</t>
  </si>
  <si>
    <t>Martin Lang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</si>
  <si>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</si>
  <si>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</si>
  <si>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</si>
  <si>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</si>
  <si>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</si>
  <si>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</si>
  <si>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</si>
  <si>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</si>
  <si>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</si>
  <si>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</si>
  <si>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</si>
  <si>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</si>
  <si>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</si>
  <si>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</si>
  <si>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</si>
  <si>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</si>
  <si>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</si>
  <si>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</si>
  <si>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</si>
  <si>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</si>
  <si>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</si>
  <si>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</si>
  <si>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</si>
  <si>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</si>
  <si>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</si>
  <si>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</si>
  <si>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</si>
  <si>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</si>
  <si>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</si>
  <si>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</si>
  <si>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</si>
  <si>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</si>
  <si>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</si>
  <si>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</si>
  <si>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</si>
  <si>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</si>
  <si>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</si>
  <si>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</si>
  <si>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</si>
  <si>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</si>
  <si>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</si>
  <si>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</si>
  <si>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</si>
  <si>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</si>
  <si>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</si>
  <si>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</si>
  <si>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</si>
  <si>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Oprava bytu</t>
  </si>
  <si>
    <t>STA</t>
  </si>
  <si>
    <t>1</t>
  </si>
  <si>
    <t>{3e7efe46-7d9a-4461-a491-af3e28b28d00}</t>
  </si>
  <si>
    <t>KRYCÍ LIST SOUPISU PRACÍ</t>
  </si>
  <si>
    <t>Objekt:</t>
  </si>
  <si>
    <t>01 - Oprava bytu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</si>
  <si>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</si>
  <si>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</si>
  <si>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</si>
  <si>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</si>
  <si>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</si>
  <si>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</si>
  <si>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</si>
  <si>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</si>
  <si>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</si>
  <si>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</si>
  <si>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</si>
  <si>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</si>
  <si>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</si>
  <si>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</si>
  <si>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</si>
  <si>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</si>
  <si>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</si>
  <si>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</si>
  <si>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</si>
  <si>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</si>
  <si>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</si>
  <si>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74 - Elektromontáže</t>
  </si>
  <si>
    <t xml:space="preserve">    762 - Konstrukce tesařské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</si>
  <si>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</si>
  <si>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</si>
  <si>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</si>
  <si>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</si>
  <si>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</si>
  <si>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</si>
  <si>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</si>
  <si>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</si>
  <si>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</si>
  <si>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</si>
  <si>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</si>
  <si>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</si>
  <si>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</si>
  <si>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</si>
  <si>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</si>
  <si>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</si>
  <si>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</si>
  <si>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</si>
  <si>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</si>
  <si>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</si>
  <si>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</si>
  <si>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</si>
  <si>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</si>
  <si>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</si>
  <si>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</si>
  <si>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310236251</t>
  </si>
  <si>
    <t>Zazdívka otvorů ve zdivu nadzákladovém cihlami pálenými plochy přes 0,0225 m2 do 0,09 m2, ve zdi tl. přes 300 do 450 mm</t>
  </si>
  <si>
    <t>kus</t>
  </si>
  <si>
    <t>CS ÚRS 2024 02</t>
  </si>
  <si>
    <t>4</t>
  </si>
  <si>
    <t>2</t>
  </si>
  <si>
    <t>-715496179</t>
  </si>
  <si>
    <t>VV</t>
  </si>
  <si>
    <t>po odkouření plynových topidel</t>
  </si>
  <si>
    <t>Součet</t>
  </si>
  <si>
    <t>317234410</t>
  </si>
  <si>
    <t>Vyzdívka mezi nosníky cihlami pálenými na maltu cementovou</t>
  </si>
  <si>
    <t>m3</t>
  </si>
  <si>
    <t>-1247655205</t>
  </si>
  <si>
    <t>1,30*0,275*0,25</t>
  </si>
  <si>
    <t>317944323</t>
  </si>
  <si>
    <t>Válcované nosníky dodatečně osazované do připravených otvorů bez zazdění hlav č. 14 až 22</t>
  </si>
  <si>
    <t>t</t>
  </si>
  <si>
    <t>-1935874933</t>
  </si>
  <si>
    <t>2*1,30*17,90*1/1000</t>
  </si>
  <si>
    <t>340271025</t>
  </si>
  <si>
    <t>Zazdívka otvorů v příčkách nebo stěnách pórobetonovými tvárnicemi plochy přes 1 m2 do 4 m2, objemová hmotnost 500 kg/m3, tloušťka příčky 100 mm</t>
  </si>
  <si>
    <t>m2</t>
  </si>
  <si>
    <t>556396788</t>
  </si>
  <si>
    <t xml:space="preserve">zazdívka dveří </t>
  </si>
  <si>
    <t>0,70*2,00</t>
  </si>
  <si>
    <t>5</t>
  </si>
  <si>
    <t>346244381</t>
  </si>
  <si>
    <t>Plentování ocelových válcovaných nosníků jednostranné cihlami na maltu, výška stojiny do 200 mm</t>
  </si>
  <si>
    <t>1740798182</t>
  </si>
  <si>
    <t>2*0,16*1,30</t>
  </si>
  <si>
    <t>6</t>
  </si>
  <si>
    <t>Úpravy povrchů, podlahy a osazování výplní</t>
  </si>
  <si>
    <t>611131121</t>
  </si>
  <si>
    <t>Podkladní a spojovací vrstva vnitřních omítaných ploch penetrace disperzní nanášená ručně stropů</t>
  </si>
  <si>
    <t>877741553</t>
  </si>
  <si>
    <t>7</t>
  </si>
  <si>
    <t>611311131</t>
  </si>
  <si>
    <t>Vápenný štuk vnitřních ploch tloušťky do 3 mm vodorovných konstrukcí stropů rovných</t>
  </si>
  <si>
    <t>2004892738</t>
  </si>
  <si>
    <t>48,78</t>
  </si>
  <si>
    <t>8</t>
  </si>
  <si>
    <t>612131121</t>
  </si>
  <si>
    <t>Podkladní a spojovací vrstva vnitřních omítaných ploch penetrace disperzní nanášená ručně stěn</t>
  </si>
  <si>
    <t>2052425216</t>
  </si>
  <si>
    <t>9</t>
  </si>
  <si>
    <t>612135101</t>
  </si>
  <si>
    <t>Hrubá výplň rýh maltou jakékoli šířky rýhy ve stěnách</t>
  </si>
  <si>
    <t>932316751</t>
  </si>
  <si>
    <t>40*0,15</t>
  </si>
  <si>
    <t>10</t>
  </si>
  <si>
    <t>612142001</t>
  </si>
  <si>
    <t>Pletivo vnitřních ploch v ploše nebo pruzích, na plném podkladu sklovláknité vtlačené do tmelu včetně tmelu stěn</t>
  </si>
  <si>
    <t>-1099123120</t>
  </si>
  <si>
    <t>4,00</t>
  </si>
  <si>
    <t>11</t>
  </si>
  <si>
    <t>612311131</t>
  </si>
  <si>
    <t>Vápenný štuk vnitřních ploch tloušťky do 3 mm svislých konstrukcí stěn</t>
  </si>
  <si>
    <t>2147447455</t>
  </si>
  <si>
    <t>stěny (označení místností dle nového stavu)</t>
  </si>
  <si>
    <t>"204" 2*(1,572+3,35)*3,00</t>
  </si>
  <si>
    <t>"205" 2*(2,35+1,80)*1,00</t>
  </si>
  <si>
    <t>"206" 2*(0,90+1,90)*1,50</t>
  </si>
  <si>
    <t>"207" 2*(3,768+5,382)*3,00</t>
  </si>
  <si>
    <t>"208" 2*(4,039+5,38)*3,00</t>
  </si>
  <si>
    <t>612325122</t>
  </si>
  <si>
    <t>Vápenocementová omítka rýh štuková dvouvrstvá ve stěnách, šířky rýhy přes 150 do 300 mm</t>
  </si>
  <si>
    <t>-776893539</t>
  </si>
  <si>
    <t>40,00*0,30</t>
  </si>
  <si>
    <t>13</t>
  </si>
  <si>
    <t>612325222</t>
  </si>
  <si>
    <t>Vápenocementová omítka jednotlivých malých ploch štuková dvouvrstvá na stěnách, plochy jednotlivě přes 0,09 do 0,25 m2</t>
  </si>
  <si>
    <t>-400846049</t>
  </si>
  <si>
    <t>14</t>
  </si>
  <si>
    <t>612325225</t>
  </si>
  <si>
    <t>Vápenocementová omítka jednotlivých malých ploch štuková dvouvrstvá na stěnách, plochy jednotlivě přes 1,0 do 4 m2</t>
  </si>
  <si>
    <t>-565946754</t>
  </si>
  <si>
    <t>zazdívka dveří</t>
  </si>
  <si>
    <t>15</t>
  </si>
  <si>
    <t>612325302</t>
  </si>
  <si>
    <t>Vápenocementová omítka ostění nebo nadpraží štuková dvouvrstvá</t>
  </si>
  <si>
    <t>1222294548</t>
  </si>
  <si>
    <t>0,27*(0,90+2*2,50)+0,30*2*(0,90+2*2,80)</t>
  </si>
  <si>
    <t>16</t>
  </si>
  <si>
    <t>619995001</t>
  </si>
  <si>
    <t>Začištění omítek (s dodáním hmot) kolem oken, dveří, podlah, obkladů apod.</t>
  </si>
  <si>
    <t>m</t>
  </si>
  <si>
    <t>762968523</t>
  </si>
  <si>
    <t>17</t>
  </si>
  <si>
    <t>630900100</t>
  </si>
  <si>
    <t>Úprava podlahy pod sprchou</t>
  </si>
  <si>
    <t>711454512</t>
  </si>
  <si>
    <t>Ostatní konstrukce a práce, bourání</t>
  </si>
  <si>
    <t>18</t>
  </si>
  <si>
    <t>949101111</t>
  </si>
  <si>
    <t>Lešení pomocné pracovní pro objekty pozemních staveb pro zatížení do 150 kg/m2, o výšce lešeňové podlahy do 1,9 m</t>
  </si>
  <si>
    <t>-1857341626</t>
  </si>
  <si>
    <t>19</t>
  </si>
  <si>
    <t>952901111</t>
  </si>
  <si>
    <t>Vyčištění budov nebo objektů před předáním do užívání budov bytové nebo občanské výstavby, světlé výšky podlaží do 4 m</t>
  </si>
  <si>
    <t>1380865101</t>
  </si>
  <si>
    <t>20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</si>
  <si>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</si>
  <si>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</si>
  <si>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1630649837</t>
  </si>
  <si>
    <t>2*0,27*2,50</t>
  </si>
  <si>
    <t>968062354</t>
  </si>
  <si>
    <t>Vybourání dřevěných rámů oken s křídly, dveřních zárubní, vrat, stěn, ostění nebo obkladů rámů oken s křídly dvojitých, plochy do 1 m2</t>
  </si>
  <si>
    <t>CS ÚRS 2023 02</t>
  </si>
  <si>
    <t>-1773037245</t>
  </si>
  <si>
    <t>okno</t>
  </si>
  <si>
    <t>0,45*0,65</t>
  </si>
  <si>
    <t>22</t>
  </si>
  <si>
    <t>968062455</t>
  </si>
  <si>
    <t>Vybourání dřevěných rámů oken s křídly, dveřních zárubní, vrat, stěn, ostění nebo obkladů dveřních zárubní, plochy do 2 m2</t>
  </si>
  <si>
    <t>-380284352</t>
  </si>
  <si>
    <t>dveře</t>
  </si>
  <si>
    <t>0,63*1,97</t>
  </si>
  <si>
    <t>23</t>
  </si>
  <si>
    <t>971033641</t>
  </si>
  <si>
    <t>Vybourání otvorů ve zdivu základovém nebo nadzákladovém z cihel, tvárnic, příčkovek z cihel pálených na maltu vápennou nebo vápenocementovou plochy do 4 m2, tl. do 300 mm</t>
  </si>
  <si>
    <t>-430689403</t>
  </si>
  <si>
    <t>0,90*2,50*0,27</t>
  </si>
  <si>
    <t>24</t>
  </si>
  <si>
    <t>974029666</t>
  </si>
  <si>
    <t>Vysekání rýh ve zdivu kamenném pro vtahování nosníků, před vybouráním otvoru do hl. 150 mm, při výšce nosníku do 250 mm</t>
  </si>
  <si>
    <t>72071194</t>
  </si>
  <si>
    <t>2*1,30</t>
  </si>
  <si>
    <t>25</t>
  </si>
  <si>
    <t>974031144</t>
  </si>
  <si>
    <t>Vysekání rýh ve zdivu cihelném na maltu vápennou nebo vápenocementovou do hl. 70 mm a šířky do 150 mm</t>
  </si>
  <si>
    <t>1822920599</t>
  </si>
  <si>
    <t>997</t>
  </si>
  <si>
    <t>Přesun sutě</t>
  </si>
  <si>
    <t>26</t>
  </si>
  <si>
    <t>997002611</t>
  </si>
  <si>
    <t>Nakládání suti a vybouraných hmot na dopravní prostředek pro vodorovné přemístění</t>
  </si>
  <si>
    <t>114674355</t>
  </si>
  <si>
    <t>27</t>
  </si>
  <si>
    <t>997013211</t>
  </si>
  <si>
    <t>Vnitrostaveništní doprava suti a vybouraných hmot vodorovně do 50 m s naložením ručně pro budovy a haly výšky do 6 m</t>
  </si>
  <si>
    <t>1722420616</t>
  </si>
  <si>
    <t>28</t>
  </si>
  <si>
    <t>997013501</t>
  </si>
  <si>
    <t>Odvoz suti a vybouraných hmot na skládku nebo meziskládku se složením, na vzdálenost do 1 km</t>
  </si>
  <si>
    <t>-864569956</t>
  </si>
  <si>
    <t>29</t>
  </si>
  <si>
    <t>997013509</t>
  </si>
  <si>
    <t>Odvoz suti a vybouraných hmot na skládku nebo meziskládku se složením, na vzdálenost Příplatek k ceně za každý další započatý 1 km přes 1 km</t>
  </si>
  <si>
    <t>-1658981385</t>
  </si>
  <si>
    <t>3,205*9 'Přepočtené koeficientem množství</t>
  </si>
  <si>
    <t>30</t>
  </si>
  <si>
    <t>997013631</t>
  </si>
  <si>
    <t>Poplatek za uložení stavebního odpadu na skládce (skládkovné) směsného stavebního a demoličního zatříděného do Katalogu odpadů pod kódem 17 09 04</t>
  </si>
  <si>
    <t>734377262</t>
  </si>
  <si>
    <t>998</t>
  </si>
  <si>
    <t>Přesun hmot</t>
  </si>
  <si>
    <t>31</t>
  </si>
  <si>
    <t>998018002</t>
  </si>
  <si>
    <t>Přesun hmot pro budovy občanské výstavby, bydlení, výrobu a služby ruční (bez užití mechanizace) vodorovná dopravní vzdálenost do 100 m pro budovy s jakoukoliv nosnou konstrukcí výšky přes 6 do 12 m</t>
  </si>
  <si>
    <t>422164395</t>
  </si>
  <si>
    <t>PSV</t>
  </si>
  <si>
    <t>Práce a dodávky PSV</t>
  </si>
  <si>
    <t>711</t>
  </si>
  <si>
    <t>Izolace proti vodě, vlhkosti a plynům</t>
  </si>
  <si>
    <t>32</t>
  </si>
  <si>
    <t>711113117</t>
  </si>
  <si>
    <t>Izolace proti zemní vlhkosti natěradly a tmely za studena na ploše vodorovné V těsnicí stěrkou jednosložkovu na bázi cementu</t>
  </si>
  <si>
    <t>1785499594</t>
  </si>
  <si>
    <t>2,38+1,71</t>
  </si>
  <si>
    <t>33</t>
  </si>
  <si>
    <t>711113127</t>
  </si>
  <si>
    <t>Izolace proti zemní vlhkosti natěradly a tmely za studena na ploše svislé S těsnicí stěrkou jednosložkovu na bázi cementu</t>
  </si>
  <si>
    <t>1574427468</t>
  </si>
  <si>
    <t>"205" 2,10*2*(2,35+1,80)-0,80*1,97</t>
  </si>
  <si>
    <t>"206" 0,20*2*(0,90+1,90)</t>
  </si>
  <si>
    <t>34</t>
  </si>
  <si>
    <t>998711122</t>
  </si>
  <si>
    <t>Přesun hmot pro izolace proti vodě, vlhkosti a plynům stanovený z hmotnosti přesunovaného materiálu vodorovná dopravní vzdálenost do 50 m ruční (bez užití mechanizace) v objektech výšky přes 6 do 12 m</t>
  </si>
  <si>
    <t>1027357099</t>
  </si>
  <si>
    <t>721</t>
  </si>
  <si>
    <t>Zdravotechnika - vnitřní kanalizace</t>
  </si>
  <si>
    <t>35</t>
  </si>
  <si>
    <t>721171903</t>
  </si>
  <si>
    <t>Opravy odpadního potrubí plastového vsazení odbočky do potrubí DN 50</t>
  </si>
  <si>
    <t>585960748</t>
  </si>
  <si>
    <t>36</t>
  </si>
  <si>
    <t>721171913</t>
  </si>
  <si>
    <t>Opravy odpadního potrubí plastového propojení dosavadního potrubí DN 50</t>
  </si>
  <si>
    <t>-2018878084</t>
  </si>
  <si>
    <t>37</t>
  </si>
  <si>
    <t>721174042</t>
  </si>
  <si>
    <t>Potrubí z trub polypropylenových připojovací DN 40</t>
  </si>
  <si>
    <t>1051794829</t>
  </si>
  <si>
    <t>38</t>
  </si>
  <si>
    <t>721174043</t>
  </si>
  <si>
    <t>Potrubí z trub polypropylenových připojovací DN 50</t>
  </si>
  <si>
    <t>22002811</t>
  </si>
  <si>
    <t>39</t>
  </si>
  <si>
    <t>721194104</t>
  </si>
  <si>
    <t>Vyměření přípojek na potrubí vyvedení a upevnění odpadních výpustek DN 40</t>
  </si>
  <si>
    <t>69969590</t>
  </si>
  <si>
    <t>40</t>
  </si>
  <si>
    <t>721194105</t>
  </si>
  <si>
    <t>Vyměření přípojek na potrubí vyvedení a upevnění odpadních výpustek DN 50</t>
  </si>
  <si>
    <t>1421046205</t>
  </si>
  <si>
    <t>41</t>
  </si>
  <si>
    <t>721212113</t>
  </si>
  <si>
    <t>Odtokové sprchové žlaby se zápachovou uzávěrkou a krycím roštem délky 900 mm</t>
  </si>
  <si>
    <t>-1287811027</t>
  </si>
  <si>
    <t>42</t>
  </si>
  <si>
    <t>721226512</t>
  </si>
  <si>
    <t>Zápachové uzávěrky podomítkové (Pe) s krycí deskou pro pračku a myčku DN 50</t>
  </si>
  <si>
    <t>-2107442722</t>
  </si>
  <si>
    <t>43</t>
  </si>
  <si>
    <t>721229111</t>
  </si>
  <si>
    <t>Zápachové uzávěrky montáž zápachových uzávěrek ostatních typů do DN 50</t>
  </si>
  <si>
    <t>-1801503422</t>
  </si>
  <si>
    <t>44</t>
  </si>
  <si>
    <t>M</t>
  </si>
  <si>
    <t>55161841</t>
  </si>
  <si>
    <t>vtok se zápachovou uzávěrkou DN 32</t>
  </si>
  <si>
    <t>1044805819</t>
  </si>
  <si>
    <t>45</t>
  </si>
  <si>
    <t>721290111</t>
  </si>
  <si>
    <t>Zkouška těsnosti kanalizace v objektech vodou do DN 125</t>
  </si>
  <si>
    <t>-1128677283</t>
  </si>
  <si>
    <t>46</t>
  </si>
  <si>
    <t>721909101</t>
  </si>
  <si>
    <t>Úprava rozvodu kanalizace v kuchyni</t>
  </si>
  <si>
    <t>soubor</t>
  </si>
  <si>
    <t>-1709828340</t>
  </si>
  <si>
    <t>47</t>
  </si>
  <si>
    <t>998721122</t>
  </si>
  <si>
    <t>Přesun hmot pro vnitřní kanalizaci stanovený z hmotnosti přesunovaného materiálu vodorovná dopravní vzdálenost do 50 m ruční (bez užití mechanizace) v objektech výšky přes 6 do 12 m</t>
  </si>
  <si>
    <t>1483775966</t>
  </si>
  <si>
    <t>722</t>
  </si>
  <si>
    <t>Zdravotechnika - vnitřní vodovod</t>
  </si>
  <si>
    <t>48</t>
  </si>
  <si>
    <t>722173912</t>
  </si>
  <si>
    <t>Spoje rozvodů vody z plastů svary polyfuzí D přes 16 do 20 mm</t>
  </si>
  <si>
    <t>-927181648</t>
  </si>
  <si>
    <t>49</t>
  </si>
  <si>
    <t>722174002</t>
  </si>
  <si>
    <t>Potrubí z plastových trubek z polypropylenu PPR svařovaných polyfúzně PN 16 (SDR 7,4) D 20 x 2,8</t>
  </si>
  <si>
    <t>-167350269</t>
  </si>
  <si>
    <t>50</t>
  </si>
  <si>
    <t>722181221</t>
  </si>
  <si>
    <t>Ochrana potrubí termoizolačními trubicemi z pěnového polyetylenu PE přilepenými v příčných a podélných spojích, tloušťky izolace přes 6 do 9 mm, vnitřního průměru izolace DN do 22 mm</t>
  </si>
  <si>
    <t>-398854248</t>
  </si>
  <si>
    <t>51</t>
  </si>
  <si>
    <t>722190401</t>
  </si>
  <si>
    <t>Zřízení přípojek na potrubí vyvedení a upevnění výpustek do DN 25</t>
  </si>
  <si>
    <t>1906415738</t>
  </si>
  <si>
    <t>52</t>
  </si>
  <si>
    <t>722220111</t>
  </si>
  <si>
    <t>Armatury s jedním závitem nástěnky pro výtokový ventil G 1/2"</t>
  </si>
  <si>
    <t>680992784</t>
  </si>
  <si>
    <t>53</t>
  </si>
  <si>
    <t>722220121</t>
  </si>
  <si>
    <t>Armatury s jedním závitem nástěnky pro baterii G 1/2"</t>
  </si>
  <si>
    <t>pár</t>
  </si>
  <si>
    <t>1047940892</t>
  </si>
  <si>
    <t>54</t>
  </si>
  <si>
    <t>722232043</t>
  </si>
  <si>
    <t>Armatury se dvěma závity kulové kohouty PN 42 do 185 °C přímé vnitřní závit G 1/2"</t>
  </si>
  <si>
    <t>-21429525</t>
  </si>
  <si>
    <t>55</t>
  </si>
  <si>
    <t>722290226</t>
  </si>
  <si>
    <t>Zkoušky, proplach a desinfekce vodovodního potrubí zkoušky těsnosti vodovodního potrubí závitového do DN 50</t>
  </si>
  <si>
    <t>250447573</t>
  </si>
  <si>
    <t>56</t>
  </si>
  <si>
    <t>722290234</t>
  </si>
  <si>
    <t>Zkoušky, proplach a desinfekce vodovodního potrubí proplach a desinfekce vodovodního potrubí do DN 80</t>
  </si>
  <si>
    <t>-1984001419</t>
  </si>
  <si>
    <t>57</t>
  </si>
  <si>
    <t>722909101</t>
  </si>
  <si>
    <t>Úprava rozvodu vody v kuchyni</t>
  </si>
  <si>
    <t>-943131720</t>
  </si>
  <si>
    <t>58</t>
  </si>
  <si>
    <t>998722122</t>
  </si>
  <si>
    <t>Přesun hmot pro vnitřní vodovod stanovený z hmotnosti přesunovaného materiálu vodorovná dopravní vzdálenost do 50 m ruční (bez užití mechanizace) v objektech výšky přes 6 do 12 m</t>
  </si>
  <si>
    <t>-1670554436</t>
  </si>
  <si>
    <t>723</t>
  </si>
  <si>
    <t>Zdravotechnika - vnitřní plynovod</t>
  </si>
  <si>
    <t>59</t>
  </si>
  <si>
    <t>72300001</t>
  </si>
  <si>
    <t>Úprava stávajícího rozvodu plynu - zaslepení odbočky</t>
  </si>
  <si>
    <t>celkem</t>
  </si>
  <si>
    <t>2007944722</t>
  </si>
  <si>
    <t>60</t>
  </si>
  <si>
    <t>72300002</t>
  </si>
  <si>
    <t>Revize plynu</t>
  </si>
  <si>
    <t>2053951941</t>
  </si>
  <si>
    <t>61</t>
  </si>
  <si>
    <t>723111202</t>
  </si>
  <si>
    <t>Potrubí z ocelových trubek závitových černých spojovaných svařováním, bezešvých běžných DN 15</t>
  </si>
  <si>
    <t>-163304517</t>
  </si>
  <si>
    <t>62</t>
  </si>
  <si>
    <t>723120804</t>
  </si>
  <si>
    <t>Demontáž potrubí svařovaného z ocelových trubek závitových do DN 25</t>
  </si>
  <si>
    <t>1428143685</t>
  </si>
  <si>
    <t>63</t>
  </si>
  <si>
    <t>723231162</t>
  </si>
  <si>
    <t>Armatury se dvěma závity kohouty kulové PN 42 do 185°C plnoprůtokové vnitřní závit těžká řada G 1/2"</t>
  </si>
  <si>
    <t>-373596982</t>
  </si>
  <si>
    <t>64</t>
  </si>
  <si>
    <t>998723122</t>
  </si>
  <si>
    <t>Přesun hmot pro vnitřní plynovod stanovený z hmotnosti přesunovaného materiálu vodorovná dopravní vzdálenost do 50 m ruční (bez užití mechanizace) v objektech výšky přes 6 do 12 m</t>
  </si>
  <si>
    <t>1191236019</t>
  </si>
  <si>
    <t>725</t>
  </si>
  <si>
    <t>Zdravotechnika - zařizovací předměty</t>
  </si>
  <si>
    <t>65</t>
  </si>
  <si>
    <t>725000010</t>
  </si>
  <si>
    <t>D+M sprchový závěs včt.tyče š.900mm</t>
  </si>
  <si>
    <t>-1348989805</t>
  </si>
  <si>
    <t>66</t>
  </si>
  <si>
    <t>725110814</t>
  </si>
  <si>
    <t>Demontáž klozetů kombi</t>
  </si>
  <si>
    <t>1987266823</t>
  </si>
  <si>
    <t>67</t>
  </si>
  <si>
    <t>725112171</t>
  </si>
  <si>
    <t>Zařízení záchodů kombi klozety s hlubokým splachováním odpad vodorovný</t>
  </si>
  <si>
    <t>1247606802</t>
  </si>
  <si>
    <t>68</t>
  </si>
  <si>
    <t>55167381</t>
  </si>
  <si>
    <t>sedátko klozetové duroplastové bílé s poklopem</t>
  </si>
  <si>
    <t>218176835</t>
  </si>
  <si>
    <t>69</t>
  </si>
  <si>
    <t>725210821</t>
  </si>
  <si>
    <t>Demontáž umyvadel bez výtokových armatur umyvadel</t>
  </si>
  <si>
    <t>-1202588818</t>
  </si>
  <si>
    <t>70</t>
  </si>
  <si>
    <t>725211602</t>
  </si>
  <si>
    <t>Umyvadla keramická bílá bez výtokových armatur připevněná na stěnu šrouby bez sloupu nebo krytu na sifon, šířka umyvadla 550 mm</t>
  </si>
  <si>
    <t>-1348691435</t>
  </si>
  <si>
    <t>71</t>
  </si>
  <si>
    <t>725220841</t>
  </si>
  <si>
    <t>Demontáž van ocelových rohových</t>
  </si>
  <si>
    <t>-1644144794</t>
  </si>
  <si>
    <t>72</t>
  </si>
  <si>
    <t>725619101.1</t>
  </si>
  <si>
    <t>Sporáky a vařidlové desky - montáž sporáků</t>
  </si>
  <si>
    <t>1123409678</t>
  </si>
  <si>
    <t>73</t>
  </si>
  <si>
    <t>541119710.1</t>
  </si>
  <si>
    <t>sporák elektrický</t>
  </si>
  <si>
    <t>2017756296</t>
  </si>
  <si>
    <t>74</t>
  </si>
  <si>
    <t>725650805</t>
  </si>
  <si>
    <t>Demontáž plynových otopných těles podokenních nebo bezpečnostních pro garáže</t>
  </si>
  <si>
    <t>59075942</t>
  </si>
  <si>
    <t>75</t>
  </si>
  <si>
    <t>725813111</t>
  </si>
  <si>
    <t>Ventily rohové bez připojovací trubičky nebo flexi hadičky G 1/2"</t>
  </si>
  <si>
    <t>434555097</t>
  </si>
  <si>
    <t>76</t>
  </si>
  <si>
    <t>725813112</t>
  </si>
  <si>
    <t>Ventily rohové bez připojovací trubičky nebo flexi hadičky pračkové G 3/4"</t>
  </si>
  <si>
    <t>2142709766</t>
  </si>
  <si>
    <t>77</t>
  </si>
  <si>
    <t>725820801</t>
  </si>
  <si>
    <t>Demontáž baterií nástěnných do G 3/4</t>
  </si>
  <si>
    <t>2068906281</t>
  </si>
  <si>
    <t>78</t>
  </si>
  <si>
    <t>725821315</t>
  </si>
  <si>
    <t>Baterie dřezové nástěnné pákové s otáčivým plochým ústím a délkou ramínka 200 mm</t>
  </si>
  <si>
    <t>-899162009</t>
  </si>
  <si>
    <t>79</t>
  </si>
  <si>
    <t>725822612</t>
  </si>
  <si>
    <t>Baterie umyvadlové stojánkové pákové s výpustí</t>
  </si>
  <si>
    <t>1630511220</t>
  </si>
  <si>
    <t>80</t>
  </si>
  <si>
    <t>725841311</t>
  </si>
  <si>
    <t>Baterie sprchové nástěnné pákové</t>
  </si>
  <si>
    <t>530574765</t>
  </si>
  <si>
    <t>81</t>
  </si>
  <si>
    <t>55145003</t>
  </si>
  <si>
    <t>souprava sprchová komplet</t>
  </si>
  <si>
    <t>sada</t>
  </si>
  <si>
    <t>-1540426724</t>
  </si>
  <si>
    <t>82</t>
  </si>
  <si>
    <t>725861102</t>
  </si>
  <si>
    <t>Zápachové uzávěrky zařizovacích předmětů pro umyvadla DN 40</t>
  </si>
  <si>
    <t>2098242480</t>
  </si>
  <si>
    <t>83</t>
  </si>
  <si>
    <t>998725122</t>
  </si>
  <si>
    <t>Přesun hmot pro zařizovací předměty stanovený z hmotnosti přesunovaného materiálu vodorovná dopravní vzdálenost do 50 m ruční (bez užití mechanizace) v objektech výšky přes 6 do 12 m</t>
  </si>
  <si>
    <t>-927609184</t>
  </si>
  <si>
    <t>731</t>
  </si>
  <si>
    <t>Ústřední vytápění - kotelny</t>
  </si>
  <si>
    <t>84</t>
  </si>
  <si>
    <t>731200001</t>
  </si>
  <si>
    <t>Odkouření a vyvložkování komína pro kondenzační kotel délka 10m (včt.stavebních přípomocí)</t>
  </si>
  <si>
    <t>-96809159</t>
  </si>
  <si>
    <t>85</t>
  </si>
  <si>
    <t>731200002</t>
  </si>
  <si>
    <t>Revize komínu</t>
  </si>
  <si>
    <t>-1299672280</t>
  </si>
  <si>
    <t>86</t>
  </si>
  <si>
    <t>731200832</t>
  </si>
  <si>
    <t>Demontáž kotlů ocelových rychlovyhřívacích závěsných (agregáty) s přípravou TUV</t>
  </si>
  <si>
    <t>493389433</t>
  </si>
  <si>
    <t>87</t>
  </si>
  <si>
    <t>731244209</t>
  </si>
  <si>
    <t>Kotle ocelové teplovodní plynové závěsné kondenzační s průtokovým ohřevem TV 3,3-25,2 kW</t>
  </si>
  <si>
    <t>-14517469</t>
  </si>
  <si>
    <t>88</t>
  </si>
  <si>
    <t>731999101</t>
  </si>
  <si>
    <t>Dodávka a montáž pokojového termostatu digitálního týdenního</t>
  </si>
  <si>
    <t>497567239</t>
  </si>
  <si>
    <t>89</t>
  </si>
  <si>
    <t>731999102</t>
  </si>
  <si>
    <t>Spuštění kotle a uvedení do provozu</t>
  </si>
  <si>
    <t>1112930178</t>
  </si>
  <si>
    <t>90</t>
  </si>
  <si>
    <t>998731122</t>
  </si>
  <si>
    <t>Přesun hmot pro kotelny stanovený z hmotnosti přesunovaného materiálu vodorovná dopravní vzdálenost do 50 m ruční (bez užití mechanizace) v objektech výšky přes 6 do 12 m</t>
  </si>
  <si>
    <t>-132366681</t>
  </si>
  <si>
    <t>733</t>
  </si>
  <si>
    <t>Ústřední vytápění - rozvodné potrubí</t>
  </si>
  <si>
    <t>91</t>
  </si>
  <si>
    <t>733322301</t>
  </si>
  <si>
    <t>Potrubí z trubek plastových z vícevrstvého polyethylenu (PE-Xc/Al/PE-Xc) spojovaných lisováním PN 10 do 80°C D 16/2,0</t>
  </si>
  <si>
    <t>2111023417</t>
  </si>
  <si>
    <t>92</t>
  </si>
  <si>
    <t>733322302</t>
  </si>
  <si>
    <t>Potrubí z trubek plastových z vícevrstvého polyethylenu (PE-Xc/Al/PE-Xc) spojovaných lisováním PN 10 do 80°C D 20/2,3</t>
  </si>
  <si>
    <t>1524562521</t>
  </si>
  <si>
    <t>93</t>
  </si>
  <si>
    <t>733391101</t>
  </si>
  <si>
    <t>Zkoušky těsnosti potrubí z trubek plastových Ø do 32/3,0</t>
  </si>
  <si>
    <t>-586873630</t>
  </si>
  <si>
    <t>94</t>
  </si>
  <si>
    <t>998733122</t>
  </si>
  <si>
    <t>Přesun hmot pro rozvody potrubí stanovený z hmotnosti přesunovaného materiálu vodorovná dopravní vzdálenost do 50 m ruční (bez užití mechanizace) v objektech výšky přes 6 do 12 m</t>
  </si>
  <si>
    <t>429350537</t>
  </si>
  <si>
    <t>734</t>
  </si>
  <si>
    <t>Ústřední vytápění - armatury</t>
  </si>
  <si>
    <t>95</t>
  </si>
  <si>
    <t>734211112</t>
  </si>
  <si>
    <t>Ventily odvzdušňovací závitové otopných těles PN 6 do 120°C G 1/4</t>
  </si>
  <si>
    <t>1035434542</t>
  </si>
  <si>
    <t>96</t>
  </si>
  <si>
    <t>734211119</t>
  </si>
  <si>
    <t>Ventily odvzdušňovací závitové automatické PN 14 do 120°C G 3/8</t>
  </si>
  <si>
    <t>-1748785385</t>
  </si>
  <si>
    <t>97</t>
  </si>
  <si>
    <t>734221551</t>
  </si>
  <si>
    <t>Ventily regulační závitové termostatické bez hlavice ovládání PN 16 do 110°C přímé dvouregulační G 3/8</t>
  </si>
  <si>
    <t>-19529140</t>
  </si>
  <si>
    <t>98</t>
  </si>
  <si>
    <t>734221682</t>
  </si>
  <si>
    <t>Ventily regulační závitové hlavice termostatické pro ovládání ventilů PN 10 do 110°C kapalinové otopných těles VK</t>
  </si>
  <si>
    <t>1349858532</t>
  </si>
  <si>
    <t>99</t>
  </si>
  <si>
    <t>734221683</t>
  </si>
  <si>
    <t>Ventily regulační závitové hlavice termostatické pro ovládání ventilů PN 10 do 110°C kapalinové úhlové provedení</t>
  </si>
  <si>
    <t>260203922</t>
  </si>
  <si>
    <t>100</t>
  </si>
  <si>
    <t>734261406</t>
  </si>
  <si>
    <t>Šroubení připojovací armatury radiátorů VK PN 10 do 110°C, regulační uzavíratelné přímé G 1/2 x 18</t>
  </si>
  <si>
    <t>-789479861</t>
  </si>
  <si>
    <t>101</t>
  </si>
  <si>
    <t>734261716</t>
  </si>
  <si>
    <t>Šroubení regulační radiátorové přímé s vypouštěním G 3/8</t>
  </si>
  <si>
    <t>1255307582</t>
  </si>
  <si>
    <t>102</t>
  </si>
  <si>
    <t>734291123</t>
  </si>
  <si>
    <t>Ostatní armatury kohouty plnicí a vypouštěcí PN 10 do 90°C G 1/2</t>
  </si>
  <si>
    <t>-134992242</t>
  </si>
  <si>
    <t>103</t>
  </si>
  <si>
    <t>734291263</t>
  </si>
  <si>
    <t>Ostatní armatury filtry závitové pro topné a chladicí systémy PN 30 do 110°C přímé s vnitřními závity G 3/4</t>
  </si>
  <si>
    <t>-1627435352</t>
  </si>
  <si>
    <t>104</t>
  </si>
  <si>
    <t>734292773</t>
  </si>
  <si>
    <t>Ostatní armatury kulové kohouty PN 42 do 185°C plnoprůtokové vnitřní závit G 3/4</t>
  </si>
  <si>
    <t>86701859</t>
  </si>
  <si>
    <t>105</t>
  </si>
  <si>
    <t>998734122</t>
  </si>
  <si>
    <t>Přesun hmot pro armatury stanovený z hmotnosti přesunovaného materiálu vodorovná dopravní vzdálenost do 50 m ruční (bez užití mechanizace) v objektech výšky přes 6 do 12 m</t>
  </si>
  <si>
    <t>-317492880</t>
  </si>
  <si>
    <t>735</t>
  </si>
  <si>
    <t>Ústřední vytápění - otopná tělesa</t>
  </si>
  <si>
    <t>106</t>
  </si>
  <si>
    <t>735152473</t>
  </si>
  <si>
    <t>Otopná tělesa panelová VK dvoudesková PN 1,0 MPa, T do 110°C s jednou přídavnou přestupní plochou výšky tělesa 600 mm stavební délky / výkonu 600 mm / 773 W</t>
  </si>
  <si>
    <t>1409544380</t>
  </si>
  <si>
    <t>107</t>
  </si>
  <si>
    <t>735152579</t>
  </si>
  <si>
    <t>Otopná tělesa panelová VK dvoudesková PN 1,0 MPa, T do 110°C se dvěma přídavnými přestupními plochami výšky tělesa 600 mm stavební délky / výkonu 1200 mm / 2015 W</t>
  </si>
  <si>
    <t>1714437733</t>
  </si>
  <si>
    <t>108</t>
  </si>
  <si>
    <t>735152581</t>
  </si>
  <si>
    <t>Otopná tělesa panelová VK dvoudesková PN 1,0 MPa, T do 110°C se dvěma přídavnými přestupními plochami výšky tělesa 600 mm stavební délky / výkonu 1600 mm / 2686 W</t>
  </si>
  <si>
    <t>-1852998042</t>
  </si>
  <si>
    <t>109</t>
  </si>
  <si>
    <t>735164511</t>
  </si>
  <si>
    <t>Otopná tělesa trubková montáž těles na stěnu výšky tělesa do 1500 mm</t>
  </si>
  <si>
    <t>1228333595</t>
  </si>
  <si>
    <t>110</t>
  </si>
  <si>
    <t>48459015</t>
  </si>
  <si>
    <t>těleso trubkové teplovodní spodní připojení 1500x600mm</t>
  </si>
  <si>
    <t>492919999</t>
  </si>
  <si>
    <t>111</t>
  </si>
  <si>
    <t>998735122</t>
  </si>
  <si>
    <t>Přesun hmot pro otopná tělesa stanovený z hmotnosti přesunovaného materiálu vodorovná dopravní vzdálenost do 50 m ruční (bez užití mechanizace) v objektech výšky přes 6 do 12 m</t>
  </si>
  <si>
    <t>-614001731</t>
  </si>
  <si>
    <t>Elektromontáže</t>
  </si>
  <si>
    <t>112</t>
  </si>
  <si>
    <t>740000010</t>
  </si>
  <si>
    <t>Úprava ve stávajícím rozvaděči</t>
  </si>
  <si>
    <t>hod</t>
  </si>
  <si>
    <t>838351548</t>
  </si>
  <si>
    <t>113</t>
  </si>
  <si>
    <t>740000011</t>
  </si>
  <si>
    <t>Demontážní práce stávajícíh vypínačů, zásuvek a svítidel</t>
  </si>
  <si>
    <t>1680107143</t>
  </si>
  <si>
    <t>114</t>
  </si>
  <si>
    <t>740000012</t>
  </si>
  <si>
    <t>Sekání drážek do zdí, otvorů pro krabice, průrazů skrz zeď včt.zapravení</t>
  </si>
  <si>
    <t>-1450133507</t>
  </si>
  <si>
    <t>115</t>
  </si>
  <si>
    <t>740000013</t>
  </si>
  <si>
    <t>VRN drobný instalační materiál</t>
  </si>
  <si>
    <t>kpl</t>
  </si>
  <si>
    <t>-1231624227</t>
  </si>
  <si>
    <t>116</t>
  </si>
  <si>
    <t>740000014</t>
  </si>
  <si>
    <t>-1707047224</t>
  </si>
  <si>
    <t>117</t>
  </si>
  <si>
    <t>740000015</t>
  </si>
  <si>
    <t>Revize elektroinstalace</t>
  </si>
  <si>
    <t>1210439760</t>
  </si>
  <si>
    <t>118</t>
  </si>
  <si>
    <t>741110021</t>
  </si>
  <si>
    <t>Montáž trubek elektroinstalačních s nasunutím nebo našroubováním do krabic plastových tuhých, uložených pod omítku, vnější Ø přes 16 do 23 mm</t>
  </si>
  <si>
    <t>453856733</t>
  </si>
  <si>
    <t>119</t>
  </si>
  <si>
    <t>34571063</t>
  </si>
  <si>
    <t>trubka elektroinstalační ohebná z PVC bílá d 23mm</t>
  </si>
  <si>
    <t>-1900724841</t>
  </si>
  <si>
    <t>120</t>
  </si>
  <si>
    <t>741112001</t>
  </si>
  <si>
    <t>Montáž krabic elektroinstalačních bez napojení na trubky a lišty, demontáže a montáže víčka a přístroje protahovacích nebo odbočných zapuštěných plastových kruhových do zdiva</t>
  </si>
  <si>
    <t>-317556000</t>
  </si>
  <si>
    <t>121</t>
  </si>
  <si>
    <t>34571521</t>
  </si>
  <si>
    <t>krabice pod omítku PVC odbočná kruhová D 70mm s víčkem a svorkovnicí</t>
  </si>
  <si>
    <t>1727496504</t>
  </si>
  <si>
    <t>122</t>
  </si>
  <si>
    <t>741120001</t>
  </si>
  <si>
    <t>Montáž vodičů izolovaných měděných bez ukončení uložených pod omítku plných a laněných (např. CY), průřezu žíly 0,35 až 6 mm2</t>
  </si>
  <si>
    <t>-317097325</t>
  </si>
  <si>
    <t>123</t>
  </si>
  <si>
    <t>34140825</t>
  </si>
  <si>
    <t>vodič propojovací jádro Cu plné izolace PVC 450/750V (H07V-U) 1x4mm2</t>
  </si>
  <si>
    <t>-1684311341</t>
  </si>
  <si>
    <t>P</t>
  </si>
  <si>
    <t>Poznámka k položce:_x000d_
H07V-U CY, průměr vodiče 4mm</t>
  </si>
  <si>
    <t>124</t>
  </si>
  <si>
    <t>741122015</t>
  </si>
  <si>
    <t>Montáž kabelů měděných bez ukončení uložených pod omítku plných kulatých (např. CYKY), počtu a průřezu žil 3x1,5 mm2</t>
  </si>
  <si>
    <t>-1410825364</t>
  </si>
  <si>
    <t>125</t>
  </si>
  <si>
    <t>34111030</t>
  </si>
  <si>
    <t>kabel instalační jádro Cu plné izolace PVC plášť PVC 450/750V (CYKY) 3x1,5mm2</t>
  </si>
  <si>
    <t>-749658757</t>
  </si>
  <si>
    <t>Poznámka k položce:_x000d_
CYKY, průměr kabelu 8,6mm</t>
  </si>
  <si>
    <t>126</t>
  </si>
  <si>
    <t>741122016</t>
  </si>
  <si>
    <t>Montáž kabelů měděných bez ukončení uložených pod omítku plných kulatých (např. CYKY), počtu a průřezu žil 3x2,5 až 6 mm2</t>
  </si>
  <si>
    <t>1556575535</t>
  </si>
  <si>
    <t>127</t>
  </si>
  <si>
    <t>34111036</t>
  </si>
  <si>
    <t>kabel instalační jádro Cu plné izolace PVC plášť PVC 450/750V (CYKY) 3x2,5mm2</t>
  </si>
  <si>
    <t>-2019659261</t>
  </si>
  <si>
    <t>Poznámka k položce:_x000d_
CYKY, průměr kabelu 9,5mm</t>
  </si>
  <si>
    <t>128</t>
  </si>
  <si>
    <t>741122031</t>
  </si>
  <si>
    <t>Montáž kabelů měděných bez ukončení uložených pod omítku plných kulatých (např. CYKY), počtu a průřezu žil 5x1,5 až 2,5 mm2</t>
  </si>
  <si>
    <t>1552207056</t>
  </si>
  <si>
    <t>129</t>
  </si>
  <si>
    <t>34111090</t>
  </si>
  <si>
    <t>kabel instalační jádro Cu plné izolace PVC plášť PVC 450/750V (CYKY) 5x1,5mm2</t>
  </si>
  <si>
    <t>1682579022</t>
  </si>
  <si>
    <t>Poznámka k položce:_x000d_
CYKY, průměr kabelu 10,1mm</t>
  </si>
  <si>
    <t>130</t>
  </si>
  <si>
    <t>741310001</t>
  </si>
  <si>
    <t>Montáž spínačů jedno nebo dvoupólových nástěnných se zapojením vodičů, pro prostředí normální spínačů, řazení 1-jednopólových</t>
  </si>
  <si>
    <t>-1061384072</t>
  </si>
  <si>
    <t>131</t>
  </si>
  <si>
    <t>34535003</t>
  </si>
  <si>
    <t>přepínač střídavý kompletní, zápustný, řazení 6, šroubové svorky</t>
  </si>
  <si>
    <t>-160784477</t>
  </si>
  <si>
    <t>132</t>
  </si>
  <si>
    <t>34539059</t>
  </si>
  <si>
    <t>rámeček jednonásobný</t>
  </si>
  <si>
    <t>1631654828</t>
  </si>
  <si>
    <t>133</t>
  </si>
  <si>
    <t>741313001</t>
  </si>
  <si>
    <t>Montáž zásuvek domovních se zapojením vodičů bezšroubové připojení polozapuštěných nebo zapuštěných 10/16 A, provedení 2P + PE</t>
  </si>
  <si>
    <t>3990549</t>
  </si>
  <si>
    <t>134</t>
  </si>
  <si>
    <t>34555202</t>
  </si>
  <si>
    <t>zásuvka zápustná jednonásobná chráněná, šroubové svorky</t>
  </si>
  <si>
    <t>-1994092127</t>
  </si>
  <si>
    <t>135</t>
  </si>
  <si>
    <t>2053264733</t>
  </si>
  <si>
    <t>136</t>
  </si>
  <si>
    <t>741313003</t>
  </si>
  <si>
    <t>Montáž zásuvek domovních se zapojením vodičů bezšroubové připojení polozapuštěných nebo zapuštěných 10/16 A, provedení 2x (2P + PE) dvojnásobná</t>
  </si>
  <si>
    <t>192700430</t>
  </si>
  <si>
    <t>137</t>
  </si>
  <si>
    <t>34555238</t>
  </si>
  <si>
    <t>zásuvka zápustná dvojnásobná, šroubové svorky</t>
  </si>
  <si>
    <t>1076575117</t>
  </si>
  <si>
    <t>138</t>
  </si>
  <si>
    <t>34539060</t>
  </si>
  <si>
    <t>rámeček dvojnásobný</t>
  </si>
  <si>
    <t>-1085746941</t>
  </si>
  <si>
    <t>139</t>
  </si>
  <si>
    <t>741320103</t>
  </si>
  <si>
    <t>Montáž jističů se zapojením vodičů jednopólových nn do 25 A s krytem</t>
  </si>
  <si>
    <t>648455489</t>
  </si>
  <si>
    <t>140</t>
  </si>
  <si>
    <t>35822124</t>
  </si>
  <si>
    <t>jistič 1-pólový 16 A vypínací charakteristika C vypínací schopnost 10 kA</t>
  </si>
  <si>
    <t>-683629294</t>
  </si>
  <si>
    <t>141</t>
  </si>
  <si>
    <t>741370002</t>
  </si>
  <si>
    <t>Montáž svítidel žárovkových se zapojením vodičů bytových nebo společenských místností stropních přisazených 1 zdroj se sklem</t>
  </si>
  <si>
    <t>-483897038</t>
  </si>
  <si>
    <t>142</t>
  </si>
  <si>
    <t>34821275</t>
  </si>
  <si>
    <t>svítidlo interiérové žárovkové IP44 max. 60W E27</t>
  </si>
  <si>
    <t>2062369285</t>
  </si>
  <si>
    <t>143</t>
  </si>
  <si>
    <t>742330041</t>
  </si>
  <si>
    <t>Montáž strukturované kabeláže zásuvek datových pod omítku, do nábytku, do parapetního žlabu nebo podlahové krabice 1 až 6 pozic</t>
  </si>
  <si>
    <t>1886572482</t>
  </si>
  <si>
    <t>144</t>
  </si>
  <si>
    <t>527461505</t>
  </si>
  <si>
    <t>145</t>
  </si>
  <si>
    <t>37451020</t>
  </si>
  <si>
    <t>kryt zásuvky komunikační (pro prvky R&amp;M freenet)</t>
  </si>
  <si>
    <t>-2095230083</t>
  </si>
  <si>
    <t>146</t>
  </si>
  <si>
    <t>37451029</t>
  </si>
  <si>
    <t>zásuvka průběžná TV/R/DATA pro kabelovou TV bez krabičky a bez víčka útlum 8dB</t>
  </si>
  <si>
    <t>-442531089</t>
  </si>
  <si>
    <t>147</t>
  </si>
  <si>
    <t>742420121</t>
  </si>
  <si>
    <t>Montáž společné televizní antény televizní zásuvky koncové nebo průběžné</t>
  </si>
  <si>
    <t>-410305705</t>
  </si>
  <si>
    <t>148</t>
  </si>
  <si>
    <t>-1686690600</t>
  </si>
  <si>
    <t>149</t>
  </si>
  <si>
    <t>37451015</t>
  </si>
  <si>
    <t>kryt zásuvky televizní, rozhlasové (a satelitní)</t>
  </si>
  <si>
    <t>-1189890860</t>
  </si>
  <si>
    <t>150</t>
  </si>
  <si>
    <t>37451025</t>
  </si>
  <si>
    <t>zásuvka koncová TV/R bez krabičky a bez víčka útlum 3dB</t>
  </si>
  <si>
    <t>465190831</t>
  </si>
  <si>
    <t>151</t>
  </si>
  <si>
    <t>744733110</t>
  </si>
  <si>
    <t>Montáž kabelů sdělovacích pro vnitřní rozvody počtu žil přes 15</t>
  </si>
  <si>
    <t>-46224124</t>
  </si>
  <si>
    <t>152</t>
  </si>
  <si>
    <t>34121263</t>
  </si>
  <si>
    <t>kabel datový jádro Cu plné plášť PVC (U/UTP) kategorie 6</t>
  </si>
  <si>
    <t>1726227924</t>
  </si>
  <si>
    <t>Poznámka k položce:_x000d_
U/UTP, průměr kabelu 6,3mm</t>
  </si>
  <si>
    <t>153</t>
  </si>
  <si>
    <t>34121300</t>
  </si>
  <si>
    <t>kabel koaxiální stíněný 1xAl a opletením z CuSn drátků 48x0,12mm2, plášť PVC bílý, jádro CU pr. 1mm</t>
  </si>
  <si>
    <t>-1716445964</t>
  </si>
  <si>
    <t>Poznámka k položce:_x000d_
impedance 75 Ohm, pr. kabelu 6,50mm</t>
  </si>
  <si>
    <t>762</t>
  </si>
  <si>
    <t>Konstrukce tesařské</t>
  </si>
  <si>
    <t>154</t>
  </si>
  <si>
    <t>762511263</t>
  </si>
  <si>
    <t>Podlahové konstrukce podkladové z dřevoštěpkových desek OSB jednovrstvých šroubovaných na pero a drážku nebroušených, tloušťky desky 15 mm</t>
  </si>
  <si>
    <t>1781782957</t>
  </si>
  <si>
    <t>nový stav</t>
  </si>
  <si>
    <t>"207" 17,38</t>
  </si>
  <si>
    <t>"208" 21,73</t>
  </si>
  <si>
    <t>155</t>
  </si>
  <si>
    <t>762900100</t>
  </si>
  <si>
    <t>Oprava podlahy v místě bývalé vany</t>
  </si>
  <si>
    <t>1003170765</t>
  </si>
  <si>
    <t>156</t>
  </si>
  <si>
    <t>998762122</t>
  </si>
  <si>
    <t>Přesun hmot pro konstrukce tesařské stanovený z hmotnosti přesunovaného materiálu vodorovná dopravní vzdálenost do 50 m ruční (bez užití mechanizace) v objektech výšky přes 6 do 12 m</t>
  </si>
  <si>
    <t>2001079272</t>
  </si>
  <si>
    <t>766</t>
  </si>
  <si>
    <t>Konstrukce truhlářské</t>
  </si>
  <si>
    <t>157</t>
  </si>
  <si>
    <t>766662912</t>
  </si>
  <si>
    <t>Oprava dveřních křídel dřevěných z tvrdého dřeva s výměnou kování</t>
  </si>
  <si>
    <t>-789601494</t>
  </si>
  <si>
    <t>0,90*2,25+0,80*1,97+0,90*1,97+0,70*1,97+0,84*1,97</t>
  </si>
  <si>
    <t>158</t>
  </si>
  <si>
    <t>54914123</t>
  </si>
  <si>
    <t>kování rozetové klika/klika</t>
  </si>
  <si>
    <t>1396368800</t>
  </si>
  <si>
    <t>159</t>
  </si>
  <si>
    <t>54914127</t>
  </si>
  <si>
    <t>kování rozetové spodní pro dozický klíč</t>
  </si>
  <si>
    <t>-831633001</t>
  </si>
  <si>
    <t>160</t>
  </si>
  <si>
    <t>54914110</t>
  </si>
  <si>
    <t>kování bezpečnostní koule/klika R1</t>
  </si>
  <si>
    <t>116632971</t>
  </si>
  <si>
    <t>161</t>
  </si>
  <si>
    <t>766691001</t>
  </si>
  <si>
    <t>D+M kuchyňská linka délka 3,00m včt.vrchních skříněk, nerezového dřezu, osvětlení pod vrchními skříňkami, lamino tl.18mm, hrana ABS 2mm, vrchní deska tl.28mm</t>
  </si>
  <si>
    <t>1455333401</t>
  </si>
  <si>
    <t>162</t>
  </si>
  <si>
    <t>766691914</t>
  </si>
  <si>
    <t>Ostatní práce vyvěšení nebo zavěšení křídel dřevěných dveřních, plochy do 2 m2</t>
  </si>
  <si>
    <t>927929227</t>
  </si>
  <si>
    <t>163</t>
  </si>
  <si>
    <t>766812840</t>
  </si>
  <si>
    <t>Demontáž kuchyňských linek dřevěných nebo kovových včetně skříněk uchycených na stěně, délky přes 1800 do 2100 mm</t>
  </si>
  <si>
    <t>-1873095364</t>
  </si>
  <si>
    <t>164</t>
  </si>
  <si>
    <t>998766122</t>
  </si>
  <si>
    <t>Přesun hmot pro konstrukce truhlářské stanovený z hmotnosti přesunovaného materiálu vodorovná dopravní vzdálenost do 50 m ruční (bez užití mechanizace) v objektech výšky přes 6 do 12 m</t>
  </si>
  <si>
    <t>1619303558</t>
  </si>
  <si>
    <t>771</t>
  </si>
  <si>
    <t>Podlahy z dlaždic</t>
  </si>
  <si>
    <t>165</t>
  </si>
  <si>
    <t>771111011</t>
  </si>
  <si>
    <t>Příprava podkladu před provedením dlažby vysátí podlah</t>
  </si>
  <si>
    <t>240948633</t>
  </si>
  <si>
    <t>"205" 2,38</t>
  </si>
  <si>
    <t>"206" 1,71</t>
  </si>
  <si>
    <t>166</t>
  </si>
  <si>
    <t>771574114</t>
  </si>
  <si>
    <t>Montáž podlah z dlaždic keramických lepených cementovým flexibilním lepidlem hladkých, tloušťky do 10 mm přes 19 do 22 ks/m2</t>
  </si>
  <si>
    <t>-1286174213</t>
  </si>
  <si>
    <t>167</t>
  </si>
  <si>
    <t>59761135</t>
  </si>
  <si>
    <t>dlažba keramická slinutá nemrazuvzdorná povrch hladký/matný tl do 10mm přes 9 do 12ks/m2</t>
  </si>
  <si>
    <t>-729515</t>
  </si>
  <si>
    <t>4,09*1,1 'Přepočtené koeficientem množství</t>
  </si>
  <si>
    <t>168</t>
  </si>
  <si>
    <t>771577152</t>
  </si>
  <si>
    <t>Montáž podlah z dlaždic keramických kladených do malty Příplatek k cenám za podlahy v omezeném prostoru</t>
  </si>
  <si>
    <t>-1520131312</t>
  </si>
  <si>
    <t>169</t>
  </si>
  <si>
    <t>771591111</t>
  </si>
  <si>
    <t>Příprava podkladu před provedením dlažby nátěr penetrační na podlahu</t>
  </si>
  <si>
    <t>1680017009</t>
  </si>
  <si>
    <t>170</t>
  </si>
  <si>
    <t>771591115</t>
  </si>
  <si>
    <t>Podlahy - dokončovací práce spárování silikonem</t>
  </si>
  <si>
    <t>-1230248044</t>
  </si>
  <si>
    <t>17,21</t>
  </si>
  <si>
    <t>171</t>
  </si>
  <si>
    <t>771151012</t>
  </si>
  <si>
    <t>Příprava podkladu před provedením dlažby samonivelační stěrka min. pevnosti 20 MPa, tloušťky přes 3 do 5 mm</t>
  </si>
  <si>
    <t>-1121802409</t>
  </si>
  <si>
    <t>172</t>
  </si>
  <si>
    <t>998771122</t>
  </si>
  <si>
    <t>Přesun hmot pro podlahy z dlaždic stanovený z hmotnosti přesunovaného materiálu vodorovná dopravní vzdálenost do 50 m ruční (bez užití mechanizace) v objektech výšky přes 6 do 12 m</t>
  </si>
  <si>
    <t>-1167766464</t>
  </si>
  <si>
    <t>776</t>
  </si>
  <si>
    <t>Podlahy povlakové</t>
  </si>
  <si>
    <t>173</t>
  </si>
  <si>
    <t>776111311</t>
  </si>
  <si>
    <t>Příprava podkladu povlakových podlah a stěn vysátí podlah</t>
  </si>
  <si>
    <t>-1156013018</t>
  </si>
  <si>
    <t>"204" 5,58</t>
  </si>
  <si>
    <t>174</t>
  </si>
  <si>
    <t>776141121</t>
  </si>
  <si>
    <t>Příprava podkladu povlakových podlah a stěn vyrovnání samonivelační stěrkou podlah min.pevnosti 30 MPa, tloušťky do 3 mm</t>
  </si>
  <si>
    <t>442347890</t>
  </si>
  <si>
    <t>175</t>
  </si>
  <si>
    <t>776201812</t>
  </si>
  <si>
    <t>Demontáž povlakových podlahovin lepených ručně s podložkou</t>
  </si>
  <si>
    <t>-798597769</t>
  </si>
  <si>
    <t>49,66</t>
  </si>
  <si>
    <t>176</t>
  </si>
  <si>
    <t>776221111</t>
  </si>
  <si>
    <t>Montáž podlahovin z PVC lepením standardním lepidlem z pásů</t>
  </si>
  <si>
    <t>-1699131439</t>
  </si>
  <si>
    <t>177</t>
  </si>
  <si>
    <t>28412245</t>
  </si>
  <si>
    <t>krytina podlahová heterogenní š 1,5m tl 2mm</t>
  </si>
  <si>
    <t>-1568472867</t>
  </si>
  <si>
    <t>44,69*1,1 'Přepočtené koeficientem množství</t>
  </si>
  <si>
    <t>178</t>
  </si>
  <si>
    <t>776410811</t>
  </si>
  <si>
    <t>Demontáž soklíků nebo lišt pryžových nebo plastových</t>
  </si>
  <si>
    <t>-1490579193</t>
  </si>
  <si>
    <t>stávající stav</t>
  </si>
  <si>
    <t>"204" 2*(1,572+3,35)</t>
  </si>
  <si>
    <t>"205" 2*(1,163+1,834)</t>
  </si>
  <si>
    <t>"206" 2*(0,90+0,90)</t>
  </si>
  <si>
    <t>"207" 2*(0,90+1,90)</t>
  </si>
  <si>
    <t>"208" 2*(3,768+5,382)</t>
  </si>
  <si>
    <t>"209" 2*(4,039+5,38)</t>
  </si>
  <si>
    <t>179</t>
  </si>
  <si>
    <t>776411111</t>
  </si>
  <si>
    <t>Montáž soklíků lepením obvodových, výšky do 80 mm</t>
  </si>
  <si>
    <t>231840358</t>
  </si>
  <si>
    <t>"207" 2*(3,768+5,382)</t>
  </si>
  <si>
    <t>"208" 2*(4,039+5,38)</t>
  </si>
  <si>
    <t>180</t>
  </si>
  <si>
    <t>28411009</t>
  </si>
  <si>
    <t>lišta soklová PVC 18x80mm</t>
  </si>
  <si>
    <t>-626367636</t>
  </si>
  <si>
    <t>46,982*1,02 'Přepočtené koeficientem množství</t>
  </si>
  <si>
    <t>181</t>
  </si>
  <si>
    <t>998776122</t>
  </si>
  <si>
    <t>Přesun hmot pro podlahy povlakové stanovený z hmotnosti přesunovaného materiálu vodorovná dopravní vzdálenost do 50 m ruční (bez užití mechanizace) v objektech výšky přes 6 do 12 m</t>
  </si>
  <si>
    <t>-716746295</t>
  </si>
  <si>
    <t>781</t>
  </si>
  <si>
    <t>Dokončovací práce - obklady</t>
  </si>
  <si>
    <t>182</t>
  </si>
  <si>
    <t>781474114</t>
  </si>
  <si>
    <t>Montáž keramických obkladů stěn lepených cementovým flexibilním lepidlem hladkých přes 19 do 22 ks/m2</t>
  </si>
  <si>
    <t>441887280</t>
  </si>
  <si>
    <t>183</t>
  </si>
  <si>
    <t>59761709</t>
  </si>
  <si>
    <t>obklad keramický nemrazuvzdorný povrch hladký/mat/lesk tl do 10mm přes 19 do 22ks/m2</t>
  </si>
  <si>
    <t>779510072</t>
  </si>
  <si>
    <t>20,14*1,1 'Přepočtené koeficientem množství</t>
  </si>
  <si>
    <t>184</t>
  </si>
  <si>
    <t>781472292</t>
  </si>
  <si>
    <t>Montáž keramických obkladů stěn lepených cementovým flexibilním lepidlem Příplatek k cenám za obklady v omezeném prostoru</t>
  </si>
  <si>
    <t>565260373</t>
  </si>
  <si>
    <t>185</t>
  </si>
  <si>
    <t>781492251</t>
  </si>
  <si>
    <t>Obklad - dokončující práce montáž profilu lepeného flexibilním cementovým lepidlem ukončovacího</t>
  </si>
  <si>
    <t>283841402</t>
  </si>
  <si>
    <t>186</t>
  </si>
  <si>
    <t>28342003</t>
  </si>
  <si>
    <t>lišta ukončovací z PVC 10mm</t>
  </si>
  <si>
    <t>239003459</t>
  </si>
  <si>
    <t>17,21*1,1 'Přepočtené koeficientem množství</t>
  </si>
  <si>
    <t>187</t>
  </si>
  <si>
    <t>781495111</t>
  </si>
  <si>
    <t>Příprava podkladu před provedením obkladu nátěr penetrační na stěnu</t>
  </si>
  <si>
    <t>833007268</t>
  </si>
  <si>
    <t>188</t>
  </si>
  <si>
    <t>781495115</t>
  </si>
  <si>
    <t>Obklad - dokončující práce ostatní práce spárování silikonem</t>
  </si>
  <si>
    <t>-2055611033</t>
  </si>
  <si>
    <t>4*2,10+4*1,50+2*(0,45+0,65)</t>
  </si>
  <si>
    <t>189</t>
  </si>
  <si>
    <t>998781122</t>
  </si>
  <si>
    <t>Přesun hmot pro obklady keramické stanovený z hmotnosti přesunovaného materiálu vodorovná dopravní vzdálenost do 50 m ruční (bez užití mechanizace) v objektech výšky přes 6 do 12 m</t>
  </si>
  <si>
    <t>-683806643</t>
  </si>
  <si>
    <t>783</t>
  </si>
  <si>
    <t>Dokončovací práce - nátěry</t>
  </si>
  <si>
    <t>190</t>
  </si>
  <si>
    <t>783101201</t>
  </si>
  <si>
    <t>Příprava podkladu truhlářských konstrukcí před provedením nátěru broušení smirkovým papírem nebo plátnem hrubé</t>
  </si>
  <si>
    <t>974284780</t>
  </si>
  <si>
    <t>dveřní křídla</t>
  </si>
  <si>
    <t>2*(0,90*2,25+0,80*1,97+0,90*1,97+0,70*1,97+0,84*1,97)</t>
  </si>
  <si>
    <t>dveřní zárubně</t>
  </si>
  <si>
    <t>(0,90+2*2,25)*(0,10+2*0,10)+(0,80+2*1,97)*(0,35+2*0,10)+(0,90+2*1,97)*(0,10+2*0,10)+(0,70+2*1,97)*(0,10+2*0,10)+(0,70+2*1,97)*(0,10+2*0,10)</t>
  </si>
  <si>
    <t>(0,84+2*1,97)*(0,10+2*0,10)</t>
  </si>
  <si>
    <t>2*0,45*0,65</t>
  </si>
  <si>
    <t>191</t>
  </si>
  <si>
    <t>783114101</t>
  </si>
  <si>
    <t>Základní nátěr truhlářských konstrukcí jednonásobný syntetický</t>
  </si>
  <si>
    <t>1957030031</t>
  </si>
  <si>
    <t>192</t>
  </si>
  <si>
    <t>783117101</t>
  </si>
  <si>
    <t>Krycí nátěr truhlářských konstrukcí jednonásobný syntetický</t>
  </si>
  <si>
    <t>-223461950</t>
  </si>
  <si>
    <t>193</t>
  </si>
  <si>
    <t>783122131</t>
  </si>
  <si>
    <t>Tmelení truhlářských konstrukcí plošné (plné) včetně přebroušení tmelených míst, tmelem disperzním akrylátovým nebo latexovým</t>
  </si>
  <si>
    <t>1182170179</t>
  </si>
  <si>
    <t>194</t>
  </si>
  <si>
    <t>783306807</t>
  </si>
  <si>
    <t>Odstranění nátěrů ze zámečnických konstrukcí odstraňovačem nátěrů s obroušením</t>
  </si>
  <si>
    <t>-1533999652</t>
  </si>
  <si>
    <t>komínová dvířka</t>
  </si>
  <si>
    <t>0,25</t>
  </si>
  <si>
    <t>195</t>
  </si>
  <si>
    <t>783314101</t>
  </si>
  <si>
    <t>Základní nátěr zámečnických konstrukcí jednonásobný syntetický</t>
  </si>
  <si>
    <t>1337674839</t>
  </si>
  <si>
    <t>196</t>
  </si>
  <si>
    <t>783315101</t>
  </si>
  <si>
    <t>Mezinátěr zámečnických konstrukcí jednonásobný syntetický standardní</t>
  </si>
  <si>
    <t>-889645593</t>
  </si>
  <si>
    <t>197</t>
  </si>
  <si>
    <t>783317101</t>
  </si>
  <si>
    <t>Krycí nátěr (email) zámečnických konstrukcí jednonásobný syntetický standardní</t>
  </si>
  <si>
    <t>-225155075</t>
  </si>
  <si>
    <t>198</t>
  </si>
  <si>
    <t>783601715</t>
  </si>
  <si>
    <t>Příprava podkladu armatur a kovových potrubí před provedením nátěru potrubí do DN 50 mm odmaštěním, odmašťovačem ředidlovým</t>
  </si>
  <si>
    <t>-1876845158</t>
  </si>
  <si>
    <t>199</t>
  </si>
  <si>
    <t>783614653</t>
  </si>
  <si>
    <t>Základní antikorozní nátěr armatur a kovových potrubí jednonásobný potrubí do DN 50 mm syntetický samozákladující</t>
  </si>
  <si>
    <t>-288147845</t>
  </si>
  <si>
    <t>200</t>
  </si>
  <si>
    <t>783615553</t>
  </si>
  <si>
    <t>Mezinátěr armatur a kovových potrubí potrubí do DN 50 mm syntetický samozákladující</t>
  </si>
  <si>
    <t>-1945268157</t>
  </si>
  <si>
    <t>201</t>
  </si>
  <si>
    <t>783617603</t>
  </si>
  <si>
    <t>Krycí nátěr (email) armatur a kovových potrubí potrubí do DN 50 mm jednonásobný syntetický samozákladující</t>
  </si>
  <si>
    <t>173933218</t>
  </si>
  <si>
    <t>202</t>
  </si>
  <si>
    <t>783617611</t>
  </si>
  <si>
    <t>Krycí nátěr (email) armatur a kovových potrubí potrubí do DN 50 mm dvojnásobný syntetický standardní</t>
  </si>
  <si>
    <t>220749891</t>
  </si>
  <si>
    <t>784</t>
  </si>
  <si>
    <t>Dokončovací práce - malby a tapety</t>
  </si>
  <si>
    <t>203</t>
  </si>
  <si>
    <t>784121001</t>
  </si>
  <si>
    <t>Oškrabání malby v místnostech výšky do 3,80 m</t>
  </si>
  <si>
    <t>-450821472</t>
  </si>
  <si>
    <t>"strop" 48,78</t>
  </si>
  <si>
    <t>stěny</t>
  </si>
  <si>
    <t>"205" 2*(1,163+1,834)*3,00</t>
  </si>
  <si>
    <t>"206" 2*(0,90+0,90)*3,00</t>
  </si>
  <si>
    <t>"207" 2*(0,90+1,90)*3,00</t>
  </si>
  <si>
    <t>"208" 2*(3,768+5,382)*3,00</t>
  </si>
  <si>
    <t>"209" 2*(4,039+5,38)*3,00</t>
  </si>
  <si>
    <t>204</t>
  </si>
  <si>
    <t>784121011</t>
  </si>
  <si>
    <t>Rozmývání podkladu po oškrabání malby v místnostech výšky do 3,80 m</t>
  </si>
  <si>
    <t>-1576126210</t>
  </si>
  <si>
    <t>205</t>
  </si>
  <si>
    <t>784181001</t>
  </si>
  <si>
    <t>Pačokování jednonásobné v místnostech výšky do 3,80 m</t>
  </si>
  <si>
    <t>1505357785</t>
  </si>
  <si>
    <t>206</t>
  </si>
  <si>
    <t>784181101</t>
  </si>
  <si>
    <t>Penetrace podkladu jednonásobná základní akrylátová bezbarvá v místnostech výšky do 3,80 m</t>
  </si>
  <si>
    <t>1404400350</t>
  </si>
  <si>
    <t>207</t>
  </si>
  <si>
    <t>784221101</t>
  </si>
  <si>
    <t>Malby z malířských směsí otěruvzdorných za sucha dvojnásobné, bílé za sucha otěruvzdorné dobře v místnostech výšky do 3,80 m</t>
  </si>
  <si>
    <t>1883873947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</si>
</sst>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2024-08-05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Jiráskova č.p.22 - byt č.6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Jiráskova 22, Jihlava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12. 8. 2024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Statutární město Jihlava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PROJEKT STAVBY s.r.o., Ing.Aleš Sedláček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Martin Lang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Oprava bytu'!J30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'01 - Oprava bytu'!P140</f>
        <v>0</v>
      </c>
      <c r="AV95" s="128">
        <f>'01 - Oprava bytu'!J33</f>
        <v>0</v>
      </c>
      <c r="AW95" s="128">
        <f>'01 - Oprava bytu'!J34</f>
        <v>0</v>
      </c>
      <c r="AX95" s="128">
        <f>'01 - Oprava bytu'!J35</f>
        <v>0</v>
      </c>
      <c r="AY95" s="128">
        <f>'01 - Oprava bytu'!J36</f>
        <v>0</v>
      </c>
      <c r="AZ95" s="128">
        <f>'01 - Oprava bytu'!F33</f>
        <v>0</v>
      </c>
      <c r="BA95" s="128">
        <f>'01 - Oprava bytu'!F34</f>
        <v>0</v>
      </c>
      <c r="BB95" s="128">
        <f>'01 - Oprava bytu'!F35</f>
        <v>0</v>
      </c>
      <c r="BC95" s="128">
        <f>'01 - Oprava bytu'!F36</f>
        <v>0</v>
      </c>
      <c r="BD95" s="130">
        <f>'01 - Oprava bytu'!F37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84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HfJ7CWOS4MeM68AdacBGrYiWUrg5dvUpxZCi/Rw6ZL/ApTaAtulw/2DC+AOV5dIpduSvQmmfqxZ+kiUQ563SPA==" hashValue="DeeFdqu+V8pDrfscxd2lbDLiyzzFtCEViRKiIS+/8VQuRJAGDHaihw1yz7RAzoRTw0d6C1jlcDeJ1hmspQ3ESg==" algorithmName="SHA-512" password="C6F1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Oprava bytu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84</v>
      </c>
    </row>
    <row r="4" s="1" customFormat="1" ht="24.96" customHeight="1">
      <c r="B4" s="20"/>
      <c r="D4" s="134" t="s">
        <v>86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Jiráskova č.p.22 - byt č.6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12. 8. 2024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26</v>
      </c>
      <c r="F15" s="38"/>
      <c r="G15" s="38"/>
      <c r="H15" s="38"/>
      <c r="I15" s="136" t="s">
        <v>27</v>
      </c>
      <c r="J15" s="139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28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30</v>
      </c>
      <c r="E20" s="38"/>
      <c r="F20" s="38"/>
      <c r="G20" s="38"/>
      <c r="H20" s="38"/>
      <c r="I20" s="136" t="s">
        <v>25</v>
      </c>
      <c r="J20" s="139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">
        <v>31</v>
      </c>
      <c r="F21" s="38"/>
      <c r="G21" s="38"/>
      <c r="H21" s="38"/>
      <c r="I21" s="136" t="s">
        <v>27</v>
      </c>
      <c r="J21" s="139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33</v>
      </c>
      <c r="E23" s="38"/>
      <c r="F23" s="38"/>
      <c r="G23" s="38"/>
      <c r="H23" s="38"/>
      <c r="I23" s="136" t="s">
        <v>25</v>
      </c>
      <c r="J23" s="139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34</v>
      </c>
      <c r="F24" s="38"/>
      <c r="G24" s="38"/>
      <c r="H24" s="38"/>
      <c r="I24" s="136" t="s">
        <v>27</v>
      </c>
      <c r="J24" s="139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36</v>
      </c>
      <c r="E30" s="38"/>
      <c r="F30" s="38"/>
      <c r="G30" s="38"/>
      <c r="H30" s="38"/>
      <c r="I30" s="38"/>
      <c r="J30" s="147">
        <f>ROUND(J140,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38</v>
      </c>
      <c r="G32" s="38"/>
      <c r="H32" s="38"/>
      <c r="I32" s="148" t="s">
        <v>37</v>
      </c>
      <c r="J32" s="14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40</v>
      </c>
      <c r="E33" s="136" t="s">
        <v>41</v>
      </c>
      <c r="F33" s="150">
        <f>ROUND((SUM(BE140:BE505)),  2)</f>
        <v>0</v>
      </c>
      <c r="G33" s="38"/>
      <c r="H33" s="38"/>
      <c r="I33" s="151">
        <v>0.20999999999999999</v>
      </c>
      <c r="J33" s="150">
        <f>ROUND(((SUM(BE140:BE505))*I33),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42</v>
      </c>
      <c r="F34" s="150">
        <f>ROUND((SUM(BF140:BF505)),  2)</f>
        <v>0</v>
      </c>
      <c r="G34" s="38"/>
      <c r="H34" s="38"/>
      <c r="I34" s="151">
        <v>0.12</v>
      </c>
      <c r="J34" s="150">
        <f>ROUND(((SUM(BF140:BF505))*I34),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43</v>
      </c>
      <c r="F35" s="150">
        <f>ROUND((SUM(BG140:BG505)),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44</v>
      </c>
      <c r="F36" s="150">
        <f>ROUND((SUM(BH140:BH505)),  2)</f>
        <v>0</v>
      </c>
      <c r="G36" s="38"/>
      <c r="H36" s="38"/>
      <c r="I36" s="151">
        <v>0.12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45</v>
      </c>
      <c r="F37" s="150">
        <f>ROUND((SUM(BI140:BI505)),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46</v>
      </c>
      <c r="E39" s="154"/>
      <c r="F39" s="154"/>
      <c r="G39" s="155" t="s">
        <v>47</v>
      </c>
      <c r="H39" s="156" t="s">
        <v>48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49</v>
      </c>
      <c r="E50" s="160"/>
      <c r="F50" s="160"/>
      <c r="G50" s="159" t="s">
        <v>50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51</v>
      </c>
      <c r="E61" s="162"/>
      <c r="F61" s="163" t="s">
        <v>52</v>
      </c>
      <c r="G61" s="161" t="s">
        <v>51</v>
      </c>
      <c r="H61" s="162"/>
      <c r="I61" s="162"/>
      <c r="J61" s="164" t="s">
        <v>52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53</v>
      </c>
      <c r="E65" s="165"/>
      <c r="F65" s="165"/>
      <c r="G65" s="159" t="s">
        <v>54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51</v>
      </c>
      <c r="E76" s="162"/>
      <c r="F76" s="163" t="s">
        <v>52</v>
      </c>
      <c r="G76" s="161" t="s">
        <v>51</v>
      </c>
      <c r="H76" s="162"/>
      <c r="I76" s="162"/>
      <c r="J76" s="164" t="s">
        <v>52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Jiráskova č.p.22 - byt č.6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Oprava bytu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Jiráskova 22, Jihlava</v>
      </c>
      <c r="G89" s="40"/>
      <c r="H89" s="40"/>
      <c r="I89" s="32" t="s">
        <v>22</v>
      </c>
      <c r="J89" s="79" t="str">
        <f>IF(J12="","",J12)</f>
        <v>12. 8. 2024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Statutární město Jihlava</v>
      </c>
      <c r="G91" s="40"/>
      <c r="H91" s="40"/>
      <c r="I91" s="32" t="s">
        <v>30</v>
      </c>
      <c r="J91" s="36" t="str">
        <f>E21</f>
        <v>PROJEKT STAVBY s.r.o., Ing.Aleš Sedláček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Martin Lang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90</v>
      </c>
      <c r="D94" s="172"/>
      <c r="E94" s="172"/>
      <c r="F94" s="172"/>
      <c r="G94" s="172"/>
      <c r="H94" s="172"/>
      <c r="I94" s="172"/>
      <c r="J94" s="173" t="s">
        <v>91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92</v>
      </c>
      <c r="D96" s="40"/>
      <c r="E96" s="40"/>
      <c r="F96" s="40"/>
      <c r="G96" s="40"/>
      <c r="H96" s="40"/>
      <c r="I96" s="40"/>
      <c r="J96" s="110">
        <f>J140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93</v>
      </c>
    </row>
    <row r="97" s="9" customFormat="1" ht="24.96" customHeight="1">
      <c r="A97" s="9"/>
      <c r="B97" s="175"/>
      <c r="C97" s="176"/>
      <c r="D97" s="177" t="s">
        <v>94</v>
      </c>
      <c r="E97" s="178"/>
      <c r="F97" s="178"/>
      <c r="G97" s="178"/>
      <c r="H97" s="178"/>
      <c r="I97" s="178"/>
      <c r="J97" s="179">
        <f>J141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95</v>
      </c>
      <c r="E98" s="184"/>
      <c r="F98" s="184"/>
      <c r="G98" s="184"/>
      <c r="H98" s="184"/>
      <c r="I98" s="184"/>
      <c r="J98" s="185">
        <f>J142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96</v>
      </c>
      <c r="E99" s="184"/>
      <c r="F99" s="184"/>
      <c r="G99" s="184"/>
      <c r="H99" s="184"/>
      <c r="I99" s="184"/>
      <c r="J99" s="185">
        <f>J160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97</v>
      </c>
      <c r="E100" s="184"/>
      <c r="F100" s="184"/>
      <c r="G100" s="184"/>
      <c r="H100" s="184"/>
      <c r="I100" s="184"/>
      <c r="J100" s="185">
        <f>J193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98</v>
      </c>
      <c r="E101" s="184"/>
      <c r="F101" s="184"/>
      <c r="G101" s="184"/>
      <c r="H101" s="184"/>
      <c r="I101" s="184"/>
      <c r="J101" s="185">
        <f>J214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99</v>
      </c>
      <c r="E102" s="184"/>
      <c r="F102" s="184"/>
      <c r="G102" s="184"/>
      <c r="H102" s="184"/>
      <c r="I102" s="184"/>
      <c r="J102" s="185">
        <f>J221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5"/>
      <c r="C103" s="176"/>
      <c r="D103" s="177" t="s">
        <v>100</v>
      </c>
      <c r="E103" s="178"/>
      <c r="F103" s="178"/>
      <c r="G103" s="178"/>
      <c r="H103" s="178"/>
      <c r="I103" s="178"/>
      <c r="J103" s="179">
        <f>J223</f>
        <v>0</v>
      </c>
      <c r="K103" s="176"/>
      <c r="L103" s="18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1"/>
      <c r="C104" s="182"/>
      <c r="D104" s="183" t="s">
        <v>101</v>
      </c>
      <c r="E104" s="184"/>
      <c r="F104" s="184"/>
      <c r="G104" s="184"/>
      <c r="H104" s="184"/>
      <c r="I104" s="184"/>
      <c r="J104" s="185">
        <f>J224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102</v>
      </c>
      <c r="E105" s="184"/>
      <c r="F105" s="184"/>
      <c r="G105" s="184"/>
      <c r="H105" s="184"/>
      <c r="I105" s="184"/>
      <c r="J105" s="185">
        <f>J233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103</v>
      </c>
      <c r="E106" s="184"/>
      <c r="F106" s="184"/>
      <c r="G106" s="184"/>
      <c r="H106" s="184"/>
      <c r="I106" s="184"/>
      <c r="J106" s="185">
        <f>J247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104</v>
      </c>
      <c r="E107" s="184"/>
      <c r="F107" s="184"/>
      <c r="G107" s="184"/>
      <c r="H107" s="184"/>
      <c r="I107" s="184"/>
      <c r="J107" s="185">
        <f>J259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105</v>
      </c>
      <c r="E108" s="184"/>
      <c r="F108" s="184"/>
      <c r="G108" s="184"/>
      <c r="H108" s="184"/>
      <c r="I108" s="184"/>
      <c r="J108" s="185">
        <f>J266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106</v>
      </c>
      <c r="E109" s="184"/>
      <c r="F109" s="184"/>
      <c r="G109" s="184"/>
      <c r="H109" s="184"/>
      <c r="I109" s="184"/>
      <c r="J109" s="185">
        <f>J286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107</v>
      </c>
      <c r="E110" s="184"/>
      <c r="F110" s="184"/>
      <c r="G110" s="184"/>
      <c r="H110" s="184"/>
      <c r="I110" s="184"/>
      <c r="J110" s="185">
        <f>J294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108</v>
      </c>
      <c r="E111" s="184"/>
      <c r="F111" s="184"/>
      <c r="G111" s="184"/>
      <c r="H111" s="184"/>
      <c r="I111" s="184"/>
      <c r="J111" s="185">
        <f>J299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1"/>
      <c r="C112" s="182"/>
      <c r="D112" s="183" t="s">
        <v>109</v>
      </c>
      <c r="E112" s="184"/>
      <c r="F112" s="184"/>
      <c r="G112" s="184"/>
      <c r="H112" s="184"/>
      <c r="I112" s="184"/>
      <c r="J112" s="185">
        <f>J311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1"/>
      <c r="C113" s="182"/>
      <c r="D113" s="183" t="s">
        <v>110</v>
      </c>
      <c r="E113" s="184"/>
      <c r="F113" s="184"/>
      <c r="G113" s="184"/>
      <c r="H113" s="184"/>
      <c r="I113" s="184"/>
      <c r="J113" s="185">
        <f>J318</f>
        <v>0</v>
      </c>
      <c r="K113" s="182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1"/>
      <c r="C114" s="182"/>
      <c r="D114" s="183" t="s">
        <v>111</v>
      </c>
      <c r="E114" s="184"/>
      <c r="F114" s="184"/>
      <c r="G114" s="184"/>
      <c r="H114" s="184"/>
      <c r="I114" s="184"/>
      <c r="J114" s="185">
        <f>J367</f>
        <v>0</v>
      </c>
      <c r="K114" s="182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1"/>
      <c r="C115" s="182"/>
      <c r="D115" s="183" t="s">
        <v>112</v>
      </c>
      <c r="E115" s="184"/>
      <c r="F115" s="184"/>
      <c r="G115" s="184"/>
      <c r="H115" s="184"/>
      <c r="I115" s="184"/>
      <c r="J115" s="185">
        <f>J375</f>
        <v>0</v>
      </c>
      <c r="K115" s="182"/>
      <c r="L115" s="18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1"/>
      <c r="C116" s="182"/>
      <c r="D116" s="183" t="s">
        <v>113</v>
      </c>
      <c r="E116" s="184"/>
      <c r="F116" s="184"/>
      <c r="G116" s="184"/>
      <c r="H116" s="184"/>
      <c r="I116" s="184"/>
      <c r="J116" s="185">
        <f>J386</f>
        <v>0</v>
      </c>
      <c r="K116" s="182"/>
      <c r="L116" s="18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1"/>
      <c r="C117" s="182"/>
      <c r="D117" s="183" t="s">
        <v>114</v>
      </c>
      <c r="E117" s="184"/>
      <c r="F117" s="184"/>
      <c r="G117" s="184"/>
      <c r="H117" s="184"/>
      <c r="I117" s="184"/>
      <c r="J117" s="185">
        <f>J406</f>
        <v>0</v>
      </c>
      <c r="K117" s="182"/>
      <c r="L117" s="18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1"/>
      <c r="C118" s="182"/>
      <c r="D118" s="183" t="s">
        <v>115</v>
      </c>
      <c r="E118" s="184"/>
      <c r="F118" s="184"/>
      <c r="G118" s="184"/>
      <c r="H118" s="184"/>
      <c r="I118" s="184"/>
      <c r="J118" s="185">
        <f>J443</f>
        <v>0</v>
      </c>
      <c r="K118" s="182"/>
      <c r="L118" s="18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1"/>
      <c r="C119" s="182"/>
      <c r="D119" s="183" t="s">
        <v>116</v>
      </c>
      <c r="E119" s="184"/>
      <c r="F119" s="184"/>
      <c r="G119" s="184"/>
      <c r="H119" s="184"/>
      <c r="I119" s="184"/>
      <c r="J119" s="185">
        <f>J458</f>
        <v>0</v>
      </c>
      <c r="K119" s="182"/>
      <c r="L119" s="18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1"/>
      <c r="C120" s="182"/>
      <c r="D120" s="183" t="s">
        <v>117</v>
      </c>
      <c r="E120" s="184"/>
      <c r="F120" s="184"/>
      <c r="G120" s="184"/>
      <c r="H120" s="184"/>
      <c r="I120" s="184"/>
      <c r="J120" s="185">
        <f>J483</f>
        <v>0</v>
      </c>
      <c r="K120" s="182"/>
      <c r="L120" s="186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2" customFormat="1" ht="21.84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66"/>
      <c r="C122" s="67"/>
      <c r="D122" s="67"/>
      <c r="E122" s="67"/>
      <c r="F122" s="67"/>
      <c r="G122" s="67"/>
      <c r="H122" s="67"/>
      <c r="I122" s="67"/>
      <c r="J122" s="67"/>
      <c r="K122" s="67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6" s="2" customFormat="1" ht="6.96" customHeight="1">
      <c r="A126" s="38"/>
      <c r="B126" s="68"/>
      <c r="C126" s="69"/>
      <c r="D126" s="69"/>
      <c r="E126" s="69"/>
      <c r="F126" s="69"/>
      <c r="G126" s="69"/>
      <c r="H126" s="69"/>
      <c r="I126" s="69"/>
      <c r="J126" s="69"/>
      <c r="K126" s="69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24.96" customHeight="1">
      <c r="A127" s="38"/>
      <c r="B127" s="39"/>
      <c r="C127" s="23" t="s">
        <v>118</v>
      </c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16</v>
      </c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6.5" customHeight="1">
      <c r="A130" s="38"/>
      <c r="B130" s="39"/>
      <c r="C130" s="40"/>
      <c r="D130" s="40"/>
      <c r="E130" s="170" t="str">
        <f>E7</f>
        <v>Jiráskova č.p.22 - byt č.6</v>
      </c>
      <c r="F130" s="32"/>
      <c r="G130" s="32"/>
      <c r="H130" s="32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2" t="s">
        <v>87</v>
      </c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6.5" customHeight="1">
      <c r="A132" s="38"/>
      <c r="B132" s="39"/>
      <c r="C132" s="40"/>
      <c r="D132" s="40"/>
      <c r="E132" s="76" t="str">
        <f>E9</f>
        <v>01 - Oprava bytu</v>
      </c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6.96" customHeight="1">
      <c r="A133" s="38"/>
      <c r="B133" s="39"/>
      <c r="C133" s="40"/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2" customHeight="1">
      <c r="A134" s="38"/>
      <c r="B134" s="39"/>
      <c r="C134" s="32" t="s">
        <v>20</v>
      </c>
      <c r="D134" s="40"/>
      <c r="E134" s="40"/>
      <c r="F134" s="27" t="str">
        <f>F12</f>
        <v>Jiráskova 22, Jihlava</v>
      </c>
      <c r="G134" s="40"/>
      <c r="H134" s="40"/>
      <c r="I134" s="32" t="s">
        <v>22</v>
      </c>
      <c r="J134" s="79" t="str">
        <f>IF(J12="","",J12)</f>
        <v>12. 8. 2024</v>
      </c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6.96" customHeight="1">
      <c r="A135" s="38"/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40.05" customHeight="1">
      <c r="A136" s="38"/>
      <c r="B136" s="39"/>
      <c r="C136" s="32" t="s">
        <v>24</v>
      </c>
      <c r="D136" s="40"/>
      <c r="E136" s="40"/>
      <c r="F136" s="27" t="str">
        <f>E15</f>
        <v>Statutární město Jihlava</v>
      </c>
      <c r="G136" s="40"/>
      <c r="H136" s="40"/>
      <c r="I136" s="32" t="s">
        <v>30</v>
      </c>
      <c r="J136" s="36" t="str">
        <f>E21</f>
        <v>PROJEKT STAVBY s.r.o., Ing.Aleš Sedláček</v>
      </c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5.15" customHeight="1">
      <c r="A137" s="38"/>
      <c r="B137" s="39"/>
      <c r="C137" s="32" t="s">
        <v>28</v>
      </c>
      <c r="D137" s="40"/>
      <c r="E137" s="40"/>
      <c r="F137" s="27" t="str">
        <f>IF(E18="","",E18)</f>
        <v>Vyplň údaj</v>
      </c>
      <c r="G137" s="40"/>
      <c r="H137" s="40"/>
      <c r="I137" s="32" t="s">
        <v>33</v>
      </c>
      <c r="J137" s="36" t="str">
        <f>E24</f>
        <v>Martin Lang</v>
      </c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0.32" customHeight="1">
      <c r="A138" s="38"/>
      <c r="B138" s="39"/>
      <c r="C138" s="40"/>
      <c r="D138" s="40"/>
      <c r="E138" s="40"/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11" customFormat="1" ht="29.28" customHeight="1">
      <c r="A139" s="187"/>
      <c r="B139" s="188"/>
      <c r="C139" s="189" t="s">
        <v>119</v>
      </c>
      <c r="D139" s="190" t="s">
        <v>61</v>
      </c>
      <c r="E139" s="190" t="s">
        <v>57</v>
      </c>
      <c r="F139" s="190" t="s">
        <v>58</v>
      </c>
      <c r="G139" s="190" t="s">
        <v>120</v>
      </c>
      <c r="H139" s="190" t="s">
        <v>121</v>
      </c>
      <c r="I139" s="190" t="s">
        <v>122</v>
      </c>
      <c r="J139" s="190" t="s">
        <v>91</v>
      </c>
      <c r="K139" s="191" t="s">
        <v>123</v>
      </c>
      <c r="L139" s="192"/>
      <c r="M139" s="100" t="s">
        <v>1</v>
      </c>
      <c r="N139" s="101" t="s">
        <v>40</v>
      </c>
      <c r="O139" s="101" t="s">
        <v>124</v>
      </c>
      <c r="P139" s="101" t="s">
        <v>125</v>
      </c>
      <c r="Q139" s="101" t="s">
        <v>126</v>
      </c>
      <c r="R139" s="101" t="s">
        <v>127</v>
      </c>
      <c r="S139" s="101" t="s">
        <v>128</v>
      </c>
      <c r="T139" s="102" t="s">
        <v>129</v>
      </c>
      <c r="U139" s="187"/>
      <c r="V139" s="187"/>
      <c r="W139" s="187"/>
      <c r="X139" s="187"/>
      <c r="Y139" s="187"/>
      <c r="Z139" s="187"/>
      <c r="AA139" s="187"/>
      <c r="AB139" s="187"/>
      <c r="AC139" s="187"/>
      <c r="AD139" s="187"/>
      <c r="AE139" s="187"/>
    </row>
    <row r="140" s="2" customFormat="1" ht="22.8" customHeight="1">
      <c r="A140" s="38"/>
      <c r="B140" s="39"/>
      <c r="C140" s="107" t="s">
        <v>130</v>
      </c>
      <c r="D140" s="40"/>
      <c r="E140" s="40"/>
      <c r="F140" s="40"/>
      <c r="G140" s="40"/>
      <c r="H140" s="40"/>
      <c r="I140" s="40"/>
      <c r="J140" s="193">
        <f>BK140</f>
        <v>0</v>
      </c>
      <c r="K140" s="40"/>
      <c r="L140" s="44"/>
      <c r="M140" s="103"/>
      <c r="N140" s="194"/>
      <c r="O140" s="104"/>
      <c r="P140" s="195">
        <f>P141+P223</f>
        <v>0</v>
      </c>
      <c r="Q140" s="104"/>
      <c r="R140" s="195">
        <f>R141+R223</f>
        <v>5.0992514599999996</v>
      </c>
      <c r="S140" s="104"/>
      <c r="T140" s="196">
        <f>T141+T223</f>
        <v>3.20453688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75</v>
      </c>
      <c r="AU140" s="17" t="s">
        <v>93</v>
      </c>
      <c r="BK140" s="197">
        <f>BK141+BK223</f>
        <v>0</v>
      </c>
    </row>
    <row r="141" s="12" customFormat="1" ht="25.92" customHeight="1">
      <c r="A141" s="12"/>
      <c r="B141" s="198"/>
      <c r="C141" s="199"/>
      <c r="D141" s="200" t="s">
        <v>75</v>
      </c>
      <c r="E141" s="201" t="s">
        <v>131</v>
      </c>
      <c r="F141" s="201" t="s">
        <v>132</v>
      </c>
      <c r="G141" s="199"/>
      <c r="H141" s="199"/>
      <c r="I141" s="202"/>
      <c r="J141" s="203">
        <f>BK141</f>
        <v>0</v>
      </c>
      <c r="K141" s="199"/>
      <c r="L141" s="204"/>
      <c r="M141" s="205"/>
      <c r="N141" s="206"/>
      <c r="O141" s="206"/>
      <c r="P141" s="207">
        <f>P142+P160+P193+P214+P221</f>
        <v>0</v>
      </c>
      <c r="Q141" s="206"/>
      <c r="R141" s="207">
        <f>R142+R160+R193+R214+R221</f>
        <v>2.8893242599999995</v>
      </c>
      <c r="S141" s="206"/>
      <c r="T141" s="208">
        <f>T142+T160+T193+T214+T221</f>
        <v>2.2470330000000001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9" t="s">
        <v>84</v>
      </c>
      <c r="AT141" s="210" t="s">
        <v>75</v>
      </c>
      <c r="AU141" s="210" t="s">
        <v>76</v>
      </c>
      <c r="AY141" s="209" t="s">
        <v>133</v>
      </c>
      <c r="BK141" s="211">
        <f>BK142+BK160+BK193+BK214+BK221</f>
        <v>0</v>
      </c>
    </row>
    <row r="142" s="12" customFormat="1" ht="22.8" customHeight="1">
      <c r="A142" s="12"/>
      <c r="B142" s="198"/>
      <c r="C142" s="199"/>
      <c r="D142" s="200" t="s">
        <v>75</v>
      </c>
      <c r="E142" s="212" t="s">
        <v>134</v>
      </c>
      <c r="F142" s="212" t="s">
        <v>135</v>
      </c>
      <c r="G142" s="199"/>
      <c r="H142" s="199"/>
      <c r="I142" s="202"/>
      <c r="J142" s="213">
        <f>BK142</f>
        <v>0</v>
      </c>
      <c r="K142" s="199"/>
      <c r="L142" s="204"/>
      <c r="M142" s="205"/>
      <c r="N142" s="206"/>
      <c r="O142" s="206"/>
      <c r="P142" s="207">
        <f>SUM(P143:P159)</f>
        <v>0</v>
      </c>
      <c r="Q142" s="206"/>
      <c r="R142" s="207">
        <f>SUM(R143:R159)</f>
        <v>0.53237965999999992</v>
      </c>
      <c r="S142" s="206"/>
      <c r="T142" s="208">
        <f>SUM(T143:T159)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9" t="s">
        <v>84</v>
      </c>
      <c r="AT142" s="210" t="s">
        <v>75</v>
      </c>
      <c r="AU142" s="210" t="s">
        <v>84</v>
      </c>
      <c r="AY142" s="209" t="s">
        <v>133</v>
      </c>
      <c r="BK142" s="211">
        <f>SUM(BK143:BK159)</f>
        <v>0</v>
      </c>
    </row>
    <row r="143" s="2" customFormat="1" ht="37.8" customHeight="1">
      <c r="A143" s="38"/>
      <c r="B143" s="39"/>
      <c r="C143" s="214" t="s">
        <v>84</v>
      </c>
      <c r="D143" s="214" t="s">
        <v>136</v>
      </c>
      <c r="E143" s="215" t="s">
        <v>137</v>
      </c>
      <c r="F143" s="216" t="s">
        <v>138</v>
      </c>
      <c r="G143" s="217" t="s">
        <v>139</v>
      </c>
      <c r="H143" s="218">
        <v>2</v>
      </c>
      <c r="I143" s="219"/>
      <c r="J143" s="220">
        <f>ROUND(I143*H143,2)</f>
        <v>0</v>
      </c>
      <c r="K143" s="216" t="s">
        <v>140</v>
      </c>
      <c r="L143" s="44"/>
      <c r="M143" s="221" t="s">
        <v>1</v>
      </c>
      <c r="N143" s="222" t="s">
        <v>42</v>
      </c>
      <c r="O143" s="91"/>
      <c r="P143" s="223">
        <f>O143*H143</f>
        <v>0</v>
      </c>
      <c r="Q143" s="223">
        <v>0.073669999999999999</v>
      </c>
      <c r="R143" s="223">
        <f>Q143*H143</f>
        <v>0.14734</v>
      </c>
      <c r="S143" s="223">
        <v>0</v>
      </c>
      <c r="T143" s="22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5" t="s">
        <v>141</v>
      </c>
      <c r="AT143" s="225" t="s">
        <v>136</v>
      </c>
      <c r="AU143" s="225" t="s">
        <v>142</v>
      </c>
      <c r="AY143" s="17" t="s">
        <v>133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7" t="s">
        <v>142</v>
      </c>
      <c r="BK143" s="226">
        <f>ROUND(I143*H143,2)</f>
        <v>0</v>
      </c>
      <c r="BL143" s="17" t="s">
        <v>141</v>
      </c>
      <c r="BM143" s="225" t="s">
        <v>143</v>
      </c>
    </row>
    <row r="144" s="13" customFormat="1">
      <c r="A144" s="13"/>
      <c r="B144" s="227"/>
      <c r="C144" s="228"/>
      <c r="D144" s="229" t="s">
        <v>144</v>
      </c>
      <c r="E144" s="230" t="s">
        <v>1</v>
      </c>
      <c r="F144" s="231" t="s">
        <v>145</v>
      </c>
      <c r="G144" s="228"/>
      <c r="H144" s="230" t="s">
        <v>1</v>
      </c>
      <c r="I144" s="232"/>
      <c r="J144" s="228"/>
      <c r="K144" s="228"/>
      <c r="L144" s="233"/>
      <c r="M144" s="234"/>
      <c r="N144" s="235"/>
      <c r="O144" s="235"/>
      <c r="P144" s="235"/>
      <c r="Q144" s="235"/>
      <c r="R144" s="235"/>
      <c r="S144" s="235"/>
      <c r="T144" s="23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7" t="s">
        <v>144</v>
      </c>
      <c r="AU144" s="237" t="s">
        <v>142</v>
      </c>
      <c r="AV144" s="13" t="s">
        <v>84</v>
      </c>
      <c r="AW144" s="13" t="s">
        <v>32</v>
      </c>
      <c r="AX144" s="13" t="s">
        <v>76</v>
      </c>
      <c r="AY144" s="237" t="s">
        <v>133</v>
      </c>
    </row>
    <row r="145" s="14" customFormat="1">
      <c r="A145" s="14"/>
      <c r="B145" s="238"/>
      <c r="C145" s="239"/>
      <c r="D145" s="229" t="s">
        <v>144</v>
      </c>
      <c r="E145" s="240" t="s">
        <v>1</v>
      </c>
      <c r="F145" s="241" t="s">
        <v>142</v>
      </c>
      <c r="G145" s="239"/>
      <c r="H145" s="242">
        <v>2</v>
      </c>
      <c r="I145" s="243"/>
      <c r="J145" s="239"/>
      <c r="K145" s="239"/>
      <c r="L145" s="244"/>
      <c r="M145" s="245"/>
      <c r="N145" s="246"/>
      <c r="O145" s="246"/>
      <c r="P145" s="246"/>
      <c r="Q145" s="246"/>
      <c r="R145" s="246"/>
      <c r="S145" s="246"/>
      <c r="T145" s="247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8" t="s">
        <v>144</v>
      </c>
      <c r="AU145" s="248" t="s">
        <v>142</v>
      </c>
      <c r="AV145" s="14" t="s">
        <v>142</v>
      </c>
      <c r="AW145" s="14" t="s">
        <v>32</v>
      </c>
      <c r="AX145" s="14" t="s">
        <v>76</v>
      </c>
      <c r="AY145" s="248" t="s">
        <v>133</v>
      </c>
    </row>
    <row r="146" s="15" customFormat="1">
      <c r="A146" s="15"/>
      <c r="B146" s="249"/>
      <c r="C146" s="250"/>
      <c r="D146" s="229" t="s">
        <v>144</v>
      </c>
      <c r="E146" s="251" t="s">
        <v>1</v>
      </c>
      <c r="F146" s="252" t="s">
        <v>146</v>
      </c>
      <c r="G146" s="250"/>
      <c r="H146" s="253">
        <v>2</v>
      </c>
      <c r="I146" s="254"/>
      <c r="J146" s="250"/>
      <c r="K146" s="250"/>
      <c r="L146" s="255"/>
      <c r="M146" s="256"/>
      <c r="N146" s="257"/>
      <c r="O146" s="257"/>
      <c r="P146" s="257"/>
      <c r="Q146" s="257"/>
      <c r="R146" s="257"/>
      <c r="S146" s="257"/>
      <c r="T146" s="258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9" t="s">
        <v>144</v>
      </c>
      <c r="AU146" s="259" t="s">
        <v>142</v>
      </c>
      <c r="AV146" s="15" t="s">
        <v>141</v>
      </c>
      <c r="AW146" s="15" t="s">
        <v>32</v>
      </c>
      <c r="AX146" s="15" t="s">
        <v>84</v>
      </c>
      <c r="AY146" s="259" t="s">
        <v>133</v>
      </c>
    </row>
    <row r="147" s="2" customFormat="1" ht="24.15" customHeight="1">
      <c r="A147" s="38"/>
      <c r="B147" s="39"/>
      <c r="C147" s="214" t="s">
        <v>142</v>
      </c>
      <c r="D147" s="214" t="s">
        <v>136</v>
      </c>
      <c r="E147" s="215" t="s">
        <v>147</v>
      </c>
      <c r="F147" s="216" t="s">
        <v>148</v>
      </c>
      <c r="G147" s="217" t="s">
        <v>149</v>
      </c>
      <c r="H147" s="218">
        <v>0.088999999999999996</v>
      </c>
      <c r="I147" s="219"/>
      <c r="J147" s="220">
        <f>ROUND(I147*H147,2)</f>
        <v>0</v>
      </c>
      <c r="K147" s="216" t="s">
        <v>140</v>
      </c>
      <c r="L147" s="44"/>
      <c r="M147" s="221" t="s">
        <v>1</v>
      </c>
      <c r="N147" s="222" t="s">
        <v>42</v>
      </c>
      <c r="O147" s="91"/>
      <c r="P147" s="223">
        <f>O147*H147</f>
        <v>0</v>
      </c>
      <c r="Q147" s="223">
        <v>1.94302</v>
      </c>
      <c r="R147" s="223">
        <f>Q147*H147</f>
        <v>0.17292877999999998</v>
      </c>
      <c r="S147" s="223">
        <v>0</v>
      </c>
      <c r="T147" s="22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5" t="s">
        <v>141</v>
      </c>
      <c r="AT147" s="225" t="s">
        <v>136</v>
      </c>
      <c r="AU147" s="225" t="s">
        <v>142</v>
      </c>
      <c r="AY147" s="17" t="s">
        <v>133</v>
      </c>
      <c r="BE147" s="226">
        <f>IF(N147="základní",J147,0)</f>
        <v>0</v>
      </c>
      <c r="BF147" s="226">
        <f>IF(N147="snížená",J147,0)</f>
        <v>0</v>
      </c>
      <c r="BG147" s="226">
        <f>IF(N147="zákl. přenesená",J147,0)</f>
        <v>0</v>
      </c>
      <c r="BH147" s="226">
        <f>IF(N147="sníž. přenesená",J147,0)</f>
        <v>0</v>
      </c>
      <c r="BI147" s="226">
        <f>IF(N147="nulová",J147,0)</f>
        <v>0</v>
      </c>
      <c r="BJ147" s="17" t="s">
        <v>142</v>
      </c>
      <c r="BK147" s="226">
        <f>ROUND(I147*H147,2)</f>
        <v>0</v>
      </c>
      <c r="BL147" s="17" t="s">
        <v>141</v>
      </c>
      <c r="BM147" s="225" t="s">
        <v>150</v>
      </c>
    </row>
    <row r="148" s="14" customFormat="1">
      <c r="A148" s="14"/>
      <c r="B148" s="238"/>
      <c r="C148" s="239"/>
      <c r="D148" s="229" t="s">
        <v>144</v>
      </c>
      <c r="E148" s="240" t="s">
        <v>1</v>
      </c>
      <c r="F148" s="241" t="s">
        <v>151</v>
      </c>
      <c r="G148" s="239"/>
      <c r="H148" s="242">
        <v>0.088999999999999996</v>
      </c>
      <c r="I148" s="243"/>
      <c r="J148" s="239"/>
      <c r="K148" s="239"/>
      <c r="L148" s="244"/>
      <c r="M148" s="245"/>
      <c r="N148" s="246"/>
      <c r="O148" s="246"/>
      <c r="P148" s="246"/>
      <c r="Q148" s="246"/>
      <c r="R148" s="246"/>
      <c r="S148" s="246"/>
      <c r="T148" s="24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8" t="s">
        <v>144</v>
      </c>
      <c r="AU148" s="248" t="s">
        <v>142</v>
      </c>
      <c r="AV148" s="14" t="s">
        <v>142</v>
      </c>
      <c r="AW148" s="14" t="s">
        <v>32</v>
      </c>
      <c r="AX148" s="14" t="s">
        <v>76</v>
      </c>
      <c r="AY148" s="248" t="s">
        <v>133</v>
      </c>
    </row>
    <row r="149" s="15" customFormat="1">
      <c r="A149" s="15"/>
      <c r="B149" s="249"/>
      <c r="C149" s="250"/>
      <c r="D149" s="229" t="s">
        <v>144</v>
      </c>
      <c r="E149" s="251" t="s">
        <v>1</v>
      </c>
      <c r="F149" s="252" t="s">
        <v>146</v>
      </c>
      <c r="G149" s="250"/>
      <c r="H149" s="253">
        <v>0.088999999999999996</v>
      </c>
      <c r="I149" s="254"/>
      <c r="J149" s="250"/>
      <c r="K149" s="250"/>
      <c r="L149" s="255"/>
      <c r="M149" s="256"/>
      <c r="N149" s="257"/>
      <c r="O149" s="257"/>
      <c r="P149" s="257"/>
      <c r="Q149" s="257"/>
      <c r="R149" s="257"/>
      <c r="S149" s="257"/>
      <c r="T149" s="258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59" t="s">
        <v>144</v>
      </c>
      <c r="AU149" s="259" t="s">
        <v>142</v>
      </c>
      <c r="AV149" s="15" t="s">
        <v>141</v>
      </c>
      <c r="AW149" s="15" t="s">
        <v>32</v>
      </c>
      <c r="AX149" s="15" t="s">
        <v>84</v>
      </c>
      <c r="AY149" s="259" t="s">
        <v>133</v>
      </c>
    </row>
    <row r="150" s="2" customFormat="1" ht="33" customHeight="1">
      <c r="A150" s="38"/>
      <c r="B150" s="39"/>
      <c r="C150" s="214" t="s">
        <v>134</v>
      </c>
      <c r="D150" s="214" t="s">
        <v>136</v>
      </c>
      <c r="E150" s="215" t="s">
        <v>152</v>
      </c>
      <c r="F150" s="216" t="s">
        <v>153</v>
      </c>
      <c r="G150" s="217" t="s">
        <v>154</v>
      </c>
      <c r="H150" s="218">
        <v>0.047</v>
      </c>
      <c r="I150" s="219"/>
      <c r="J150" s="220">
        <f>ROUND(I150*H150,2)</f>
        <v>0</v>
      </c>
      <c r="K150" s="216" t="s">
        <v>140</v>
      </c>
      <c r="L150" s="44"/>
      <c r="M150" s="221" t="s">
        <v>1</v>
      </c>
      <c r="N150" s="222" t="s">
        <v>42</v>
      </c>
      <c r="O150" s="91"/>
      <c r="P150" s="223">
        <f>O150*H150</f>
        <v>0</v>
      </c>
      <c r="Q150" s="223">
        <v>1.0900000000000001</v>
      </c>
      <c r="R150" s="223">
        <f>Q150*H150</f>
        <v>0.051230000000000005</v>
      </c>
      <c r="S150" s="223">
        <v>0</v>
      </c>
      <c r="T150" s="22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5" t="s">
        <v>141</v>
      </c>
      <c r="AT150" s="225" t="s">
        <v>136</v>
      </c>
      <c r="AU150" s="225" t="s">
        <v>142</v>
      </c>
      <c r="AY150" s="17" t="s">
        <v>133</v>
      </c>
      <c r="BE150" s="226">
        <f>IF(N150="základní",J150,0)</f>
        <v>0</v>
      </c>
      <c r="BF150" s="226">
        <f>IF(N150="snížená",J150,0)</f>
        <v>0</v>
      </c>
      <c r="BG150" s="226">
        <f>IF(N150="zákl. přenesená",J150,0)</f>
        <v>0</v>
      </c>
      <c r="BH150" s="226">
        <f>IF(N150="sníž. přenesená",J150,0)</f>
        <v>0</v>
      </c>
      <c r="BI150" s="226">
        <f>IF(N150="nulová",J150,0)</f>
        <v>0</v>
      </c>
      <c r="BJ150" s="17" t="s">
        <v>142</v>
      </c>
      <c r="BK150" s="226">
        <f>ROUND(I150*H150,2)</f>
        <v>0</v>
      </c>
      <c r="BL150" s="17" t="s">
        <v>141</v>
      </c>
      <c r="BM150" s="225" t="s">
        <v>155</v>
      </c>
    </row>
    <row r="151" s="14" customFormat="1">
      <c r="A151" s="14"/>
      <c r="B151" s="238"/>
      <c r="C151" s="239"/>
      <c r="D151" s="229" t="s">
        <v>144</v>
      </c>
      <c r="E151" s="240" t="s">
        <v>1</v>
      </c>
      <c r="F151" s="241" t="s">
        <v>156</v>
      </c>
      <c r="G151" s="239"/>
      <c r="H151" s="242">
        <v>0.047</v>
      </c>
      <c r="I151" s="243"/>
      <c r="J151" s="239"/>
      <c r="K151" s="239"/>
      <c r="L151" s="244"/>
      <c r="M151" s="245"/>
      <c r="N151" s="246"/>
      <c r="O151" s="246"/>
      <c r="P151" s="246"/>
      <c r="Q151" s="246"/>
      <c r="R151" s="246"/>
      <c r="S151" s="246"/>
      <c r="T151" s="247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8" t="s">
        <v>144</v>
      </c>
      <c r="AU151" s="248" t="s">
        <v>142</v>
      </c>
      <c r="AV151" s="14" t="s">
        <v>142</v>
      </c>
      <c r="AW151" s="14" t="s">
        <v>32</v>
      </c>
      <c r="AX151" s="14" t="s">
        <v>76</v>
      </c>
      <c r="AY151" s="248" t="s">
        <v>133</v>
      </c>
    </row>
    <row r="152" s="15" customFormat="1">
      <c r="A152" s="15"/>
      <c r="B152" s="249"/>
      <c r="C152" s="250"/>
      <c r="D152" s="229" t="s">
        <v>144</v>
      </c>
      <c r="E152" s="251" t="s">
        <v>1</v>
      </c>
      <c r="F152" s="252" t="s">
        <v>146</v>
      </c>
      <c r="G152" s="250"/>
      <c r="H152" s="253">
        <v>0.047</v>
      </c>
      <c r="I152" s="254"/>
      <c r="J152" s="250"/>
      <c r="K152" s="250"/>
      <c r="L152" s="255"/>
      <c r="M152" s="256"/>
      <c r="N152" s="257"/>
      <c r="O152" s="257"/>
      <c r="P152" s="257"/>
      <c r="Q152" s="257"/>
      <c r="R152" s="257"/>
      <c r="S152" s="257"/>
      <c r="T152" s="258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9" t="s">
        <v>144</v>
      </c>
      <c r="AU152" s="259" t="s">
        <v>142</v>
      </c>
      <c r="AV152" s="15" t="s">
        <v>141</v>
      </c>
      <c r="AW152" s="15" t="s">
        <v>32</v>
      </c>
      <c r="AX152" s="15" t="s">
        <v>84</v>
      </c>
      <c r="AY152" s="259" t="s">
        <v>133</v>
      </c>
    </row>
    <row r="153" s="2" customFormat="1" ht="49.05" customHeight="1">
      <c r="A153" s="38"/>
      <c r="B153" s="39"/>
      <c r="C153" s="214" t="s">
        <v>141</v>
      </c>
      <c r="D153" s="214" t="s">
        <v>136</v>
      </c>
      <c r="E153" s="215" t="s">
        <v>157</v>
      </c>
      <c r="F153" s="216" t="s">
        <v>158</v>
      </c>
      <c r="G153" s="217" t="s">
        <v>159</v>
      </c>
      <c r="H153" s="218">
        <v>1.3999999999999999</v>
      </c>
      <c r="I153" s="219"/>
      <c r="J153" s="220">
        <f>ROUND(I153*H153,2)</f>
        <v>0</v>
      </c>
      <c r="K153" s="216" t="s">
        <v>140</v>
      </c>
      <c r="L153" s="44"/>
      <c r="M153" s="221" t="s">
        <v>1</v>
      </c>
      <c r="N153" s="222" t="s">
        <v>42</v>
      </c>
      <c r="O153" s="91"/>
      <c r="P153" s="223">
        <f>O153*H153</f>
        <v>0</v>
      </c>
      <c r="Q153" s="223">
        <v>0.061969999999999997</v>
      </c>
      <c r="R153" s="223">
        <f>Q153*H153</f>
        <v>0.086757999999999988</v>
      </c>
      <c r="S153" s="223">
        <v>0</v>
      </c>
      <c r="T153" s="22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5" t="s">
        <v>141</v>
      </c>
      <c r="AT153" s="225" t="s">
        <v>136</v>
      </c>
      <c r="AU153" s="225" t="s">
        <v>142</v>
      </c>
      <c r="AY153" s="17" t="s">
        <v>133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7" t="s">
        <v>142</v>
      </c>
      <c r="BK153" s="226">
        <f>ROUND(I153*H153,2)</f>
        <v>0</v>
      </c>
      <c r="BL153" s="17" t="s">
        <v>141</v>
      </c>
      <c r="BM153" s="225" t="s">
        <v>160</v>
      </c>
    </row>
    <row r="154" s="13" customFormat="1">
      <c r="A154" s="13"/>
      <c r="B154" s="227"/>
      <c r="C154" s="228"/>
      <c r="D154" s="229" t="s">
        <v>144</v>
      </c>
      <c r="E154" s="230" t="s">
        <v>1</v>
      </c>
      <c r="F154" s="231" t="s">
        <v>161</v>
      </c>
      <c r="G154" s="228"/>
      <c r="H154" s="230" t="s">
        <v>1</v>
      </c>
      <c r="I154" s="232"/>
      <c r="J154" s="228"/>
      <c r="K154" s="228"/>
      <c r="L154" s="233"/>
      <c r="M154" s="234"/>
      <c r="N154" s="235"/>
      <c r="O154" s="235"/>
      <c r="P154" s="235"/>
      <c r="Q154" s="235"/>
      <c r="R154" s="235"/>
      <c r="S154" s="235"/>
      <c r="T154" s="23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7" t="s">
        <v>144</v>
      </c>
      <c r="AU154" s="237" t="s">
        <v>142</v>
      </c>
      <c r="AV154" s="13" t="s">
        <v>84</v>
      </c>
      <c r="AW154" s="13" t="s">
        <v>32</v>
      </c>
      <c r="AX154" s="13" t="s">
        <v>76</v>
      </c>
      <c r="AY154" s="237" t="s">
        <v>133</v>
      </c>
    </row>
    <row r="155" s="14" customFormat="1">
      <c r="A155" s="14"/>
      <c r="B155" s="238"/>
      <c r="C155" s="239"/>
      <c r="D155" s="229" t="s">
        <v>144</v>
      </c>
      <c r="E155" s="240" t="s">
        <v>1</v>
      </c>
      <c r="F155" s="241" t="s">
        <v>162</v>
      </c>
      <c r="G155" s="239"/>
      <c r="H155" s="242">
        <v>1.3999999999999999</v>
      </c>
      <c r="I155" s="243"/>
      <c r="J155" s="239"/>
      <c r="K155" s="239"/>
      <c r="L155" s="244"/>
      <c r="M155" s="245"/>
      <c r="N155" s="246"/>
      <c r="O155" s="246"/>
      <c r="P155" s="246"/>
      <c r="Q155" s="246"/>
      <c r="R155" s="246"/>
      <c r="S155" s="246"/>
      <c r="T155" s="24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8" t="s">
        <v>144</v>
      </c>
      <c r="AU155" s="248" t="s">
        <v>142</v>
      </c>
      <c r="AV155" s="14" t="s">
        <v>142</v>
      </c>
      <c r="AW155" s="14" t="s">
        <v>32</v>
      </c>
      <c r="AX155" s="14" t="s">
        <v>76</v>
      </c>
      <c r="AY155" s="248" t="s">
        <v>133</v>
      </c>
    </row>
    <row r="156" s="15" customFormat="1">
      <c r="A156" s="15"/>
      <c r="B156" s="249"/>
      <c r="C156" s="250"/>
      <c r="D156" s="229" t="s">
        <v>144</v>
      </c>
      <c r="E156" s="251" t="s">
        <v>1</v>
      </c>
      <c r="F156" s="252" t="s">
        <v>146</v>
      </c>
      <c r="G156" s="250"/>
      <c r="H156" s="253">
        <v>1.3999999999999999</v>
      </c>
      <c r="I156" s="254"/>
      <c r="J156" s="250"/>
      <c r="K156" s="250"/>
      <c r="L156" s="255"/>
      <c r="M156" s="256"/>
      <c r="N156" s="257"/>
      <c r="O156" s="257"/>
      <c r="P156" s="257"/>
      <c r="Q156" s="257"/>
      <c r="R156" s="257"/>
      <c r="S156" s="257"/>
      <c r="T156" s="258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9" t="s">
        <v>144</v>
      </c>
      <c r="AU156" s="259" t="s">
        <v>142</v>
      </c>
      <c r="AV156" s="15" t="s">
        <v>141</v>
      </c>
      <c r="AW156" s="15" t="s">
        <v>32</v>
      </c>
      <c r="AX156" s="15" t="s">
        <v>84</v>
      </c>
      <c r="AY156" s="259" t="s">
        <v>133</v>
      </c>
    </row>
    <row r="157" s="2" customFormat="1" ht="37.8" customHeight="1">
      <c r="A157" s="38"/>
      <c r="B157" s="39"/>
      <c r="C157" s="214" t="s">
        <v>163</v>
      </c>
      <c r="D157" s="214" t="s">
        <v>136</v>
      </c>
      <c r="E157" s="215" t="s">
        <v>164</v>
      </c>
      <c r="F157" s="216" t="s">
        <v>165</v>
      </c>
      <c r="G157" s="217" t="s">
        <v>159</v>
      </c>
      <c r="H157" s="218">
        <v>0.41599999999999998</v>
      </c>
      <c r="I157" s="219"/>
      <c r="J157" s="220">
        <f>ROUND(I157*H157,2)</f>
        <v>0</v>
      </c>
      <c r="K157" s="216" t="s">
        <v>140</v>
      </c>
      <c r="L157" s="44"/>
      <c r="M157" s="221" t="s">
        <v>1</v>
      </c>
      <c r="N157" s="222" t="s">
        <v>42</v>
      </c>
      <c r="O157" s="91"/>
      <c r="P157" s="223">
        <f>O157*H157</f>
        <v>0</v>
      </c>
      <c r="Q157" s="223">
        <v>0.17818000000000001</v>
      </c>
      <c r="R157" s="223">
        <f>Q157*H157</f>
        <v>0.074122880000000002</v>
      </c>
      <c r="S157" s="223">
        <v>0</v>
      </c>
      <c r="T157" s="22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5" t="s">
        <v>141</v>
      </c>
      <c r="AT157" s="225" t="s">
        <v>136</v>
      </c>
      <c r="AU157" s="225" t="s">
        <v>142</v>
      </c>
      <c r="AY157" s="17" t="s">
        <v>133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7" t="s">
        <v>142</v>
      </c>
      <c r="BK157" s="226">
        <f>ROUND(I157*H157,2)</f>
        <v>0</v>
      </c>
      <c r="BL157" s="17" t="s">
        <v>141</v>
      </c>
      <c r="BM157" s="225" t="s">
        <v>166</v>
      </c>
    </row>
    <row r="158" s="14" customFormat="1">
      <c r="A158" s="14"/>
      <c r="B158" s="238"/>
      <c r="C158" s="239"/>
      <c r="D158" s="229" t="s">
        <v>144</v>
      </c>
      <c r="E158" s="240" t="s">
        <v>1</v>
      </c>
      <c r="F158" s="241" t="s">
        <v>167</v>
      </c>
      <c r="G158" s="239"/>
      <c r="H158" s="242">
        <v>0.41599999999999998</v>
      </c>
      <c r="I158" s="243"/>
      <c r="J158" s="239"/>
      <c r="K158" s="239"/>
      <c r="L158" s="244"/>
      <c r="M158" s="245"/>
      <c r="N158" s="246"/>
      <c r="O158" s="246"/>
      <c r="P158" s="246"/>
      <c r="Q158" s="246"/>
      <c r="R158" s="246"/>
      <c r="S158" s="246"/>
      <c r="T158" s="24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8" t="s">
        <v>144</v>
      </c>
      <c r="AU158" s="248" t="s">
        <v>142</v>
      </c>
      <c r="AV158" s="14" t="s">
        <v>142</v>
      </c>
      <c r="AW158" s="14" t="s">
        <v>32</v>
      </c>
      <c r="AX158" s="14" t="s">
        <v>76</v>
      </c>
      <c r="AY158" s="248" t="s">
        <v>133</v>
      </c>
    </row>
    <row r="159" s="15" customFormat="1">
      <c r="A159" s="15"/>
      <c r="B159" s="249"/>
      <c r="C159" s="250"/>
      <c r="D159" s="229" t="s">
        <v>144</v>
      </c>
      <c r="E159" s="251" t="s">
        <v>1</v>
      </c>
      <c r="F159" s="252" t="s">
        <v>146</v>
      </c>
      <c r="G159" s="250"/>
      <c r="H159" s="253">
        <v>0.41599999999999998</v>
      </c>
      <c r="I159" s="254"/>
      <c r="J159" s="250"/>
      <c r="K159" s="250"/>
      <c r="L159" s="255"/>
      <c r="M159" s="256"/>
      <c r="N159" s="257"/>
      <c r="O159" s="257"/>
      <c r="P159" s="257"/>
      <c r="Q159" s="257"/>
      <c r="R159" s="257"/>
      <c r="S159" s="257"/>
      <c r="T159" s="258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59" t="s">
        <v>144</v>
      </c>
      <c r="AU159" s="259" t="s">
        <v>142</v>
      </c>
      <c r="AV159" s="15" t="s">
        <v>141</v>
      </c>
      <c r="AW159" s="15" t="s">
        <v>32</v>
      </c>
      <c r="AX159" s="15" t="s">
        <v>84</v>
      </c>
      <c r="AY159" s="259" t="s">
        <v>133</v>
      </c>
    </row>
    <row r="160" s="12" customFormat="1" ht="22.8" customHeight="1">
      <c r="A160" s="12"/>
      <c r="B160" s="198"/>
      <c r="C160" s="199"/>
      <c r="D160" s="200" t="s">
        <v>75</v>
      </c>
      <c r="E160" s="212" t="s">
        <v>168</v>
      </c>
      <c r="F160" s="212" t="s">
        <v>169</v>
      </c>
      <c r="G160" s="199"/>
      <c r="H160" s="199"/>
      <c r="I160" s="202"/>
      <c r="J160" s="213">
        <f>BK160</f>
        <v>0</v>
      </c>
      <c r="K160" s="199"/>
      <c r="L160" s="204"/>
      <c r="M160" s="205"/>
      <c r="N160" s="206"/>
      <c r="O160" s="206"/>
      <c r="P160" s="207">
        <f>SUM(P161:P192)</f>
        <v>0</v>
      </c>
      <c r="Q160" s="206"/>
      <c r="R160" s="207">
        <f>SUM(R161:R192)</f>
        <v>2.348652</v>
      </c>
      <c r="S160" s="206"/>
      <c r="T160" s="208">
        <f>SUM(T161:T192)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9" t="s">
        <v>84</v>
      </c>
      <c r="AT160" s="210" t="s">
        <v>75</v>
      </c>
      <c r="AU160" s="210" t="s">
        <v>84</v>
      </c>
      <c r="AY160" s="209" t="s">
        <v>133</v>
      </c>
      <c r="BK160" s="211">
        <f>SUM(BK161:BK192)</f>
        <v>0</v>
      </c>
    </row>
    <row r="161" s="2" customFormat="1" ht="24.15" customHeight="1">
      <c r="A161" s="38"/>
      <c r="B161" s="39"/>
      <c r="C161" s="214" t="s">
        <v>168</v>
      </c>
      <c r="D161" s="214" t="s">
        <v>136</v>
      </c>
      <c r="E161" s="215" t="s">
        <v>170</v>
      </c>
      <c r="F161" s="216" t="s">
        <v>171</v>
      </c>
      <c r="G161" s="217" t="s">
        <v>159</v>
      </c>
      <c r="H161" s="218">
        <v>48.780000000000001</v>
      </c>
      <c r="I161" s="219"/>
      <c r="J161" s="220">
        <f>ROUND(I161*H161,2)</f>
        <v>0</v>
      </c>
      <c r="K161" s="216" t="s">
        <v>140</v>
      </c>
      <c r="L161" s="44"/>
      <c r="M161" s="221" t="s">
        <v>1</v>
      </c>
      <c r="N161" s="222" t="s">
        <v>42</v>
      </c>
      <c r="O161" s="91"/>
      <c r="P161" s="223">
        <f>O161*H161</f>
        <v>0</v>
      </c>
      <c r="Q161" s="223">
        <v>0.00025999999999999998</v>
      </c>
      <c r="R161" s="223">
        <f>Q161*H161</f>
        <v>0.012682799999999999</v>
      </c>
      <c r="S161" s="223">
        <v>0</v>
      </c>
      <c r="T161" s="22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5" t="s">
        <v>141</v>
      </c>
      <c r="AT161" s="225" t="s">
        <v>136</v>
      </c>
      <c r="AU161" s="225" t="s">
        <v>142</v>
      </c>
      <c r="AY161" s="17" t="s">
        <v>133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7" t="s">
        <v>142</v>
      </c>
      <c r="BK161" s="226">
        <f>ROUND(I161*H161,2)</f>
        <v>0</v>
      </c>
      <c r="BL161" s="17" t="s">
        <v>141</v>
      </c>
      <c r="BM161" s="225" t="s">
        <v>172</v>
      </c>
    </row>
    <row r="162" s="2" customFormat="1" ht="24.15" customHeight="1">
      <c r="A162" s="38"/>
      <c r="B162" s="39"/>
      <c r="C162" s="214" t="s">
        <v>173</v>
      </c>
      <c r="D162" s="214" t="s">
        <v>136</v>
      </c>
      <c r="E162" s="215" t="s">
        <v>174</v>
      </c>
      <c r="F162" s="216" t="s">
        <v>175</v>
      </c>
      <c r="G162" s="217" t="s">
        <v>159</v>
      </c>
      <c r="H162" s="218">
        <v>48.780000000000001</v>
      </c>
      <c r="I162" s="219"/>
      <c r="J162" s="220">
        <f>ROUND(I162*H162,2)</f>
        <v>0</v>
      </c>
      <c r="K162" s="216" t="s">
        <v>140</v>
      </c>
      <c r="L162" s="44"/>
      <c r="M162" s="221" t="s">
        <v>1</v>
      </c>
      <c r="N162" s="222" t="s">
        <v>42</v>
      </c>
      <c r="O162" s="91"/>
      <c r="P162" s="223">
        <f>O162*H162</f>
        <v>0</v>
      </c>
      <c r="Q162" s="223">
        <v>0.0040000000000000001</v>
      </c>
      <c r="R162" s="223">
        <f>Q162*H162</f>
        <v>0.19512000000000002</v>
      </c>
      <c r="S162" s="223">
        <v>0</v>
      </c>
      <c r="T162" s="22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5" t="s">
        <v>141</v>
      </c>
      <c r="AT162" s="225" t="s">
        <v>136</v>
      </c>
      <c r="AU162" s="225" t="s">
        <v>142</v>
      </c>
      <c r="AY162" s="17" t="s">
        <v>133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7" t="s">
        <v>142</v>
      </c>
      <c r="BK162" s="226">
        <f>ROUND(I162*H162,2)</f>
        <v>0</v>
      </c>
      <c r="BL162" s="17" t="s">
        <v>141</v>
      </c>
      <c r="BM162" s="225" t="s">
        <v>176</v>
      </c>
    </row>
    <row r="163" s="14" customFormat="1">
      <c r="A163" s="14"/>
      <c r="B163" s="238"/>
      <c r="C163" s="239"/>
      <c r="D163" s="229" t="s">
        <v>144</v>
      </c>
      <c r="E163" s="240" t="s">
        <v>1</v>
      </c>
      <c r="F163" s="241" t="s">
        <v>177</v>
      </c>
      <c r="G163" s="239"/>
      <c r="H163" s="242">
        <v>48.780000000000001</v>
      </c>
      <c r="I163" s="243"/>
      <c r="J163" s="239"/>
      <c r="K163" s="239"/>
      <c r="L163" s="244"/>
      <c r="M163" s="245"/>
      <c r="N163" s="246"/>
      <c r="O163" s="246"/>
      <c r="P163" s="246"/>
      <c r="Q163" s="246"/>
      <c r="R163" s="246"/>
      <c r="S163" s="246"/>
      <c r="T163" s="247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8" t="s">
        <v>144</v>
      </c>
      <c r="AU163" s="248" t="s">
        <v>142</v>
      </c>
      <c r="AV163" s="14" t="s">
        <v>142</v>
      </c>
      <c r="AW163" s="14" t="s">
        <v>32</v>
      </c>
      <c r="AX163" s="14" t="s">
        <v>76</v>
      </c>
      <c r="AY163" s="248" t="s">
        <v>133</v>
      </c>
    </row>
    <row r="164" s="15" customFormat="1">
      <c r="A164" s="15"/>
      <c r="B164" s="249"/>
      <c r="C164" s="250"/>
      <c r="D164" s="229" t="s">
        <v>144</v>
      </c>
      <c r="E164" s="251" t="s">
        <v>1</v>
      </c>
      <c r="F164" s="252" t="s">
        <v>146</v>
      </c>
      <c r="G164" s="250"/>
      <c r="H164" s="253">
        <v>48.780000000000001</v>
      </c>
      <c r="I164" s="254"/>
      <c r="J164" s="250"/>
      <c r="K164" s="250"/>
      <c r="L164" s="255"/>
      <c r="M164" s="256"/>
      <c r="N164" s="257"/>
      <c r="O164" s="257"/>
      <c r="P164" s="257"/>
      <c r="Q164" s="257"/>
      <c r="R164" s="257"/>
      <c r="S164" s="257"/>
      <c r="T164" s="258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59" t="s">
        <v>144</v>
      </c>
      <c r="AU164" s="259" t="s">
        <v>142</v>
      </c>
      <c r="AV164" s="15" t="s">
        <v>141</v>
      </c>
      <c r="AW164" s="15" t="s">
        <v>32</v>
      </c>
      <c r="AX164" s="15" t="s">
        <v>84</v>
      </c>
      <c r="AY164" s="259" t="s">
        <v>133</v>
      </c>
    </row>
    <row r="165" s="2" customFormat="1" ht="24.15" customHeight="1">
      <c r="A165" s="38"/>
      <c r="B165" s="39"/>
      <c r="C165" s="214" t="s">
        <v>178</v>
      </c>
      <c r="D165" s="214" t="s">
        <v>136</v>
      </c>
      <c r="E165" s="215" t="s">
        <v>179</v>
      </c>
      <c r="F165" s="216" t="s">
        <v>180</v>
      </c>
      <c r="G165" s="217" t="s">
        <v>159</v>
      </c>
      <c r="H165" s="218">
        <v>157.64599999999999</v>
      </c>
      <c r="I165" s="219"/>
      <c r="J165" s="220">
        <f>ROUND(I165*H165,2)</f>
        <v>0</v>
      </c>
      <c r="K165" s="216" t="s">
        <v>140</v>
      </c>
      <c r="L165" s="44"/>
      <c r="M165" s="221" t="s">
        <v>1</v>
      </c>
      <c r="N165" s="222" t="s">
        <v>42</v>
      </c>
      <c r="O165" s="91"/>
      <c r="P165" s="223">
        <f>O165*H165</f>
        <v>0</v>
      </c>
      <c r="Q165" s="223">
        <v>0.00025999999999999998</v>
      </c>
      <c r="R165" s="223">
        <f>Q165*H165</f>
        <v>0.04098795999999999</v>
      </c>
      <c r="S165" s="223">
        <v>0</v>
      </c>
      <c r="T165" s="22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5" t="s">
        <v>141</v>
      </c>
      <c r="AT165" s="225" t="s">
        <v>136</v>
      </c>
      <c r="AU165" s="225" t="s">
        <v>142</v>
      </c>
      <c r="AY165" s="17" t="s">
        <v>133</v>
      </c>
      <c r="BE165" s="226">
        <f>IF(N165="základní",J165,0)</f>
        <v>0</v>
      </c>
      <c r="BF165" s="226">
        <f>IF(N165="snížená",J165,0)</f>
        <v>0</v>
      </c>
      <c r="BG165" s="226">
        <f>IF(N165="zákl. přenesená",J165,0)</f>
        <v>0</v>
      </c>
      <c r="BH165" s="226">
        <f>IF(N165="sníž. přenesená",J165,0)</f>
        <v>0</v>
      </c>
      <c r="BI165" s="226">
        <f>IF(N165="nulová",J165,0)</f>
        <v>0</v>
      </c>
      <c r="BJ165" s="17" t="s">
        <v>142</v>
      </c>
      <c r="BK165" s="226">
        <f>ROUND(I165*H165,2)</f>
        <v>0</v>
      </c>
      <c r="BL165" s="17" t="s">
        <v>141</v>
      </c>
      <c r="BM165" s="225" t="s">
        <v>181</v>
      </c>
    </row>
    <row r="166" s="2" customFormat="1" ht="21.75" customHeight="1">
      <c r="A166" s="38"/>
      <c r="B166" s="39"/>
      <c r="C166" s="214" t="s">
        <v>182</v>
      </c>
      <c r="D166" s="214" t="s">
        <v>136</v>
      </c>
      <c r="E166" s="215" t="s">
        <v>183</v>
      </c>
      <c r="F166" s="216" t="s">
        <v>184</v>
      </c>
      <c r="G166" s="217" t="s">
        <v>159</v>
      </c>
      <c r="H166" s="218">
        <v>6</v>
      </c>
      <c r="I166" s="219"/>
      <c r="J166" s="220">
        <f>ROUND(I166*H166,2)</f>
        <v>0</v>
      </c>
      <c r="K166" s="216" t="s">
        <v>140</v>
      </c>
      <c r="L166" s="44"/>
      <c r="M166" s="221" t="s">
        <v>1</v>
      </c>
      <c r="N166" s="222" t="s">
        <v>42</v>
      </c>
      <c r="O166" s="91"/>
      <c r="P166" s="223">
        <f>O166*H166</f>
        <v>0</v>
      </c>
      <c r="Q166" s="223">
        <v>0.056000000000000001</v>
      </c>
      <c r="R166" s="223">
        <f>Q166*H166</f>
        <v>0.33600000000000002</v>
      </c>
      <c r="S166" s="223">
        <v>0</v>
      </c>
      <c r="T166" s="22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5" t="s">
        <v>141</v>
      </c>
      <c r="AT166" s="225" t="s">
        <v>136</v>
      </c>
      <c r="AU166" s="225" t="s">
        <v>142</v>
      </c>
      <c r="AY166" s="17" t="s">
        <v>133</v>
      </c>
      <c r="BE166" s="226">
        <f>IF(N166="základní",J166,0)</f>
        <v>0</v>
      </c>
      <c r="BF166" s="226">
        <f>IF(N166="snížená",J166,0)</f>
        <v>0</v>
      </c>
      <c r="BG166" s="226">
        <f>IF(N166="zákl. přenesená",J166,0)</f>
        <v>0</v>
      </c>
      <c r="BH166" s="226">
        <f>IF(N166="sníž. přenesená",J166,0)</f>
        <v>0</v>
      </c>
      <c r="BI166" s="226">
        <f>IF(N166="nulová",J166,0)</f>
        <v>0</v>
      </c>
      <c r="BJ166" s="17" t="s">
        <v>142</v>
      </c>
      <c r="BK166" s="226">
        <f>ROUND(I166*H166,2)</f>
        <v>0</v>
      </c>
      <c r="BL166" s="17" t="s">
        <v>141</v>
      </c>
      <c r="BM166" s="225" t="s">
        <v>185</v>
      </c>
    </row>
    <row r="167" s="14" customFormat="1">
      <c r="A167" s="14"/>
      <c r="B167" s="238"/>
      <c r="C167" s="239"/>
      <c r="D167" s="229" t="s">
        <v>144</v>
      </c>
      <c r="E167" s="240" t="s">
        <v>1</v>
      </c>
      <c r="F167" s="241" t="s">
        <v>186</v>
      </c>
      <c r="G167" s="239"/>
      <c r="H167" s="242">
        <v>6</v>
      </c>
      <c r="I167" s="243"/>
      <c r="J167" s="239"/>
      <c r="K167" s="239"/>
      <c r="L167" s="244"/>
      <c r="M167" s="245"/>
      <c r="N167" s="246"/>
      <c r="O167" s="246"/>
      <c r="P167" s="246"/>
      <c r="Q167" s="246"/>
      <c r="R167" s="246"/>
      <c r="S167" s="246"/>
      <c r="T167" s="24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8" t="s">
        <v>144</v>
      </c>
      <c r="AU167" s="248" t="s">
        <v>142</v>
      </c>
      <c r="AV167" s="14" t="s">
        <v>142</v>
      </c>
      <c r="AW167" s="14" t="s">
        <v>32</v>
      </c>
      <c r="AX167" s="14" t="s">
        <v>76</v>
      </c>
      <c r="AY167" s="248" t="s">
        <v>133</v>
      </c>
    </row>
    <row r="168" s="15" customFormat="1">
      <c r="A168" s="15"/>
      <c r="B168" s="249"/>
      <c r="C168" s="250"/>
      <c r="D168" s="229" t="s">
        <v>144</v>
      </c>
      <c r="E168" s="251" t="s">
        <v>1</v>
      </c>
      <c r="F168" s="252" t="s">
        <v>146</v>
      </c>
      <c r="G168" s="250"/>
      <c r="H168" s="253">
        <v>6</v>
      </c>
      <c r="I168" s="254"/>
      <c r="J168" s="250"/>
      <c r="K168" s="250"/>
      <c r="L168" s="255"/>
      <c r="M168" s="256"/>
      <c r="N168" s="257"/>
      <c r="O168" s="257"/>
      <c r="P168" s="257"/>
      <c r="Q168" s="257"/>
      <c r="R168" s="257"/>
      <c r="S168" s="257"/>
      <c r="T168" s="258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59" t="s">
        <v>144</v>
      </c>
      <c r="AU168" s="259" t="s">
        <v>142</v>
      </c>
      <c r="AV168" s="15" t="s">
        <v>141</v>
      </c>
      <c r="AW168" s="15" t="s">
        <v>32</v>
      </c>
      <c r="AX168" s="15" t="s">
        <v>84</v>
      </c>
      <c r="AY168" s="259" t="s">
        <v>133</v>
      </c>
    </row>
    <row r="169" s="2" customFormat="1" ht="37.8" customHeight="1">
      <c r="A169" s="38"/>
      <c r="B169" s="39"/>
      <c r="C169" s="214" t="s">
        <v>187</v>
      </c>
      <c r="D169" s="214" t="s">
        <v>136</v>
      </c>
      <c r="E169" s="215" t="s">
        <v>188</v>
      </c>
      <c r="F169" s="216" t="s">
        <v>189</v>
      </c>
      <c r="G169" s="217" t="s">
        <v>159</v>
      </c>
      <c r="H169" s="218">
        <v>4</v>
      </c>
      <c r="I169" s="219"/>
      <c r="J169" s="220">
        <f>ROUND(I169*H169,2)</f>
        <v>0</v>
      </c>
      <c r="K169" s="216" t="s">
        <v>140</v>
      </c>
      <c r="L169" s="44"/>
      <c r="M169" s="221" t="s">
        <v>1</v>
      </c>
      <c r="N169" s="222" t="s">
        <v>42</v>
      </c>
      <c r="O169" s="91"/>
      <c r="P169" s="223">
        <f>O169*H169</f>
        <v>0</v>
      </c>
      <c r="Q169" s="223">
        <v>0.0043800000000000002</v>
      </c>
      <c r="R169" s="223">
        <f>Q169*H169</f>
        <v>0.017520000000000001</v>
      </c>
      <c r="S169" s="223">
        <v>0</v>
      </c>
      <c r="T169" s="22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5" t="s">
        <v>141</v>
      </c>
      <c r="AT169" s="225" t="s">
        <v>136</v>
      </c>
      <c r="AU169" s="225" t="s">
        <v>142</v>
      </c>
      <c r="AY169" s="17" t="s">
        <v>133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7" t="s">
        <v>142</v>
      </c>
      <c r="BK169" s="226">
        <f>ROUND(I169*H169,2)</f>
        <v>0</v>
      </c>
      <c r="BL169" s="17" t="s">
        <v>141</v>
      </c>
      <c r="BM169" s="225" t="s">
        <v>190</v>
      </c>
    </row>
    <row r="170" s="14" customFormat="1">
      <c r="A170" s="14"/>
      <c r="B170" s="238"/>
      <c r="C170" s="239"/>
      <c r="D170" s="229" t="s">
        <v>144</v>
      </c>
      <c r="E170" s="240" t="s">
        <v>1</v>
      </c>
      <c r="F170" s="241" t="s">
        <v>191</v>
      </c>
      <c r="G170" s="239"/>
      <c r="H170" s="242">
        <v>4</v>
      </c>
      <c r="I170" s="243"/>
      <c r="J170" s="239"/>
      <c r="K170" s="239"/>
      <c r="L170" s="244"/>
      <c r="M170" s="245"/>
      <c r="N170" s="246"/>
      <c r="O170" s="246"/>
      <c r="P170" s="246"/>
      <c r="Q170" s="246"/>
      <c r="R170" s="246"/>
      <c r="S170" s="246"/>
      <c r="T170" s="24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8" t="s">
        <v>144</v>
      </c>
      <c r="AU170" s="248" t="s">
        <v>142</v>
      </c>
      <c r="AV170" s="14" t="s">
        <v>142</v>
      </c>
      <c r="AW170" s="14" t="s">
        <v>32</v>
      </c>
      <c r="AX170" s="14" t="s">
        <v>76</v>
      </c>
      <c r="AY170" s="248" t="s">
        <v>133</v>
      </c>
    </row>
    <row r="171" s="15" customFormat="1">
      <c r="A171" s="15"/>
      <c r="B171" s="249"/>
      <c r="C171" s="250"/>
      <c r="D171" s="229" t="s">
        <v>144</v>
      </c>
      <c r="E171" s="251" t="s">
        <v>1</v>
      </c>
      <c r="F171" s="252" t="s">
        <v>146</v>
      </c>
      <c r="G171" s="250"/>
      <c r="H171" s="253">
        <v>4</v>
      </c>
      <c r="I171" s="254"/>
      <c r="J171" s="250"/>
      <c r="K171" s="250"/>
      <c r="L171" s="255"/>
      <c r="M171" s="256"/>
      <c r="N171" s="257"/>
      <c r="O171" s="257"/>
      <c r="P171" s="257"/>
      <c r="Q171" s="257"/>
      <c r="R171" s="257"/>
      <c r="S171" s="257"/>
      <c r="T171" s="258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59" t="s">
        <v>144</v>
      </c>
      <c r="AU171" s="259" t="s">
        <v>142</v>
      </c>
      <c r="AV171" s="15" t="s">
        <v>141</v>
      </c>
      <c r="AW171" s="15" t="s">
        <v>32</v>
      </c>
      <c r="AX171" s="15" t="s">
        <v>84</v>
      </c>
      <c r="AY171" s="259" t="s">
        <v>133</v>
      </c>
    </row>
    <row r="172" s="2" customFormat="1" ht="24.15" customHeight="1">
      <c r="A172" s="38"/>
      <c r="B172" s="39"/>
      <c r="C172" s="214" t="s">
        <v>192</v>
      </c>
      <c r="D172" s="214" t="s">
        <v>136</v>
      </c>
      <c r="E172" s="215" t="s">
        <v>193</v>
      </c>
      <c r="F172" s="216" t="s">
        <v>194</v>
      </c>
      <c r="G172" s="217" t="s">
        <v>159</v>
      </c>
      <c r="H172" s="218">
        <v>157.64599999999999</v>
      </c>
      <c r="I172" s="219"/>
      <c r="J172" s="220">
        <f>ROUND(I172*H172,2)</f>
        <v>0</v>
      </c>
      <c r="K172" s="216" t="s">
        <v>140</v>
      </c>
      <c r="L172" s="44"/>
      <c r="M172" s="221" t="s">
        <v>1</v>
      </c>
      <c r="N172" s="222" t="s">
        <v>42</v>
      </c>
      <c r="O172" s="91"/>
      <c r="P172" s="223">
        <f>O172*H172</f>
        <v>0</v>
      </c>
      <c r="Q172" s="223">
        <v>0.0040000000000000001</v>
      </c>
      <c r="R172" s="223">
        <f>Q172*H172</f>
        <v>0.63058399999999992</v>
      </c>
      <c r="S172" s="223">
        <v>0</v>
      </c>
      <c r="T172" s="22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5" t="s">
        <v>141</v>
      </c>
      <c r="AT172" s="225" t="s">
        <v>136</v>
      </c>
      <c r="AU172" s="225" t="s">
        <v>142</v>
      </c>
      <c r="AY172" s="17" t="s">
        <v>133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7" t="s">
        <v>142</v>
      </c>
      <c r="BK172" s="226">
        <f>ROUND(I172*H172,2)</f>
        <v>0</v>
      </c>
      <c r="BL172" s="17" t="s">
        <v>141</v>
      </c>
      <c r="BM172" s="225" t="s">
        <v>195</v>
      </c>
    </row>
    <row r="173" s="13" customFormat="1">
      <c r="A173" s="13"/>
      <c r="B173" s="227"/>
      <c r="C173" s="228"/>
      <c r="D173" s="229" t="s">
        <v>144</v>
      </c>
      <c r="E173" s="230" t="s">
        <v>1</v>
      </c>
      <c r="F173" s="231" t="s">
        <v>196</v>
      </c>
      <c r="G173" s="228"/>
      <c r="H173" s="230" t="s">
        <v>1</v>
      </c>
      <c r="I173" s="232"/>
      <c r="J173" s="228"/>
      <c r="K173" s="228"/>
      <c r="L173" s="233"/>
      <c r="M173" s="234"/>
      <c r="N173" s="235"/>
      <c r="O173" s="235"/>
      <c r="P173" s="235"/>
      <c r="Q173" s="235"/>
      <c r="R173" s="235"/>
      <c r="S173" s="235"/>
      <c r="T173" s="23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7" t="s">
        <v>144</v>
      </c>
      <c r="AU173" s="237" t="s">
        <v>142</v>
      </c>
      <c r="AV173" s="13" t="s">
        <v>84</v>
      </c>
      <c r="AW173" s="13" t="s">
        <v>32</v>
      </c>
      <c r="AX173" s="13" t="s">
        <v>76</v>
      </c>
      <c r="AY173" s="237" t="s">
        <v>133</v>
      </c>
    </row>
    <row r="174" s="14" customFormat="1">
      <c r="A174" s="14"/>
      <c r="B174" s="238"/>
      <c r="C174" s="239"/>
      <c r="D174" s="229" t="s">
        <v>144</v>
      </c>
      <c r="E174" s="240" t="s">
        <v>1</v>
      </c>
      <c r="F174" s="241" t="s">
        <v>197</v>
      </c>
      <c r="G174" s="239"/>
      <c r="H174" s="242">
        <v>29.532</v>
      </c>
      <c r="I174" s="243"/>
      <c r="J174" s="239"/>
      <c r="K174" s="239"/>
      <c r="L174" s="244"/>
      <c r="M174" s="245"/>
      <c r="N174" s="246"/>
      <c r="O174" s="246"/>
      <c r="P174" s="246"/>
      <c r="Q174" s="246"/>
      <c r="R174" s="246"/>
      <c r="S174" s="246"/>
      <c r="T174" s="24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8" t="s">
        <v>144</v>
      </c>
      <c r="AU174" s="248" t="s">
        <v>142</v>
      </c>
      <c r="AV174" s="14" t="s">
        <v>142</v>
      </c>
      <c r="AW174" s="14" t="s">
        <v>32</v>
      </c>
      <c r="AX174" s="14" t="s">
        <v>76</v>
      </c>
      <c r="AY174" s="248" t="s">
        <v>133</v>
      </c>
    </row>
    <row r="175" s="14" customFormat="1">
      <c r="A175" s="14"/>
      <c r="B175" s="238"/>
      <c r="C175" s="239"/>
      <c r="D175" s="229" t="s">
        <v>144</v>
      </c>
      <c r="E175" s="240" t="s">
        <v>1</v>
      </c>
      <c r="F175" s="241" t="s">
        <v>198</v>
      </c>
      <c r="G175" s="239"/>
      <c r="H175" s="242">
        <v>8.3000000000000007</v>
      </c>
      <c r="I175" s="243"/>
      <c r="J175" s="239"/>
      <c r="K175" s="239"/>
      <c r="L175" s="244"/>
      <c r="M175" s="245"/>
      <c r="N175" s="246"/>
      <c r="O175" s="246"/>
      <c r="P175" s="246"/>
      <c r="Q175" s="246"/>
      <c r="R175" s="246"/>
      <c r="S175" s="246"/>
      <c r="T175" s="247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8" t="s">
        <v>144</v>
      </c>
      <c r="AU175" s="248" t="s">
        <v>142</v>
      </c>
      <c r="AV175" s="14" t="s">
        <v>142</v>
      </c>
      <c r="AW175" s="14" t="s">
        <v>32</v>
      </c>
      <c r="AX175" s="14" t="s">
        <v>76</v>
      </c>
      <c r="AY175" s="248" t="s">
        <v>133</v>
      </c>
    </row>
    <row r="176" s="14" customFormat="1">
      <c r="A176" s="14"/>
      <c r="B176" s="238"/>
      <c r="C176" s="239"/>
      <c r="D176" s="229" t="s">
        <v>144</v>
      </c>
      <c r="E176" s="240" t="s">
        <v>1</v>
      </c>
      <c r="F176" s="241" t="s">
        <v>199</v>
      </c>
      <c r="G176" s="239"/>
      <c r="H176" s="242">
        <v>8.4000000000000004</v>
      </c>
      <c r="I176" s="243"/>
      <c r="J176" s="239"/>
      <c r="K176" s="239"/>
      <c r="L176" s="244"/>
      <c r="M176" s="245"/>
      <c r="N176" s="246"/>
      <c r="O176" s="246"/>
      <c r="P176" s="246"/>
      <c r="Q176" s="246"/>
      <c r="R176" s="246"/>
      <c r="S176" s="246"/>
      <c r="T176" s="247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8" t="s">
        <v>144</v>
      </c>
      <c r="AU176" s="248" t="s">
        <v>142</v>
      </c>
      <c r="AV176" s="14" t="s">
        <v>142</v>
      </c>
      <c r="AW176" s="14" t="s">
        <v>32</v>
      </c>
      <c r="AX176" s="14" t="s">
        <v>76</v>
      </c>
      <c r="AY176" s="248" t="s">
        <v>133</v>
      </c>
    </row>
    <row r="177" s="14" customFormat="1">
      <c r="A177" s="14"/>
      <c r="B177" s="238"/>
      <c r="C177" s="239"/>
      <c r="D177" s="229" t="s">
        <v>144</v>
      </c>
      <c r="E177" s="240" t="s">
        <v>1</v>
      </c>
      <c r="F177" s="241" t="s">
        <v>200</v>
      </c>
      <c r="G177" s="239"/>
      <c r="H177" s="242">
        <v>54.899999999999999</v>
      </c>
      <c r="I177" s="243"/>
      <c r="J177" s="239"/>
      <c r="K177" s="239"/>
      <c r="L177" s="244"/>
      <c r="M177" s="245"/>
      <c r="N177" s="246"/>
      <c r="O177" s="246"/>
      <c r="P177" s="246"/>
      <c r="Q177" s="246"/>
      <c r="R177" s="246"/>
      <c r="S177" s="246"/>
      <c r="T177" s="24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8" t="s">
        <v>144</v>
      </c>
      <c r="AU177" s="248" t="s">
        <v>142</v>
      </c>
      <c r="AV177" s="14" t="s">
        <v>142</v>
      </c>
      <c r="AW177" s="14" t="s">
        <v>32</v>
      </c>
      <c r="AX177" s="14" t="s">
        <v>76</v>
      </c>
      <c r="AY177" s="248" t="s">
        <v>133</v>
      </c>
    </row>
    <row r="178" s="14" customFormat="1">
      <c r="A178" s="14"/>
      <c r="B178" s="238"/>
      <c r="C178" s="239"/>
      <c r="D178" s="229" t="s">
        <v>144</v>
      </c>
      <c r="E178" s="240" t="s">
        <v>1</v>
      </c>
      <c r="F178" s="241" t="s">
        <v>201</v>
      </c>
      <c r="G178" s="239"/>
      <c r="H178" s="242">
        <v>56.514000000000003</v>
      </c>
      <c r="I178" s="243"/>
      <c r="J178" s="239"/>
      <c r="K178" s="239"/>
      <c r="L178" s="244"/>
      <c r="M178" s="245"/>
      <c r="N178" s="246"/>
      <c r="O178" s="246"/>
      <c r="P178" s="246"/>
      <c r="Q178" s="246"/>
      <c r="R178" s="246"/>
      <c r="S178" s="246"/>
      <c r="T178" s="247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8" t="s">
        <v>144</v>
      </c>
      <c r="AU178" s="248" t="s">
        <v>142</v>
      </c>
      <c r="AV178" s="14" t="s">
        <v>142</v>
      </c>
      <c r="AW178" s="14" t="s">
        <v>32</v>
      </c>
      <c r="AX178" s="14" t="s">
        <v>76</v>
      </c>
      <c r="AY178" s="248" t="s">
        <v>133</v>
      </c>
    </row>
    <row r="179" s="15" customFormat="1">
      <c r="A179" s="15"/>
      <c r="B179" s="249"/>
      <c r="C179" s="250"/>
      <c r="D179" s="229" t="s">
        <v>144</v>
      </c>
      <c r="E179" s="251" t="s">
        <v>1</v>
      </c>
      <c r="F179" s="252" t="s">
        <v>146</v>
      </c>
      <c r="G179" s="250"/>
      <c r="H179" s="253">
        <v>157.64599999999999</v>
      </c>
      <c r="I179" s="254"/>
      <c r="J179" s="250"/>
      <c r="K179" s="250"/>
      <c r="L179" s="255"/>
      <c r="M179" s="256"/>
      <c r="N179" s="257"/>
      <c r="O179" s="257"/>
      <c r="P179" s="257"/>
      <c r="Q179" s="257"/>
      <c r="R179" s="257"/>
      <c r="S179" s="257"/>
      <c r="T179" s="258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59" t="s">
        <v>144</v>
      </c>
      <c r="AU179" s="259" t="s">
        <v>142</v>
      </c>
      <c r="AV179" s="15" t="s">
        <v>141</v>
      </c>
      <c r="AW179" s="15" t="s">
        <v>32</v>
      </c>
      <c r="AX179" s="15" t="s">
        <v>84</v>
      </c>
      <c r="AY179" s="259" t="s">
        <v>133</v>
      </c>
    </row>
    <row r="180" s="2" customFormat="1" ht="24.15" customHeight="1">
      <c r="A180" s="38"/>
      <c r="B180" s="39"/>
      <c r="C180" s="214" t="s">
        <v>8</v>
      </c>
      <c r="D180" s="214" t="s">
        <v>136</v>
      </c>
      <c r="E180" s="215" t="s">
        <v>202</v>
      </c>
      <c r="F180" s="216" t="s">
        <v>203</v>
      </c>
      <c r="G180" s="217" t="s">
        <v>159</v>
      </c>
      <c r="H180" s="218">
        <v>12</v>
      </c>
      <c r="I180" s="219"/>
      <c r="J180" s="220">
        <f>ROUND(I180*H180,2)</f>
        <v>0</v>
      </c>
      <c r="K180" s="216" t="s">
        <v>140</v>
      </c>
      <c r="L180" s="44"/>
      <c r="M180" s="221" t="s">
        <v>1</v>
      </c>
      <c r="N180" s="222" t="s">
        <v>42</v>
      </c>
      <c r="O180" s="91"/>
      <c r="P180" s="223">
        <f>O180*H180</f>
        <v>0</v>
      </c>
      <c r="Q180" s="223">
        <v>0.043830000000000001</v>
      </c>
      <c r="R180" s="223">
        <f>Q180*H180</f>
        <v>0.52595999999999998</v>
      </c>
      <c r="S180" s="223">
        <v>0</v>
      </c>
      <c r="T180" s="22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5" t="s">
        <v>141</v>
      </c>
      <c r="AT180" s="225" t="s">
        <v>136</v>
      </c>
      <c r="AU180" s="225" t="s">
        <v>142</v>
      </c>
      <c r="AY180" s="17" t="s">
        <v>133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7" t="s">
        <v>142</v>
      </c>
      <c r="BK180" s="226">
        <f>ROUND(I180*H180,2)</f>
        <v>0</v>
      </c>
      <c r="BL180" s="17" t="s">
        <v>141</v>
      </c>
      <c r="BM180" s="225" t="s">
        <v>204</v>
      </c>
    </row>
    <row r="181" s="14" customFormat="1">
      <c r="A181" s="14"/>
      <c r="B181" s="238"/>
      <c r="C181" s="239"/>
      <c r="D181" s="229" t="s">
        <v>144</v>
      </c>
      <c r="E181" s="240" t="s">
        <v>1</v>
      </c>
      <c r="F181" s="241" t="s">
        <v>205</v>
      </c>
      <c r="G181" s="239"/>
      <c r="H181" s="242">
        <v>12</v>
      </c>
      <c r="I181" s="243"/>
      <c r="J181" s="239"/>
      <c r="K181" s="239"/>
      <c r="L181" s="244"/>
      <c r="M181" s="245"/>
      <c r="N181" s="246"/>
      <c r="O181" s="246"/>
      <c r="P181" s="246"/>
      <c r="Q181" s="246"/>
      <c r="R181" s="246"/>
      <c r="S181" s="246"/>
      <c r="T181" s="247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8" t="s">
        <v>144</v>
      </c>
      <c r="AU181" s="248" t="s">
        <v>142</v>
      </c>
      <c r="AV181" s="14" t="s">
        <v>142</v>
      </c>
      <c r="AW181" s="14" t="s">
        <v>32</v>
      </c>
      <c r="AX181" s="14" t="s">
        <v>76</v>
      </c>
      <c r="AY181" s="248" t="s">
        <v>133</v>
      </c>
    </row>
    <row r="182" s="15" customFormat="1">
      <c r="A182" s="15"/>
      <c r="B182" s="249"/>
      <c r="C182" s="250"/>
      <c r="D182" s="229" t="s">
        <v>144</v>
      </c>
      <c r="E182" s="251" t="s">
        <v>1</v>
      </c>
      <c r="F182" s="252" t="s">
        <v>146</v>
      </c>
      <c r="G182" s="250"/>
      <c r="H182" s="253">
        <v>12</v>
      </c>
      <c r="I182" s="254"/>
      <c r="J182" s="250"/>
      <c r="K182" s="250"/>
      <c r="L182" s="255"/>
      <c r="M182" s="256"/>
      <c r="N182" s="257"/>
      <c r="O182" s="257"/>
      <c r="P182" s="257"/>
      <c r="Q182" s="257"/>
      <c r="R182" s="257"/>
      <c r="S182" s="257"/>
      <c r="T182" s="258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9" t="s">
        <v>144</v>
      </c>
      <c r="AU182" s="259" t="s">
        <v>142</v>
      </c>
      <c r="AV182" s="15" t="s">
        <v>141</v>
      </c>
      <c r="AW182" s="15" t="s">
        <v>32</v>
      </c>
      <c r="AX182" s="15" t="s">
        <v>84</v>
      </c>
      <c r="AY182" s="259" t="s">
        <v>133</v>
      </c>
    </row>
    <row r="183" s="2" customFormat="1" ht="37.8" customHeight="1">
      <c r="A183" s="38"/>
      <c r="B183" s="39"/>
      <c r="C183" s="214" t="s">
        <v>206</v>
      </c>
      <c r="D183" s="214" t="s">
        <v>136</v>
      </c>
      <c r="E183" s="215" t="s">
        <v>207</v>
      </c>
      <c r="F183" s="216" t="s">
        <v>208</v>
      </c>
      <c r="G183" s="217" t="s">
        <v>139</v>
      </c>
      <c r="H183" s="218">
        <v>4</v>
      </c>
      <c r="I183" s="219"/>
      <c r="J183" s="220">
        <f>ROUND(I183*H183,2)</f>
        <v>0</v>
      </c>
      <c r="K183" s="216" t="s">
        <v>140</v>
      </c>
      <c r="L183" s="44"/>
      <c r="M183" s="221" t="s">
        <v>1</v>
      </c>
      <c r="N183" s="222" t="s">
        <v>42</v>
      </c>
      <c r="O183" s="91"/>
      <c r="P183" s="223">
        <f>O183*H183</f>
        <v>0</v>
      </c>
      <c r="Q183" s="223">
        <v>0.010699999999999999</v>
      </c>
      <c r="R183" s="223">
        <f>Q183*H183</f>
        <v>0.042799999999999998</v>
      </c>
      <c r="S183" s="223">
        <v>0</v>
      </c>
      <c r="T183" s="22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5" t="s">
        <v>141</v>
      </c>
      <c r="AT183" s="225" t="s">
        <v>136</v>
      </c>
      <c r="AU183" s="225" t="s">
        <v>142</v>
      </c>
      <c r="AY183" s="17" t="s">
        <v>133</v>
      </c>
      <c r="BE183" s="226">
        <f>IF(N183="základní",J183,0)</f>
        <v>0</v>
      </c>
      <c r="BF183" s="226">
        <f>IF(N183="snížená",J183,0)</f>
        <v>0</v>
      </c>
      <c r="BG183" s="226">
        <f>IF(N183="zákl. přenesená",J183,0)</f>
        <v>0</v>
      </c>
      <c r="BH183" s="226">
        <f>IF(N183="sníž. přenesená",J183,0)</f>
        <v>0</v>
      </c>
      <c r="BI183" s="226">
        <f>IF(N183="nulová",J183,0)</f>
        <v>0</v>
      </c>
      <c r="BJ183" s="17" t="s">
        <v>142</v>
      </c>
      <c r="BK183" s="226">
        <f>ROUND(I183*H183,2)</f>
        <v>0</v>
      </c>
      <c r="BL183" s="17" t="s">
        <v>141</v>
      </c>
      <c r="BM183" s="225" t="s">
        <v>209</v>
      </c>
    </row>
    <row r="184" s="2" customFormat="1" ht="37.8" customHeight="1">
      <c r="A184" s="38"/>
      <c r="B184" s="39"/>
      <c r="C184" s="214" t="s">
        <v>210</v>
      </c>
      <c r="D184" s="214" t="s">
        <v>136</v>
      </c>
      <c r="E184" s="215" t="s">
        <v>211</v>
      </c>
      <c r="F184" s="216" t="s">
        <v>212</v>
      </c>
      <c r="G184" s="217" t="s">
        <v>139</v>
      </c>
      <c r="H184" s="218">
        <v>2</v>
      </c>
      <c r="I184" s="219"/>
      <c r="J184" s="220">
        <f>ROUND(I184*H184,2)</f>
        <v>0</v>
      </c>
      <c r="K184" s="216" t="s">
        <v>140</v>
      </c>
      <c r="L184" s="44"/>
      <c r="M184" s="221" t="s">
        <v>1</v>
      </c>
      <c r="N184" s="222" t="s">
        <v>42</v>
      </c>
      <c r="O184" s="91"/>
      <c r="P184" s="223">
        <f>O184*H184</f>
        <v>0</v>
      </c>
      <c r="Q184" s="223">
        <v>0.1658</v>
      </c>
      <c r="R184" s="223">
        <f>Q184*H184</f>
        <v>0.33160000000000001</v>
      </c>
      <c r="S184" s="223">
        <v>0</v>
      </c>
      <c r="T184" s="22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5" t="s">
        <v>141</v>
      </c>
      <c r="AT184" s="225" t="s">
        <v>136</v>
      </c>
      <c r="AU184" s="225" t="s">
        <v>142</v>
      </c>
      <c r="AY184" s="17" t="s">
        <v>133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7" t="s">
        <v>142</v>
      </c>
      <c r="BK184" s="226">
        <f>ROUND(I184*H184,2)</f>
        <v>0</v>
      </c>
      <c r="BL184" s="17" t="s">
        <v>141</v>
      </c>
      <c r="BM184" s="225" t="s">
        <v>213</v>
      </c>
    </row>
    <row r="185" s="13" customFormat="1">
      <c r="A185" s="13"/>
      <c r="B185" s="227"/>
      <c r="C185" s="228"/>
      <c r="D185" s="229" t="s">
        <v>144</v>
      </c>
      <c r="E185" s="230" t="s">
        <v>1</v>
      </c>
      <c r="F185" s="231" t="s">
        <v>214</v>
      </c>
      <c r="G185" s="228"/>
      <c r="H185" s="230" t="s">
        <v>1</v>
      </c>
      <c r="I185" s="232"/>
      <c r="J185" s="228"/>
      <c r="K185" s="228"/>
      <c r="L185" s="233"/>
      <c r="M185" s="234"/>
      <c r="N185" s="235"/>
      <c r="O185" s="235"/>
      <c r="P185" s="235"/>
      <c r="Q185" s="235"/>
      <c r="R185" s="235"/>
      <c r="S185" s="235"/>
      <c r="T185" s="23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7" t="s">
        <v>144</v>
      </c>
      <c r="AU185" s="237" t="s">
        <v>142</v>
      </c>
      <c r="AV185" s="13" t="s">
        <v>84</v>
      </c>
      <c r="AW185" s="13" t="s">
        <v>32</v>
      </c>
      <c r="AX185" s="13" t="s">
        <v>76</v>
      </c>
      <c r="AY185" s="237" t="s">
        <v>133</v>
      </c>
    </row>
    <row r="186" s="14" customFormat="1">
      <c r="A186" s="14"/>
      <c r="B186" s="238"/>
      <c r="C186" s="239"/>
      <c r="D186" s="229" t="s">
        <v>144</v>
      </c>
      <c r="E186" s="240" t="s">
        <v>1</v>
      </c>
      <c r="F186" s="241" t="s">
        <v>142</v>
      </c>
      <c r="G186" s="239"/>
      <c r="H186" s="242">
        <v>2</v>
      </c>
      <c r="I186" s="243"/>
      <c r="J186" s="239"/>
      <c r="K186" s="239"/>
      <c r="L186" s="244"/>
      <c r="M186" s="245"/>
      <c r="N186" s="246"/>
      <c r="O186" s="246"/>
      <c r="P186" s="246"/>
      <c r="Q186" s="246"/>
      <c r="R186" s="246"/>
      <c r="S186" s="246"/>
      <c r="T186" s="24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8" t="s">
        <v>144</v>
      </c>
      <c r="AU186" s="248" t="s">
        <v>142</v>
      </c>
      <c r="AV186" s="14" t="s">
        <v>142</v>
      </c>
      <c r="AW186" s="14" t="s">
        <v>32</v>
      </c>
      <c r="AX186" s="14" t="s">
        <v>76</v>
      </c>
      <c r="AY186" s="248" t="s">
        <v>133</v>
      </c>
    </row>
    <row r="187" s="15" customFormat="1">
      <c r="A187" s="15"/>
      <c r="B187" s="249"/>
      <c r="C187" s="250"/>
      <c r="D187" s="229" t="s">
        <v>144</v>
      </c>
      <c r="E187" s="251" t="s">
        <v>1</v>
      </c>
      <c r="F187" s="252" t="s">
        <v>146</v>
      </c>
      <c r="G187" s="250"/>
      <c r="H187" s="253">
        <v>2</v>
      </c>
      <c r="I187" s="254"/>
      <c r="J187" s="250"/>
      <c r="K187" s="250"/>
      <c r="L187" s="255"/>
      <c r="M187" s="256"/>
      <c r="N187" s="257"/>
      <c r="O187" s="257"/>
      <c r="P187" s="257"/>
      <c r="Q187" s="257"/>
      <c r="R187" s="257"/>
      <c r="S187" s="257"/>
      <c r="T187" s="258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59" t="s">
        <v>144</v>
      </c>
      <c r="AU187" s="259" t="s">
        <v>142</v>
      </c>
      <c r="AV187" s="15" t="s">
        <v>141</v>
      </c>
      <c r="AW187" s="15" t="s">
        <v>32</v>
      </c>
      <c r="AX187" s="15" t="s">
        <v>84</v>
      </c>
      <c r="AY187" s="259" t="s">
        <v>133</v>
      </c>
    </row>
    <row r="188" s="2" customFormat="1" ht="24.15" customHeight="1">
      <c r="A188" s="38"/>
      <c r="B188" s="39"/>
      <c r="C188" s="214" t="s">
        <v>215</v>
      </c>
      <c r="D188" s="214" t="s">
        <v>136</v>
      </c>
      <c r="E188" s="215" t="s">
        <v>216</v>
      </c>
      <c r="F188" s="216" t="s">
        <v>217</v>
      </c>
      <c r="G188" s="217" t="s">
        <v>159</v>
      </c>
      <c r="H188" s="218">
        <v>5.4930000000000003</v>
      </c>
      <c r="I188" s="219"/>
      <c r="J188" s="220">
        <f>ROUND(I188*H188,2)</f>
        <v>0</v>
      </c>
      <c r="K188" s="216" t="s">
        <v>140</v>
      </c>
      <c r="L188" s="44"/>
      <c r="M188" s="221" t="s">
        <v>1</v>
      </c>
      <c r="N188" s="222" t="s">
        <v>42</v>
      </c>
      <c r="O188" s="91"/>
      <c r="P188" s="223">
        <f>O188*H188</f>
        <v>0</v>
      </c>
      <c r="Q188" s="223">
        <v>0.034680000000000002</v>
      </c>
      <c r="R188" s="223">
        <f>Q188*H188</f>
        <v>0.19049724000000001</v>
      </c>
      <c r="S188" s="223">
        <v>0</v>
      </c>
      <c r="T188" s="22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5" t="s">
        <v>141</v>
      </c>
      <c r="AT188" s="225" t="s">
        <v>136</v>
      </c>
      <c r="AU188" s="225" t="s">
        <v>142</v>
      </c>
      <c r="AY188" s="17" t="s">
        <v>133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7" t="s">
        <v>142</v>
      </c>
      <c r="BK188" s="226">
        <f>ROUND(I188*H188,2)</f>
        <v>0</v>
      </c>
      <c r="BL188" s="17" t="s">
        <v>141</v>
      </c>
      <c r="BM188" s="225" t="s">
        <v>218</v>
      </c>
    </row>
    <row r="189" s="14" customFormat="1">
      <c r="A189" s="14"/>
      <c r="B189" s="238"/>
      <c r="C189" s="239"/>
      <c r="D189" s="229" t="s">
        <v>144</v>
      </c>
      <c r="E189" s="240" t="s">
        <v>1</v>
      </c>
      <c r="F189" s="241" t="s">
        <v>219</v>
      </c>
      <c r="G189" s="239"/>
      <c r="H189" s="242">
        <v>5.4930000000000003</v>
      </c>
      <c r="I189" s="243"/>
      <c r="J189" s="239"/>
      <c r="K189" s="239"/>
      <c r="L189" s="244"/>
      <c r="M189" s="245"/>
      <c r="N189" s="246"/>
      <c r="O189" s="246"/>
      <c r="P189" s="246"/>
      <c r="Q189" s="246"/>
      <c r="R189" s="246"/>
      <c r="S189" s="246"/>
      <c r="T189" s="247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8" t="s">
        <v>144</v>
      </c>
      <c r="AU189" s="248" t="s">
        <v>142</v>
      </c>
      <c r="AV189" s="14" t="s">
        <v>142</v>
      </c>
      <c r="AW189" s="14" t="s">
        <v>32</v>
      </c>
      <c r="AX189" s="14" t="s">
        <v>76</v>
      </c>
      <c r="AY189" s="248" t="s">
        <v>133</v>
      </c>
    </row>
    <row r="190" s="15" customFormat="1">
      <c r="A190" s="15"/>
      <c r="B190" s="249"/>
      <c r="C190" s="250"/>
      <c r="D190" s="229" t="s">
        <v>144</v>
      </c>
      <c r="E190" s="251" t="s">
        <v>1</v>
      </c>
      <c r="F190" s="252" t="s">
        <v>146</v>
      </c>
      <c r="G190" s="250"/>
      <c r="H190" s="253">
        <v>5.4930000000000003</v>
      </c>
      <c r="I190" s="254"/>
      <c r="J190" s="250"/>
      <c r="K190" s="250"/>
      <c r="L190" s="255"/>
      <c r="M190" s="256"/>
      <c r="N190" s="257"/>
      <c r="O190" s="257"/>
      <c r="P190" s="257"/>
      <c r="Q190" s="257"/>
      <c r="R190" s="257"/>
      <c r="S190" s="257"/>
      <c r="T190" s="258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59" t="s">
        <v>144</v>
      </c>
      <c r="AU190" s="259" t="s">
        <v>142</v>
      </c>
      <c r="AV190" s="15" t="s">
        <v>141</v>
      </c>
      <c r="AW190" s="15" t="s">
        <v>32</v>
      </c>
      <c r="AX190" s="15" t="s">
        <v>84</v>
      </c>
      <c r="AY190" s="259" t="s">
        <v>133</v>
      </c>
    </row>
    <row r="191" s="2" customFormat="1" ht="24.15" customHeight="1">
      <c r="A191" s="38"/>
      <c r="B191" s="39"/>
      <c r="C191" s="214" t="s">
        <v>220</v>
      </c>
      <c r="D191" s="214" t="s">
        <v>136</v>
      </c>
      <c r="E191" s="215" t="s">
        <v>221</v>
      </c>
      <c r="F191" s="216" t="s">
        <v>222</v>
      </c>
      <c r="G191" s="217" t="s">
        <v>223</v>
      </c>
      <c r="H191" s="218">
        <v>16.600000000000001</v>
      </c>
      <c r="I191" s="219"/>
      <c r="J191" s="220">
        <f>ROUND(I191*H191,2)</f>
        <v>0</v>
      </c>
      <c r="K191" s="216" t="s">
        <v>140</v>
      </c>
      <c r="L191" s="44"/>
      <c r="M191" s="221" t="s">
        <v>1</v>
      </c>
      <c r="N191" s="222" t="s">
        <v>42</v>
      </c>
      <c r="O191" s="91"/>
      <c r="P191" s="223">
        <f>O191*H191</f>
        <v>0</v>
      </c>
      <c r="Q191" s="223">
        <v>0.0015</v>
      </c>
      <c r="R191" s="223">
        <f>Q191*H191</f>
        <v>0.024900000000000002</v>
      </c>
      <c r="S191" s="223">
        <v>0</v>
      </c>
      <c r="T191" s="22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5" t="s">
        <v>141</v>
      </c>
      <c r="AT191" s="225" t="s">
        <v>136</v>
      </c>
      <c r="AU191" s="225" t="s">
        <v>142</v>
      </c>
      <c r="AY191" s="17" t="s">
        <v>133</v>
      </c>
      <c r="BE191" s="226">
        <f>IF(N191="základní",J191,0)</f>
        <v>0</v>
      </c>
      <c r="BF191" s="226">
        <f>IF(N191="snížená",J191,0)</f>
        <v>0</v>
      </c>
      <c r="BG191" s="226">
        <f>IF(N191="zákl. přenesená",J191,0)</f>
        <v>0</v>
      </c>
      <c r="BH191" s="226">
        <f>IF(N191="sníž. přenesená",J191,0)</f>
        <v>0</v>
      </c>
      <c r="BI191" s="226">
        <f>IF(N191="nulová",J191,0)</f>
        <v>0</v>
      </c>
      <c r="BJ191" s="17" t="s">
        <v>142</v>
      </c>
      <c r="BK191" s="226">
        <f>ROUND(I191*H191,2)</f>
        <v>0</v>
      </c>
      <c r="BL191" s="17" t="s">
        <v>141</v>
      </c>
      <c r="BM191" s="225" t="s">
        <v>224</v>
      </c>
    </row>
    <row r="192" s="2" customFormat="1" ht="16.5" customHeight="1">
      <c r="A192" s="38"/>
      <c r="B192" s="39"/>
      <c r="C192" s="214" t="s">
        <v>225</v>
      </c>
      <c r="D192" s="214" t="s">
        <v>136</v>
      </c>
      <c r="E192" s="215" t="s">
        <v>226</v>
      </c>
      <c r="F192" s="216" t="s">
        <v>227</v>
      </c>
      <c r="G192" s="217" t="s">
        <v>139</v>
      </c>
      <c r="H192" s="218">
        <v>1</v>
      </c>
      <c r="I192" s="219"/>
      <c r="J192" s="220">
        <f>ROUND(I192*H192,2)</f>
        <v>0</v>
      </c>
      <c r="K192" s="216" t="s">
        <v>1</v>
      </c>
      <c r="L192" s="44"/>
      <c r="M192" s="221" t="s">
        <v>1</v>
      </c>
      <c r="N192" s="222" t="s">
        <v>42</v>
      </c>
      <c r="O192" s="91"/>
      <c r="P192" s="223">
        <f>O192*H192</f>
        <v>0</v>
      </c>
      <c r="Q192" s="223">
        <v>0</v>
      </c>
      <c r="R192" s="223">
        <f>Q192*H192</f>
        <v>0</v>
      </c>
      <c r="S192" s="223">
        <v>0</v>
      </c>
      <c r="T192" s="224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5" t="s">
        <v>141</v>
      </c>
      <c r="AT192" s="225" t="s">
        <v>136</v>
      </c>
      <c r="AU192" s="225" t="s">
        <v>142</v>
      </c>
      <c r="AY192" s="17" t="s">
        <v>133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7" t="s">
        <v>142</v>
      </c>
      <c r="BK192" s="226">
        <f>ROUND(I192*H192,2)</f>
        <v>0</v>
      </c>
      <c r="BL192" s="17" t="s">
        <v>141</v>
      </c>
      <c r="BM192" s="225" t="s">
        <v>228</v>
      </c>
    </row>
    <row r="193" s="12" customFormat="1" ht="22.8" customHeight="1">
      <c r="A193" s="12"/>
      <c r="B193" s="198"/>
      <c r="C193" s="199"/>
      <c r="D193" s="200" t="s">
        <v>75</v>
      </c>
      <c r="E193" s="212" t="s">
        <v>182</v>
      </c>
      <c r="F193" s="212" t="s">
        <v>229</v>
      </c>
      <c r="G193" s="199"/>
      <c r="H193" s="199"/>
      <c r="I193" s="202"/>
      <c r="J193" s="213">
        <f>BK193</f>
        <v>0</v>
      </c>
      <c r="K193" s="199"/>
      <c r="L193" s="204"/>
      <c r="M193" s="205"/>
      <c r="N193" s="206"/>
      <c r="O193" s="206"/>
      <c r="P193" s="207">
        <f>SUM(P194:P213)</f>
        <v>0</v>
      </c>
      <c r="Q193" s="206"/>
      <c r="R193" s="207">
        <f>SUM(R194:R213)</f>
        <v>0.0082926000000000007</v>
      </c>
      <c r="S193" s="206"/>
      <c r="T193" s="208">
        <f>SUM(T194:T213)</f>
        <v>2.2470330000000001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9" t="s">
        <v>84</v>
      </c>
      <c r="AT193" s="210" t="s">
        <v>75</v>
      </c>
      <c r="AU193" s="210" t="s">
        <v>84</v>
      </c>
      <c r="AY193" s="209" t="s">
        <v>133</v>
      </c>
      <c r="BK193" s="211">
        <f>SUM(BK194:BK213)</f>
        <v>0</v>
      </c>
    </row>
    <row r="194" s="2" customFormat="1" ht="37.8" customHeight="1">
      <c r="A194" s="38"/>
      <c r="B194" s="39"/>
      <c r="C194" s="214" t="s">
        <v>230</v>
      </c>
      <c r="D194" s="214" t="s">
        <v>136</v>
      </c>
      <c r="E194" s="215" t="s">
        <v>231</v>
      </c>
      <c r="F194" s="216" t="s">
        <v>232</v>
      </c>
      <c r="G194" s="217" t="s">
        <v>159</v>
      </c>
      <c r="H194" s="218">
        <v>48.780000000000001</v>
      </c>
      <c r="I194" s="219"/>
      <c r="J194" s="220">
        <f>ROUND(I194*H194,2)</f>
        <v>0</v>
      </c>
      <c r="K194" s="216" t="s">
        <v>140</v>
      </c>
      <c r="L194" s="44"/>
      <c r="M194" s="221" t="s">
        <v>1</v>
      </c>
      <c r="N194" s="222" t="s">
        <v>42</v>
      </c>
      <c r="O194" s="91"/>
      <c r="P194" s="223">
        <f>O194*H194</f>
        <v>0</v>
      </c>
      <c r="Q194" s="223">
        <v>0.00012999999999999999</v>
      </c>
      <c r="R194" s="223">
        <f>Q194*H194</f>
        <v>0.0063413999999999996</v>
      </c>
      <c r="S194" s="223">
        <v>0</v>
      </c>
      <c r="T194" s="224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5" t="s">
        <v>141</v>
      </c>
      <c r="AT194" s="225" t="s">
        <v>136</v>
      </c>
      <c r="AU194" s="225" t="s">
        <v>142</v>
      </c>
      <c r="AY194" s="17" t="s">
        <v>133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7" t="s">
        <v>142</v>
      </c>
      <c r="BK194" s="226">
        <f>ROUND(I194*H194,2)</f>
        <v>0</v>
      </c>
      <c r="BL194" s="17" t="s">
        <v>141</v>
      </c>
      <c r="BM194" s="225" t="s">
        <v>233</v>
      </c>
    </row>
    <row r="195" s="2" customFormat="1" ht="37.8" customHeight="1">
      <c r="A195" s="38"/>
      <c r="B195" s="39"/>
      <c r="C195" s="214" t="s">
        <v>234</v>
      </c>
      <c r="D195" s="214" t="s">
        <v>136</v>
      </c>
      <c r="E195" s="215" t="s">
        <v>235</v>
      </c>
      <c r="F195" s="216" t="s">
        <v>236</v>
      </c>
      <c r="G195" s="217" t="s">
        <v>159</v>
      </c>
      <c r="H195" s="218">
        <v>48.780000000000001</v>
      </c>
      <c r="I195" s="219"/>
      <c r="J195" s="220">
        <f>ROUND(I195*H195,2)</f>
        <v>0</v>
      </c>
      <c r="K195" s="216" t="s">
        <v>140</v>
      </c>
      <c r="L195" s="44"/>
      <c r="M195" s="221" t="s">
        <v>1</v>
      </c>
      <c r="N195" s="222" t="s">
        <v>42</v>
      </c>
      <c r="O195" s="91"/>
      <c r="P195" s="223">
        <f>O195*H195</f>
        <v>0</v>
      </c>
      <c r="Q195" s="223">
        <v>4.0000000000000003E-05</v>
      </c>
      <c r="R195" s="223">
        <f>Q195*H195</f>
        <v>0.0019512000000000002</v>
      </c>
      <c r="S195" s="223">
        <v>0</v>
      </c>
      <c r="T195" s="224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5" t="s">
        <v>141</v>
      </c>
      <c r="AT195" s="225" t="s">
        <v>136</v>
      </c>
      <c r="AU195" s="225" t="s">
        <v>142</v>
      </c>
      <c r="AY195" s="17" t="s">
        <v>133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7" t="s">
        <v>142</v>
      </c>
      <c r="BK195" s="226">
        <f>ROUND(I195*H195,2)</f>
        <v>0</v>
      </c>
      <c r="BL195" s="17" t="s">
        <v>141</v>
      </c>
      <c r="BM195" s="225" t="s">
        <v>237</v>
      </c>
    </row>
    <row r="196" s="2" customFormat="1" ht="49.05" customHeight="1">
      <c r="A196" s="38"/>
      <c r="B196" s="39"/>
      <c r="C196" s="214" t="s">
        <v>238</v>
      </c>
      <c r="D196" s="214" t="s">
        <v>136</v>
      </c>
      <c r="E196" s="215" t="s">
        <v>239</v>
      </c>
      <c r="F196" s="216" t="s">
        <v>240</v>
      </c>
      <c r="G196" s="217" t="s">
        <v>159</v>
      </c>
      <c r="H196" s="218">
        <v>1.3500000000000001</v>
      </c>
      <c r="I196" s="219"/>
      <c r="J196" s="220">
        <f>ROUND(I196*H196,2)</f>
        <v>0</v>
      </c>
      <c r="K196" s="216" t="s">
        <v>140</v>
      </c>
      <c r="L196" s="44"/>
      <c r="M196" s="221" t="s">
        <v>1</v>
      </c>
      <c r="N196" s="222" t="s">
        <v>42</v>
      </c>
      <c r="O196" s="91"/>
      <c r="P196" s="223">
        <f>O196*H196</f>
        <v>0</v>
      </c>
      <c r="Q196" s="223">
        <v>0</v>
      </c>
      <c r="R196" s="223">
        <f>Q196*H196</f>
        <v>0</v>
      </c>
      <c r="S196" s="223">
        <v>0.055</v>
      </c>
      <c r="T196" s="224">
        <f>S196*H196</f>
        <v>0.07425000000000001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5" t="s">
        <v>141</v>
      </c>
      <c r="AT196" s="225" t="s">
        <v>136</v>
      </c>
      <c r="AU196" s="225" t="s">
        <v>142</v>
      </c>
      <c r="AY196" s="17" t="s">
        <v>133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7" t="s">
        <v>142</v>
      </c>
      <c r="BK196" s="226">
        <f>ROUND(I196*H196,2)</f>
        <v>0</v>
      </c>
      <c r="BL196" s="17" t="s">
        <v>141</v>
      </c>
      <c r="BM196" s="225" t="s">
        <v>241</v>
      </c>
    </row>
    <row r="197" s="14" customFormat="1">
      <c r="A197" s="14"/>
      <c r="B197" s="238"/>
      <c r="C197" s="239"/>
      <c r="D197" s="229" t="s">
        <v>144</v>
      </c>
      <c r="E197" s="240" t="s">
        <v>1</v>
      </c>
      <c r="F197" s="241" t="s">
        <v>242</v>
      </c>
      <c r="G197" s="239"/>
      <c r="H197" s="242">
        <v>1.3500000000000001</v>
      </c>
      <c r="I197" s="243"/>
      <c r="J197" s="239"/>
      <c r="K197" s="239"/>
      <c r="L197" s="244"/>
      <c r="M197" s="245"/>
      <c r="N197" s="246"/>
      <c r="O197" s="246"/>
      <c r="P197" s="246"/>
      <c r="Q197" s="246"/>
      <c r="R197" s="246"/>
      <c r="S197" s="246"/>
      <c r="T197" s="24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8" t="s">
        <v>144</v>
      </c>
      <c r="AU197" s="248" t="s">
        <v>142</v>
      </c>
      <c r="AV197" s="14" t="s">
        <v>142</v>
      </c>
      <c r="AW197" s="14" t="s">
        <v>32</v>
      </c>
      <c r="AX197" s="14" t="s">
        <v>76</v>
      </c>
      <c r="AY197" s="248" t="s">
        <v>133</v>
      </c>
    </row>
    <row r="198" s="15" customFormat="1">
      <c r="A198" s="15"/>
      <c r="B198" s="249"/>
      <c r="C198" s="250"/>
      <c r="D198" s="229" t="s">
        <v>144</v>
      </c>
      <c r="E198" s="251" t="s">
        <v>1</v>
      </c>
      <c r="F198" s="252" t="s">
        <v>146</v>
      </c>
      <c r="G198" s="250"/>
      <c r="H198" s="253">
        <v>1.3500000000000001</v>
      </c>
      <c r="I198" s="254"/>
      <c r="J198" s="250"/>
      <c r="K198" s="250"/>
      <c r="L198" s="255"/>
      <c r="M198" s="256"/>
      <c r="N198" s="257"/>
      <c r="O198" s="257"/>
      <c r="P198" s="257"/>
      <c r="Q198" s="257"/>
      <c r="R198" s="257"/>
      <c r="S198" s="257"/>
      <c r="T198" s="258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59" t="s">
        <v>144</v>
      </c>
      <c r="AU198" s="259" t="s">
        <v>142</v>
      </c>
      <c r="AV198" s="15" t="s">
        <v>141</v>
      </c>
      <c r="AW198" s="15" t="s">
        <v>32</v>
      </c>
      <c r="AX198" s="15" t="s">
        <v>84</v>
      </c>
      <c r="AY198" s="259" t="s">
        <v>133</v>
      </c>
    </row>
    <row r="199" s="2" customFormat="1" ht="37.8" customHeight="1">
      <c r="A199" s="38"/>
      <c r="B199" s="39"/>
      <c r="C199" s="214" t="s">
        <v>7</v>
      </c>
      <c r="D199" s="214" t="s">
        <v>136</v>
      </c>
      <c r="E199" s="215" t="s">
        <v>243</v>
      </c>
      <c r="F199" s="216" t="s">
        <v>244</v>
      </c>
      <c r="G199" s="217" t="s">
        <v>159</v>
      </c>
      <c r="H199" s="218">
        <v>0.29299999999999998</v>
      </c>
      <c r="I199" s="219"/>
      <c r="J199" s="220">
        <f>ROUND(I199*H199,2)</f>
        <v>0</v>
      </c>
      <c r="K199" s="216" t="s">
        <v>245</v>
      </c>
      <c r="L199" s="44"/>
      <c r="M199" s="221" t="s">
        <v>1</v>
      </c>
      <c r="N199" s="222" t="s">
        <v>42</v>
      </c>
      <c r="O199" s="91"/>
      <c r="P199" s="223">
        <f>O199*H199</f>
        <v>0</v>
      </c>
      <c r="Q199" s="223">
        <v>0</v>
      </c>
      <c r="R199" s="223">
        <f>Q199*H199</f>
        <v>0</v>
      </c>
      <c r="S199" s="223">
        <v>0.074999999999999997</v>
      </c>
      <c r="T199" s="224">
        <f>S199*H199</f>
        <v>0.021974999999999998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5" t="s">
        <v>141</v>
      </c>
      <c r="AT199" s="225" t="s">
        <v>136</v>
      </c>
      <c r="AU199" s="225" t="s">
        <v>142</v>
      </c>
      <c r="AY199" s="17" t="s">
        <v>133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7" t="s">
        <v>142</v>
      </c>
      <c r="BK199" s="226">
        <f>ROUND(I199*H199,2)</f>
        <v>0</v>
      </c>
      <c r="BL199" s="17" t="s">
        <v>141</v>
      </c>
      <c r="BM199" s="225" t="s">
        <v>246</v>
      </c>
    </row>
    <row r="200" s="13" customFormat="1">
      <c r="A200" s="13"/>
      <c r="B200" s="227"/>
      <c r="C200" s="228"/>
      <c r="D200" s="229" t="s">
        <v>144</v>
      </c>
      <c r="E200" s="230" t="s">
        <v>1</v>
      </c>
      <c r="F200" s="231" t="s">
        <v>247</v>
      </c>
      <c r="G200" s="228"/>
      <c r="H200" s="230" t="s">
        <v>1</v>
      </c>
      <c r="I200" s="232"/>
      <c r="J200" s="228"/>
      <c r="K200" s="228"/>
      <c r="L200" s="233"/>
      <c r="M200" s="234"/>
      <c r="N200" s="235"/>
      <c r="O200" s="235"/>
      <c r="P200" s="235"/>
      <c r="Q200" s="235"/>
      <c r="R200" s="235"/>
      <c r="S200" s="235"/>
      <c r="T200" s="23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7" t="s">
        <v>144</v>
      </c>
      <c r="AU200" s="237" t="s">
        <v>142</v>
      </c>
      <c r="AV200" s="13" t="s">
        <v>84</v>
      </c>
      <c r="AW200" s="13" t="s">
        <v>32</v>
      </c>
      <c r="AX200" s="13" t="s">
        <v>76</v>
      </c>
      <c r="AY200" s="237" t="s">
        <v>133</v>
      </c>
    </row>
    <row r="201" s="14" customFormat="1">
      <c r="A201" s="14"/>
      <c r="B201" s="238"/>
      <c r="C201" s="239"/>
      <c r="D201" s="229" t="s">
        <v>144</v>
      </c>
      <c r="E201" s="240" t="s">
        <v>1</v>
      </c>
      <c r="F201" s="241" t="s">
        <v>248</v>
      </c>
      <c r="G201" s="239"/>
      <c r="H201" s="242">
        <v>0.29299999999999998</v>
      </c>
      <c r="I201" s="243"/>
      <c r="J201" s="239"/>
      <c r="K201" s="239"/>
      <c r="L201" s="244"/>
      <c r="M201" s="245"/>
      <c r="N201" s="246"/>
      <c r="O201" s="246"/>
      <c r="P201" s="246"/>
      <c r="Q201" s="246"/>
      <c r="R201" s="246"/>
      <c r="S201" s="246"/>
      <c r="T201" s="24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8" t="s">
        <v>144</v>
      </c>
      <c r="AU201" s="248" t="s">
        <v>142</v>
      </c>
      <c r="AV201" s="14" t="s">
        <v>142</v>
      </c>
      <c r="AW201" s="14" t="s">
        <v>32</v>
      </c>
      <c r="AX201" s="14" t="s">
        <v>76</v>
      </c>
      <c r="AY201" s="248" t="s">
        <v>133</v>
      </c>
    </row>
    <row r="202" s="15" customFormat="1">
      <c r="A202" s="15"/>
      <c r="B202" s="249"/>
      <c r="C202" s="250"/>
      <c r="D202" s="229" t="s">
        <v>144</v>
      </c>
      <c r="E202" s="251" t="s">
        <v>1</v>
      </c>
      <c r="F202" s="252" t="s">
        <v>146</v>
      </c>
      <c r="G202" s="250"/>
      <c r="H202" s="253">
        <v>0.29299999999999998</v>
      </c>
      <c r="I202" s="254"/>
      <c r="J202" s="250"/>
      <c r="K202" s="250"/>
      <c r="L202" s="255"/>
      <c r="M202" s="256"/>
      <c r="N202" s="257"/>
      <c r="O202" s="257"/>
      <c r="P202" s="257"/>
      <c r="Q202" s="257"/>
      <c r="R202" s="257"/>
      <c r="S202" s="257"/>
      <c r="T202" s="258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59" t="s">
        <v>144</v>
      </c>
      <c r="AU202" s="259" t="s">
        <v>142</v>
      </c>
      <c r="AV202" s="15" t="s">
        <v>141</v>
      </c>
      <c r="AW202" s="15" t="s">
        <v>32</v>
      </c>
      <c r="AX202" s="15" t="s">
        <v>84</v>
      </c>
      <c r="AY202" s="259" t="s">
        <v>133</v>
      </c>
    </row>
    <row r="203" s="2" customFormat="1" ht="37.8" customHeight="1">
      <c r="A203" s="38"/>
      <c r="B203" s="39"/>
      <c r="C203" s="214" t="s">
        <v>249</v>
      </c>
      <c r="D203" s="214" t="s">
        <v>136</v>
      </c>
      <c r="E203" s="215" t="s">
        <v>250</v>
      </c>
      <c r="F203" s="216" t="s">
        <v>251</v>
      </c>
      <c r="G203" s="217" t="s">
        <v>159</v>
      </c>
      <c r="H203" s="218">
        <v>1.2410000000000001</v>
      </c>
      <c r="I203" s="219"/>
      <c r="J203" s="220">
        <f>ROUND(I203*H203,2)</f>
        <v>0</v>
      </c>
      <c r="K203" s="216" t="s">
        <v>140</v>
      </c>
      <c r="L203" s="44"/>
      <c r="M203" s="221" t="s">
        <v>1</v>
      </c>
      <c r="N203" s="222" t="s">
        <v>42</v>
      </c>
      <c r="O203" s="91"/>
      <c r="P203" s="223">
        <f>O203*H203</f>
        <v>0</v>
      </c>
      <c r="Q203" s="223">
        <v>0</v>
      </c>
      <c r="R203" s="223">
        <f>Q203*H203</f>
        <v>0</v>
      </c>
      <c r="S203" s="223">
        <v>0.087999999999999995</v>
      </c>
      <c r="T203" s="224">
        <f>S203*H203</f>
        <v>0.109208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5" t="s">
        <v>141</v>
      </c>
      <c r="AT203" s="225" t="s">
        <v>136</v>
      </c>
      <c r="AU203" s="225" t="s">
        <v>142</v>
      </c>
      <c r="AY203" s="17" t="s">
        <v>133</v>
      </c>
      <c r="BE203" s="226">
        <f>IF(N203="základní",J203,0)</f>
        <v>0</v>
      </c>
      <c r="BF203" s="226">
        <f>IF(N203="snížená",J203,0)</f>
        <v>0</v>
      </c>
      <c r="BG203" s="226">
        <f>IF(N203="zákl. přenesená",J203,0)</f>
        <v>0</v>
      </c>
      <c r="BH203" s="226">
        <f>IF(N203="sníž. přenesená",J203,0)</f>
        <v>0</v>
      </c>
      <c r="BI203" s="226">
        <f>IF(N203="nulová",J203,0)</f>
        <v>0</v>
      </c>
      <c r="BJ203" s="17" t="s">
        <v>142</v>
      </c>
      <c r="BK203" s="226">
        <f>ROUND(I203*H203,2)</f>
        <v>0</v>
      </c>
      <c r="BL203" s="17" t="s">
        <v>141</v>
      </c>
      <c r="BM203" s="225" t="s">
        <v>252</v>
      </c>
    </row>
    <row r="204" s="13" customFormat="1">
      <c r="A204" s="13"/>
      <c r="B204" s="227"/>
      <c r="C204" s="228"/>
      <c r="D204" s="229" t="s">
        <v>144</v>
      </c>
      <c r="E204" s="230" t="s">
        <v>1</v>
      </c>
      <c r="F204" s="231" t="s">
        <v>253</v>
      </c>
      <c r="G204" s="228"/>
      <c r="H204" s="230" t="s">
        <v>1</v>
      </c>
      <c r="I204" s="232"/>
      <c r="J204" s="228"/>
      <c r="K204" s="228"/>
      <c r="L204" s="233"/>
      <c r="M204" s="234"/>
      <c r="N204" s="235"/>
      <c r="O204" s="235"/>
      <c r="P204" s="235"/>
      <c r="Q204" s="235"/>
      <c r="R204" s="235"/>
      <c r="S204" s="235"/>
      <c r="T204" s="23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7" t="s">
        <v>144</v>
      </c>
      <c r="AU204" s="237" t="s">
        <v>142</v>
      </c>
      <c r="AV204" s="13" t="s">
        <v>84</v>
      </c>
      <c r="AW204" s="13" t="s">
        <v>32</v>
      </c>
      <c r="AX204" s="13" t="s">
        <v>76</v>
      </c>
      <c r="AY204" s="237" t="s">
        <v>133</v>
      </c>
    </row>
    <row r="205" s="14" customFormat="1">
      <c r="A205" s="14"/>
      <c r="B205" s="238"/>
      <c r="C205" s="239"/>
      <c r="D205" s="229" t="s">
        <v>144</v>
      </c>
      <c r="E205" s="240" t="s">
        <v>1</v>
      </c>
      <c r="F205" s="241" t="s">
        <v>254</v>
      </c>
      <c r="G205" s="239"/>
      <c r="H205" s="242">
        <v>1.2410000000000001</v>
      </c>
      <c r="I205" s="243"/>
      <c r="J205" s="239"/>
      <c r="K205" s="239"/>
      <c r="L205" s="244"/>
      <c r="M205" s="245"/>
      <c r="N205" s="246"/>
      <c r="O205" s="246"/>
      <c r="P205" s="246"/>
      <c r="Q205" s="246"/>
      <c r="R205" s="246"/>
      <c r="S205" s="246"/>
      <c r="T205" s="247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8" t="s">
        <v>144</v>
      </c>
      <c r="AU205" s="248" t="s">
        <v>142</v>
      </c>
      <c r="AV205" s="14" t="s">
        <v>142</v>
      </c>
      <c r="AW205" s="14" t="s">
        <v>32</v>
      </c>
      <c r="AX205" s="14" t="s">
        <v>76</v>
      </c>
      <c r="AY205" s="248" t="s">
        <v>133</v>
      </c>
    </row>
    <row r="206" s="15" customFormat="1">
      <c r="A206" s="15"/>
      <c r="B206" s="249"/>
      <c r="C206" s="250"/>
      <c r="D206" s="229" t="s">
        <v>144</v>
      </c>
      <c r="E206" s="251" t="s">
        <v>1</v>
      </c>
      <c r="F206" s="252" t="s">
        <v>146</v>
      </c>
      <c r="G206" s="250"/>
      <c r="H206" s="253">
        <v>1.2410000000000001</v>
      </c>
      <c r="I206" s="254"/>
      <c r="J206" s="250"/>
      <c r="K206" s="250"/>
      <c r="L206" s="255"/>
      <c r="M206" s="256"/>
      <c r="N206" s="257"/>
      <c r="O206" s="257"/>
      <c r="P206" s="257"/>
      <c r="Q206" s="257"/>
      <c r="R206" s="257"/>
      <c r="S206" s="257"/>
      <c r="T206" s="258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9" t="s">
        <v>144</v>
      </c>
      <c r="AU206" s="259" t="s">
        <v>142</v>
      </c>
      <c r="AV206" s="15" t="s">
        <v>141</v>
      </c>
      <c r="AW206" s="15" t="s">
        <v>32</v>
      </c>
      <c r="AX206" s="15" t="s">
        <v>84</v>
      </c>
      <c r="AY206" s="259" t="s">
        <v>133</v>
      </c>
    </row>
    <row r="207" s="2" customFormat="1" ht="55.5" customHeight="1">
      <c r="A207" s="38"/>
      <c r="B207" s="39"/>
      <c r="C207" s="214" t="s">
        <v>255</v>
      </c>
      <c r="D207" s="214" t="s">
        <v>136</v>
      </c>
      <c r="E207" s="215" t="s">
        <v>256</v>
      </c>
      <c r="F207" s="216" t="s">
        <v>257</v>
      </c>
      <c r="G207" s="217" t="s">
        <v>149</v>
      </c>
      <c r="H207" s="218">
        <v>0.60799999999999998</v>
      </c>
      <c r="I207" s="219"/>
      <c r="J207" s="220">
        <f>ROUND(I207*H207,2)</f>
        <v>0</v>
      </c>
      <c r="K207" s="216" t="s">
        <v>245</v>
      </c>
      <c r="L207" s="44"/>
      <c r="M207" s="221" t="s">
        <v>1</v>
      </c>
      <c r="N207" s="222" t="s">
        <v>42</v>
      </c>
      <c r="O207" s="91"/>
      <c r="P207" s="223">
        <f>O207*H207</f>
        <v>0</v>
      </c>
      <c r="Q207" s="223">
        <v>0</v>
      </c>
      <c r="R207" s="223">
        <f>Q207*H207</f>
        <v>0</v>
      </c>
      <c r="S207" s="223">
        <v>1.8</v>
      </c>
      <c r="T207" s="224">
        <f>S207*H207</f>
        <v>1.0944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5" t="s">
        <v>141</v>
      </c>
      <c r="AT207" s="225" t="s">
        <v>136</v>
      </c>
      <c r="AU207" s="225" t="s">
        <v>142</v>
      </c>
      <c r="AY207" s="17" t="s">
        <v>133</v>
      </c>
      <c r="BE207" s="226">
        <f>IF(N207="základní",J207,0)</f>
        <v>0</v>
      </c>
      <c r="BF207" s="226">
        <f>IF(N207="snížená",J207,0)</f>
        <v>0</v>
      </c>
      <c r="BG207" s="226">
        <f>IF(N207="zákl. přenesená",J207,0)</f>
        <v>0</v>
      </c>
      <c r="BH207" s="226">
        <f>IF(N207="sníž. přenesená",J207,0)</f>
        <v>0</v>
      </c>
      <c r="BI207" s="226">
        <f>IF(N207="nulová",J207,0)</f>
        <v>0</v>
      </c>
      <c r="BJ207" s="17" t="s">
        <v>142</v>
      </c>
      <c r="BK207" s="226">
        <f>ROUND(I207*H207,2)</f>
        <v>0</v>
      </c>
      <c r="BL207" s="17" t="s">
        <v>141</v>
      </c>
      <c r="BM207" s="225" t="s">
        <v>258</v>
      </c>
    </row>
    <row r="208" s="14" customFormat="1">
      <c r="A208" s="14"/>
      <c r="B208" s="238"/>
      <c r="C208" s="239"/>
      <c r="D208" s="229" t="s">
        <v>144</v>
      </c>
      <c r="E208" s="240" t="s">
        <v>1</v>
      </c>
      <c r="F208" s="241" t="s">
        <v>259</v>
      </c>
      <c r="G208" s="239"/>
      <c r="H208" s="242">
        <v>0.60799999999999998</v>
      </c>
      <c r="I208" s="243"/>
      <c r="J208" s="239"/>
      <c r="K208" s="239"/>
      <c r="L208" s="244"/>
      <c r="M208" s="245"/>
      <c r="N208" s="246"/>
      <c r="O208" s="246"/>
      <c r="P208" s="246"/>
      <c r="Q208" s="246"/>
      <c r="R208" s="246"/>
      <c r="S208" s="246"/>
      <c r="T208" s="24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8" t="s">
        <v>144</v>
      </c>
      <c r="AU208" s="248" t="s">
        <v>142</v>
      </c>
      <c r="AV208" s="14" t="s">
        <v>142</v>
      </c>
      <c r="AW208" s="14" t="s">
        <v>32</v>
      </c>
      <c r="AX208" s="14" t="s">
        <v>76</v>
      </c>
      <c r="AY208" s="248" t="s">
        <v>133</v>
      </c>
    </row>
    <row r="209" s="15" customFormat="1">
      <c r="A209" s="15"/>
      <c r="B209" s="249"/>
      <c r="C209" s="250"/>
      <c r="D209" s="229" t="s">
        <v>144</v>
      </c>
      <c r="E209" s="251" t="s">
        <v>1</v>
      </c>
      <c r="F209" s="252" t="s">
        <v>146</v>
      </c>
      <c r="G209" s="250"/>
      <c r="H209" s="253">
        <v>0.60799999999999998</v>
      </c>
      <c r="I209" s="254"/>
      <c r="J209" s="250"/>
      <c r="K209" s="250"/>
      <c r="L209" s="255"/>
      <c r="M209" s="256"/>
      <c r="N209" s="257"/>
      <c r="O209" s="257"/>
      <c r="P209" s="257"/>
      <c r="Q209" s="257"/>
      <c r="R209" s="257"/>
      <c r="S209" s="257"/>
      <c r="T209" s="258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59" t="s">
        <v>144</v>
      </c>
      <c r="AU209" s="259" t="s">
        <v>142</v>
      </c>
      <c r="AV209" s="15" t="s">
        <v>141</v>
      </c>
      <c r="AW209" s="15" t="s">
        <v>32</v>
      </c>
      <c r="AX209" s="15" t="s">
        <v>84</v>
      </c>
      <c r="AY209" s="259" t="s">
        <v>133</v>
      </c>
    </row>
    <row r="210" s="2" customFormat="1" ht="37.8" customHeight="1">
      <c r="A210" s="38"/>
      <c r="B210" s="39"/>
      <c r="C210" s="214" t="s">
        <v>260</v>
      </c>
      <c r="D210" s="214" t="s">
        <v>136</v>
      </c>
      <c r="E210" s="215" t="s">
        <v>261</v>
      </c>
      <c r="F210" s="216" t="s">
        <v>262</v>
      </c>
      <c r="G210" s="217" t="s">
        <v>223</v>
      </c>
      <c r="H210" s="218">
        <v>2.6000000000000001</v>
      </c>
      <c r="I210" s="219"/>
      <c r="J210" s="220">
        <f>ROUND(I210*H210,2)</f>
        <v>0</v>
      </c>
      <c r="K210" s="216" t="s">
        <v>140</v>
      </c>
      <c r="L210" s="44"/>
      <c r="M210" s="221" t="s">
        <v>1</v>
      </c>
      <c r="N210" s="222" t="s">
        <v>42</v>
      </c>
      <c r="O210" s="91"/>
      <c r="P210" s="223">
        <f>O210*H210</f>
        <v>0</v>
      </c>
      <c r="Q210" s="223">
        <v>0</v>
      </c>
      <c r="R210" s="223">
        <f>Q210*H210</f>
        <v>0</v>
      </c>
      <c r="S210" s="223">
        <v>0.071999999999999995</v>
      </c>
      <c r="T210" s="224">
        <f>S210*H210</f>
        <v>0.18720000000000001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5" t="s">
        <v>141</v>
      </c>
      <c r="AT210" s="225" t="s">
        <v>136</v>
      </c>
      <c r="AU210" s="225" t="s">
        <v>142</v>
      </c>
      <c r="AY210" s="17" t="s">
        <v>133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7" t="s">
        <v>142</v>
      </c>
      <c r="BK210" s="226">
        <f>ROUND(I210*H210,2)</f>
        <v>0</v>
      </c>
      <c r="BL210" s="17" t="s">
        <v>141</v>
      </c>
      <c r="BM210" s="225" t="s">
        <v>263</v>
      </c>
    </row>
    <row r="211" s="14" customFormat="1">
      <c r="A211" s="14"/>
      <c r="B211" s="238"/>
      <c r="C211" s="239"/>
      <c r="D211" s="229" t="s">
        <v>144</v>
      </c>
      <c r="E211" s="240" t="s">
        <v>1</v>
      </c>
      <c r="F211" s="241" t="s">
        <v>264</v>
      </c>
      <c r="G211" s="239"/>
      <c r="H211" s="242">
        <v>2.6000000000000001</v>
      </c>
      <c r="I211" s="243"/>
      <c r="J211" s="239"/>
      <c r="K211" s="239"/>
      <c r="L211" s="244"/>
      <c r="M211" s="245"/>
      <c r="N211" s="246"/>
      <c r="O211" s="246"/>
      <c r="P211" s="246"/>
      <c r="Q211" s="246"/>
      <c r="R211" s="246"/>
      <c r="S211" s="246"/>
      <c r="T211" s="24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8" t="s">
        <v>144</v>
      </c>
      <c r="AU211" s="248" t="s">
        <v>142</v>
      </c>
      <c r="AV211" s="14" t="s">
        <v>142</v>
      </c>
      <c r="AW211" s="14" t="s">
        <v>32</v>
      </c>
      <c r="AX211" s="14" t="s">
        <v>76</v>
      </c>
      <c r="AY211" s="248" t="s">
        <v>133</v>
      </c>
    </row>
    <row r="212" s="15" customFormat="1">
      <c r="A212" s="15"/>
      <c r="B212" s="249"/>
      <c r="C212" s="250"/>
      <c r="D212" s="229" t="s">
        <v>144</v>
      </c>
      <c r="E212" s="251" t="s">
        <v>1</v>
      </c>
      <c r="F212" s="252" t="s">
        <v>146</v>
      </c>
      <c r="G212" s="250"/>
      <c r="H212" s="253">
        <v>2.6000000000000001</v>
      </c>
      <c r="I212" s="254"/>
      <c r="J212" s="250"/>
      <c r="K212" s="250"/>
      <c r="L212" s="255"/>
      <c r="M212" s="256"/>
      <c r="N212" s="257"/>
      <c r="O212" s="257"/>
      <c r="P212" s="257"/>
      <c r="Q212" s="257"/>
      <c r="R212" s="257"/>
      <c r="S212" s="257"/>
      <c r="T212" s="258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9" t="s">
        <v>144</v>
      </c>
      <c r="AU212" s="259" t="s">
        <v>142</v>
      </c>
      <c r="AV212" s="15" t="s">
        <v>141</v>
      </c>
      <c r="AW212" s="15" t="s">
        <v>32</v>
      </c>
      <c r="AX212" s="15" t="s">
        <v>84</v>
      </c>
      <c r="AY212" s="259" t="s">
        <v>133</v>
      </c>
    </row>
    <row r="213" s="2" customFormat="1" ht="37.8" customHeight="1">
      <c r="A213" s="38"/>
      <c r="B213" s="39"/>
      <c r="C213" s="214" t="s">
        <v>265</v>
      </c>
      <c r="D213" s="214" t="s">
        <v>136</v>
      </c>
      <c r="E213" s="215" t="s">
        <v>266</v>
      </c>
      <c r="F213" s="216" t="s">
        <v>267</v>
      </c>
      <c r="G213" s="217" t="s">
        <v>223</v>
      </c>
      <c r="H213" s="218">
        <v>40</v>
      </c>
      <c r="I213" s="219"/>
      <c r="J213" s="220">
        <f>ROUND(I213*H213,2)</f>
        <v>0</v>
      </c>
      <c r="K213" s="216" t="s">
        <v>140</v>
      </c>
      <c r="L213" s="44"/>
      <c r="M213" s="221" t="s">
        <v>1</v>
      </c>
      <c r="N213" s="222" t="s">
        <v>42</v>
      </c>
      <c r="O213" s="91"/>
      <c r="P213" s="223">
        <f>O213*H213</f>
        <v>0</v>
      </c>
      <c r="Q213" s="223">
        <v>0</v>
      </c>
      <c r="R213" s="223">
        <f>Q213*H213</f>
        <v>0</v>
      </c>
      <c r="S213" s="223">
        <v>0.019</v>
      </c>
      <c r="T213" s="224">
        <f>S213*H213</f>
        <v>0.76000000000000001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5" t="s">
        <v>141</v>
      </c>
      <c r="AT213" s="225" t="s">
        <v>136</v>
      </c>
      <c r="AU213" s="225" t="s">
        <v>142</v>
      </c>
      <c r="AY213" s="17" t="s">
        <v>133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7" t="s">
        <v>142</v>
      </c>
      <c r="BK213" s="226">
        <f>ROUND(I213*H213,2)</f>
        <v>0</v>
      </c>
      <c r="BL213" s="17" t="s">
        <v>141</v>
      </c>
      <c r="BM213" s="225" t="s">
        <v>268</v>
      </c>
    </row>
    <row r="214" s="12" customFormat="1" ht="22.8" customHeight="1">
      <c r="A214" s="12"/>
      <c r="B214" s="198"/>
      <c r="C214" s="199"/>
      <c r="D214" s="200" t="s">
        <v>75</v>
      </c>
      <c r="E214" s="212" t="s">
        <v>269</v>
      </c>
      <c r="F214" s="212" t="s">
        <v>270</v>
      </c>
      <c r="G214" s="199"/>
      <c r="H214" s="199"/>
      <c r="I214" s="202"/>
      <c r="J214" s="213">
        <f>BK214</f>
        <v>0</v>
      </c>
      <c r="K214" s="199"/>
      <c r="L214" s="204"/>
      <c r="M214" s="205"/>
      <c r="N214" s="206"/>
      <c r="O214" s="206"/>
      <c r="P214" s="207">
        <f>SUM(P215:P220)</f>
        <v>0</v>
      </c>
      <c r="Q214" s="206"/>
      <c r="R214" s="207">
        <f>SUM(R215:R220)</f>
        <v>0</v>
      </c>
      <c r="S214" s="206"/>
      <c r="T214" s="208">
        <f>SUM(T215:T220)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9" t="s">
        <v>84</v>
      </c>
      <c r="AT214" s="210" t="s">
        <v>75</v>
      </c>
      <c r="AU214" s="210" t="s">
        <v>84</v>
      </c>
      <c r="AY214" s="209" t="s">
        <v>133</v>
      </c>
      <c r="BK214" s="211">
        <f>SUM(BK215:BK220)</f>
        <v>0</v>
      </c>
    </row>
    <row r="215" s="2" customFormat="1" ht="24.15" customHeight="1">
      <c r="A215" s="38"/>
      <c r="B215" s="39"/>
      <c r="C215" s="214" t="s">
        <v>271</v>
      </c>
      <c r="D215" s="214" t="s">
        <v>136</v>
      </c>
      <c r="E215" s="215" t="s">
        <v>272</v>
      </c>
      <c r="F215" s="216" t="s">
        <v>273</v>
      </c>
      <c r="G215" s="217" t="s">
        <v>154</v>
      </c>
      <c r="H215" s="218">
        <v>3.2050000000000001</v>
      </c>
      <c r="I215" s="219"/>
      <c r="J215" s="220">
        <f>ROUND(I215*H215,2)</f>
        <v>0</v>
      </c>
      <c r="K215" s="216" t="s">
        <v>140</v>
      </c>
      <c r="L215" s="44"/>
      <c r="M215" s="221" t="s">
        <v>1</v>
      </c>
      <c r="N215" s="222" t="s">
        <v>42</v>
      </c>
      <c r="O215" s="91"/>
      <c r="P215" s="223">
        <f>O215*H215</f>
        <v>0</v>
      </c>
      <c r="Q215" s="223">
        <v>0</v>
      </c>
      <c r="R215" s="223">
        <f>Q215*H215</f>
        <v>0</v>
      </c>
      <c r="S215" s="223">
        <v>0</v>
      </c>
      <c r="T215" s="224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5" t="s">
        <v>141</v>
      </c>
      <c r="AT215" s="225" t="s">
        <v>136</v>
      </c>
      <c r="AU215" s="225" t="s">
        <v>142</v>
      </c>
      <c r="AY215" s="17" t="s">
        <v>133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7" t="s">
        <v>142</v>
      </c>
      <c r="BK215" s="226">
        <f>ROUND(I215*H215,2)</f>
        <v>0</v>
      </c>
      <c r="BL215" s="17" t="s">
        <v>141</v>
      </c>
      <c r="BM215" s="225" t="s">
        <v>274</v>
      </c>
    </row>
    <row r="216" s="2" customFormat="1" ht="37.8" customHeight="1">
      <c r="A216" s="38"/>
      <c r="B216" s="39"/>
      <c r="C216" s="214" t="s">
        <v>275</v>
      </c>
      <c r="D216" s="214" t="s">
        <v>136</v>
      </c>
      <c r="E216" s="215" t="s">
        <v>276</v>
      </c>
      <c r="F216" s="216" t="s">
        <v>277</v>
      </c>
      <c r="G216" s="217" t="s">
        <v>154</v>
      </c>
      <c r="H216" s="218">
        <v>3.2050000000000001</v>
      </c>
      <c r="I216" s="219"/>
      <c r="J216" s="220">
        <f>ROUND(I216*H216,2)</f>
        <v>0</v>
      </c>
      <c r="K216" s="216" t="s">
        <v>140</v>
      </c>
      <c r="L216" s="44"/>
      <c r="M216" s="221" t="s">
        <v>1</v>
      </c>
      <c r="N216" s="222" t="s">
        <v>42</v>
      </c>
      <c r="O216" s="91"/>
      <c r="P216" s="223">
        <f>O216*H216</f>
        <v>0</v>
      </c>
      <c r="Q216" s="223">
        <v>0</v>
      </c>
      <c r="R216" s="223">
        <f>Q216*H216</f>
        <v>0</v>
      </c>
      <c r="S216" s="223">
        <v>0</v>
      </c>
      <c r="T216" s="224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5" t="s">
        <v>141</v>
      </c>
      <c r="AT216" s="225" t="s">
        <v>136</v>
      </c>
      <c r="AU216" s="225" t="s">
        <v>142</v>
      </c>
      <c r="AY216" s="17" t="s">
        <v>133</v>
      </c>
      <c r="BE216" s="226">
        <f>IF(N216="základní",J216,0)</f>
        <v>0</v>
      </c>
      <c r="BF216" s="226">
        <f>IF(N216="snížená",J216,0)</f>
        <v>0</v>
      </c>
      <c r="BG216" s="226">
        <f>IF(N216="zákl. přenesená",J216,0)</f>
        <v>0</v>
      </c>
      <c r="BH216" s="226">
        <f>IF(N216="sníž. přenesená",J216,0)</f>
        <v>0</v>
      </c>
      <c r="BI216" s="226">
        <f>IF(N216="nulová",J216,0)</f>
        <v>0</v>
      </c>
      <c r="BJ216" s="17" t="s">
        <v>142</v>
      </c>
      <c r="BK216" s="226">
        <f>ROUND(I216*H216,2)</f>
        <v>0</v>
      </c>
      <c r="BL216" s="17" t="s">
        <v>141</v>
      </c>
      <c r="BM216" s="225" t="s">
        <v>278</v>
      </c>
    </row>
    <row r="217" s="2" customFormat="1" ht="33" customHeight="1">
      <c r="A217" s="38"/>
      <c r="B217" s="39"/>
      <c r="C217" s="214" t="s">
        <v>279</v>
      </c>
      <c r="D217" s="214" t="s">
        <v>136</v>
      </c>
      <c r="E217" s="215" t="s">
        <v>280</v>
      </c>
      <c r="F217" s="216" t="s">
        <v>281</v>
      </c>
      <c r="G217" s="217" t="s">
        <v>154</v>
      </c>
      <c r="H217" s="218">
        <v>3.2050000000000001</v>
      </c>
      <c r="I217" s="219"/>
      <c r="J217" s="220">
        <f>ROUND(I217*H217,2)</f>
        <v>0</v>
      </c>
      <c r="K217" s="216" t="s">
        <v>140</v>
      </c>
      <c r="L217" s="44"/>
      <c r="M217" s="221" t="s">
        <v>1</v>
      </c>
      <c r="N217" s="222" t="s">
        <v>42</v>
      </c>
      <c r="O217" s="91"/>
      <c r="P217" s="223">
        <f>O217*H217</f>
        <v>0</v>
      </c>
      <c r="Q217" s="223">
        <v>0</v>
      </c>
      <c r="R217" s="223">
        <f>Q217*H217</f>
        <v>0</v>
      </c>
      <c r="S217" s="223">
        <v>0</v>
      </c>
      <c r="T217" s="224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5" t="s">
        <v>141</v>
      </c>
      <c r="AT217" s="225" t="s">
        <v>136</v>
      </c>
      <c r="AU217" s="225" t="s">
        <v>142</v>
      </c>
      <c r="AY217" s="17" t="s">
        <v>133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7" t="s">
        <v>142</v>
      </c>
      <c r="BK217" s="226">
        <f>ROUND(I217*H217,2)</f>
        <v>0</v>
      </c>
      <c r="BL217" s="17" t="s">
        <v>141</v>
      </c>
      <c r="BM217" s="225" t="s">
        <v>282</v>
      </c>
    </row>
    <row r="218" s="2" customFormat="1" ht="44.25" customHeight="1">
      <c r="A218" s="38"/>
      <c r="B218" s="39"/>
      <c r="C218" s="214" t="s">
        <v>283</v>
      </c>
      <c r="D218" s="214" t="s">
        <v>136</v>
      </c>
      <c r="E218" s="215" t="s">
        <v>284</v>
      </c>
      <c r="F218" s="216" t="s">
        <v>285</v>
      </c>
      <c r="G218" s="217" t="s">
        <v>154</v>
      </c>
      <c r="H218" s="218">
        <v>28.844999999999999</v>
      </c>
      <c r="I218" s="219"/>
      <c r="J218" s="220">
        <f>ROUND(I218*H218,2)</f>
        <v>0</v>
      </c>
      <c r="K218" s="216" t="s">
        <v>140</v>
      </c>
      <c r="L218" s="44"/>
      <c r="M218" s="221" t="s">
        <v>1</v>
      </c>
      <c r="N218" s="222" t="s">
        <v>42</v>
      </c>
      <c r="O218" s="91"/>
      <c r="P218" s="223">
        <f>O218*H218</f>
        <v>0</v>
      </c>
      <c r="Q218" s="223">
        <v>0</v>
      </c>
      <c r="R218" s="223">
        <f>Q218*H218</f>
        <v>0</v>
      </c>
      <c r="S218" s="223">
        <v>0</v>
      </c>
      <c r="T218" s="224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5" t="s">
        <v>141</v>
      </c>
      <c r="AT218" s="225" t="s">
        <v>136</v>
      </c>
      <c r="AU218" s="225" t="s">
        <v>142</v>
      </c>
      <c r="AY218" s="17" t="s">
        <v>133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7" t="s">
        <v>142</v>
      </c>
      <c r="BK218" s="226">
        <f>ROUND(I218*H218,2)</f>
        <v>0</v>
      </c>
      <c r="BL218" s="17" t="s">
        <v>141</v>
      </c>
      <c r="BM218" s="225" t="s">
        <v>286</v>
      </c>
    </row>
    <row r="219" s="14" customFormat="1">
      <c r="A219" s="14"/>
      <c r="B219" s="238"/>
      <c r="C219" s="239"/>
      <c r="D219" s="229" t="s">
        <v>144</v>
      </c>
      <c r="E219" s="239"/>
      <c r="F219" s="241" t="s">
        <v>287</v>
      </c>
      <c r="G219" s="239"/>
      <c r="H219" s="242">
        <v>28.844999999999999</v>
      </c>
      <c r="I219" s="243"/>
      <c r="J219" s="239"/>
      <c r="K219" s="239"/>
      <c r="L219" s="244"/>
      <c r="M219" s="245"/>
      <c r="N219" s="246"/>
      <c r="O219" s="246"/>
      <c r="P219" s="246"/>
      <c r="Q219" s="246"/>
      <c r="R219" s="246"/>
      <c r="S219" s="246"/>
      <c r="T219" s="247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8" t="s">
        <v>144</v>
      </c>
      <c r="AU219" s="248" t="s">
        <v>142</v>
      </c>
      <c r="AV219" s="14" t="s">
        <v>142</v>
      </c>
      <c r="AW219" s="14" t="s">
        <v>4</v>
      </c>
      <c r="AX219" s="14" t="s">
        <v>84</v>
      </c>
      <c r="AY219" s="248" t="s">
        <v>133</v>
      </c>
    </row>
    <row r="220" s="2" customFormat="1" ht="44.25" customHeight="1">
      <c r="A220" s="38"/>
      <c r="B220" s="39"/>
      <c r="C220" s="214" t="s">
        <v>288</v>
      </c>
      <c r="D220" s="214" t="s">
        <v>136</v>
      </c>
      <c r="E220" s="215" t="s">
        <v>289</v>
      </c>
      <c r="F220" s="216" t="s">
        <v>290</v>
      </c>
      <c r="G220" s="217" t="s">
        <v>154</v>
      </c>
      <c r="H220" s="218">
        <v>3.2050000000000001</v>
      </c>
      <c r="I220" s="219"/>
      <c r="J220" s="220">
        <f>ROUND(I220*H220,2)</f>
        <v>0</v>
      </c>
      <c r="K220" s="216" t="s">
        <v>140</v>
      </c>
      <c r="L220" s="44"/>
      <c r="M220" s="221" t="s">
        <v>1</v>
      </c>
      <c r="N220" s="222" t="s">
        <v>42</v>
      </c>
      <c r="O220" s="91"/>
      <c r="P220" s="223">
        <f>O220*H220</f>
        <v>0</v>
      </c>
      <c r="Q220" s="223">
        <v>0</v>
      </c>
      <c r="R220" s="223">
        <f>Q220*H220</f>
        <v>0</v>
      </c>
      <c r="S220" s="223">
        <v>0</v>
      </c>
      <c r="T220" s="224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5" t="s">
        <v>141</v>
      </c>
      <c r="AT220" s="225" t="s">
        <v>136</v>
      </c>
      <c r="AU220" s="225" t="s">
        <v>142</v>
      </c>
      <c r="AY220" s="17" t="s">
        <v>133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7" t="s">
        <v>142</v>
      </c>
      <c r="BK220" s="226">
        <f>ROUND(I220*H220,2)</f>
        <v>0</v>
      </c>
      <c r="BL220" s="17" t="s">
        <v>141</v>
      </c>
      <c r="BM220" s="225" t="s">
        <v>291</v>
      </c>
    </row>
    <row r="221" s="12" customFormat="1" ht="22.8" customHeight="1">
      <c r="A221" s="12"/>
      <c r="B221" s="198"/>
      <c r="C221" s="199"/>
      <c r="D221" s="200" t="s">
        <v>75</v>
      </c>
      <c r="E221" s="212" t="s">
        <v>292</v>
      </c>
      <c r="F221" s="212" t="s">
        <v>293</v>
      </c>
      <c r="G221" s="199"/>
      <c r="H221" s="199"/>
      <c r="I221" s="202"/>
      <c r="J221" s="213">
        <f>BK221</f>
        <v>0</v>
      </c>
      <c r="K221" s="199"/>
      <c r="L221" s="204"/>
      <c r="M221" s="205"/>
      <c r="N221" s="206"/>
      <c r="O221" s="206"/>
      <c r="P221" s="207">
        <f>P222</f>
        <v>0</v>
      </c>
      <c r="Q221" s="206"/>
      <c r="R221" s="207">
        <f>R222</f>
        <v>0</v>
      </c>
      <c r="S221" s="206"/>
      <c r="T221" s="208">
        <f>T222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9" t="s">
        <v>84</v>
      </c>
      <c r="AT221" s="210" t="s">
        <v>75</v>
      </c>
      <c r="AU221" s="210" t="s">
        <v>84</v>
      </c>
      <c r="AY221" s="209" t="s">
        <v>133</v>
      </c>
      <c r="BK221" s="211">
        <f>BK222</f>
        <v>0</v>
      </c>
    </row>
    <row r="222" s="2" customFormat="1" ht="55.5" customHeight="1">
      <c r="A222" s="38"/>
      <c r="B222" s="39"/>
      <c r="C222" s="214" t="s">
        <v>294</v>
      </c>
      <c r="D222" s="214" t="s">
        <v>136</v>
      </c>
      <c r="E222" s="215" t="s">
        <v>295</v>
      </c>
      <c r="F222" s="216" t="s">
        <v>296</v>
      </c>
      <c r="G222" s="217" t="s">
        <v>154</v>
      </c>
      <c r="H222" s="218">
        <v>2.8889999999999998</v>
      </c>
      <c r="I222" s="219"/>
      <c r="J222" s="220">
        <f>ROUND(I222*H222,2)</f>
        <v>0</v>
      </c>
      <c r="K222" s="216" t="s">
        <v>140</v>
      </c>
      <c r="L222" s="44"/>
      <c r="M222" s="221" t="s">
        <v>1</v>
      </c>
      <c r="N222" s="222" t="s">
        <v>42</v>
      </c>
      <c r="O222" s="91"/>
      <c r="P222" s="223">
        <f>O222*H222</f>
        <v>0</v>
      </c>
      <c r="Q222" s="223">
        <v>0</v>
      </c>
      <c r="R222" s="223">
        <f>Q222*H222</f>
        <v>0</v>
      </c>
      <c r="S222" s="223">
        <v>0</v>
      </c>
      <c r="T222" s="224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5" t="s">
        <v>141</v>
      </c>
      <c r="AT222" s="225" t="s">
        <v>136</v>
      </c>
      <c r="AU222" s="225" t="s">
        <v>142</v>
      </c>
      <c r="AY222" s="17" t="s">
        <v>133</v>
      </c>
      <c r="BE222" s="226">
        <f>IF(N222="základní",J222,0)</f>
        <v>0</v>
      </c>
      <c r="BF222" s="226">
        <f>IF(N222="snížená",J222,0)</f>
        <v>0</v>
      </c>
      <c r="BG222" s="226">
        <f>IF(N222="zákl. přenesená",J222,0)</f>
        <v>0</v>
      </c>
      <c r="BH222" s="226">
        <f>IF(N222="sníž. přenesená",J222,0)</f>
        <v>0</v>
      </c>
      <c r="BI222" s="226">
        <f>IF(N222="nulová",J222,0)</f>
        <v>0</v>
      </c>
      <c r="BJ222" s="17" t="s">
        <v>142</v>
      </c>
      <c r="BK222" s="226">
        <f>ROUND(I222*H222,2)</f>
        <v>0</v>
      </c>
      <c r="BL222" s="17" t="s">
        <v>141</v>
      </c>
      <c r="BM222" s="225" t="s">
        <v>297</v>
      </c>
    </row>
    <row r="223" s="12" customFormat="1" ht="25.92" customHeight="1">
      <c r="A223" s="12"/>
      <c r="B223" s="198"/>
      <c r="C223" s="199"/>
      <c r="D223" s="200" t="s">
        <v>75</v>
      </c>
      <c r="E223" s="201" t="s">
        <v>298</v>
      </c>
      <c r="F223" s="201" t="s">
        <v>299</v>
      </c>
      <c r="G223" s="199"/>
      <c r="H223" s="199"/>
      <c r="I223" s="202"/>
      <c r="J223" s="203">
        <f>BK223</f>
        <v>0</v>
      </c>
      <c r="K223" s="199"/>
      <c r="L223" s="204"/>
      <c r="M223" s="205"/>
      <c r="N223" s="206"/>
      <c r="O223" s="206"/>
      <c r="P223" s="207">
        <f>P224+P233+P247+P259+P266+P286+P294+P299+P311+P318+P367+P375+P386+P406+P443+P458+P483</f>
        <v>0</v>
      </c>
      <c r="Q223" s="206"/>
      <c r="R223" s="207">
        <f>R224+R233+R247+R259+R266+R286+R294+R299+R311+R318+R367+R375+R386+R406+R443+R458+R483</f>
        <v>2.2099272000000001</v>
      </c>
      <c r="S223" s="206"/>
      <c r="T223" s="208">
        <f>T224+T233+T247+T259+T266+T286+T294+T299+T311+T318+T367+T375+T386+T406+T443+T458+T483</f>
        <v>0.95750387999999997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9" t="s">
        <v>142</v>
      </c>
      <c r="AT223" s="210" t="s">
        <v>75</v>
      </c>
      <c r="AU223" s="210" t="s">
        <v>76</v>
      </c>
      <c r="AY223" s="209" t="s">
        <v>133</v>
      </c>
      <c r="BK223" s="211">
        <f>BK224+BK233+BK247+BK259+BK266+BK286+BK294+BK299+BK311+BK318+BK367+BK375+BK386+BK406+BK443+BK458+BK483</f>
        <v>0</v>
      </c>
    </row>
    <row r="224" s="12" customFormat="1" ht="22.8" customHeight="1">
      <c r="A224" s="12"/>
      <c r="B224" s="198"/>
      <c r="C224" s="199"/>
      <c r="D224" s="200" t="s">
        <v>75</v>
      </c>
      <c r="E224" s="212" t="s">
        <v>300</v>
      </c>
      <c r="F224" s="212" t="s">
        <v>301</v>
      </c>
      <c r="G224" s="199"/>
      <c r="H224" s="199"/>
      <c r="I224" s="202"/>
      <c r="J224" s="213">
        <f>BK224</f>
        <v>0</v>
      </c>
      <c r="K224" s="199"/>
      <c r="L224" s="204"/>
      <c r="M224" s="205"/>
      <c r="N224" s="206"/>
      <c r="O224" s="206"/>
      <c r="P224" s="207">
        <f>SUM(P225:P232)</f>
        <v>0</v>
      </c>
      <c r="Q224" s="206"/>
      <c r="R224" s="207">
        <f>SUM(R225:R232)</f>
        <v>0.073723999999999998</v>
      </c>
      <c r="S224" s="206"/>
      <c r="T224" s="208">
        <f>SUM(T225:T232)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09" t="s">
        <v>142</v>
      </c>
      <c r="AT224" s="210" t="s">
        <v>75</v>
      </c>
      <c r="AU224" s="210" t="s">
        <v>84</v>
      </c>
      <c r="AY224" s="209" t="s">
        <v>133</v>
      </c>
      <c r="BK224" s="211">
        <f>SUM(BK225:BK232)</f>
        <v>0</v>
      </c>
    </row>
    <row r="225" s="2" customFormat="1" ht="37.8" customHeight="1">
      <c r="A225" s="38"/>
      <c r="B225" s="39"/>
      <c r="C225" s="214" t="s">
        <v>302</v>
      </c>
      <c r="D225" s="214" t="s">
        <v>136</v>
      </c>
      <c r="E225" s="215" t="s">
        <v>303</v>
      </c>
      <c r="F225" s="216" t="s">
        <v>304</v>
      </c>
      <c r="G225" s="217" t="s">
        <v>159</v>
      </c>
      <c r="H225" s="218">
        <v>4.0899999999999999</v>
      </c>
      <c r="I225" s="219"/>
      <c r="J225" s="220">
        <f>ROUND(I225*H225,2)</f>
        <v>0</v>
      </c>
      <c r="K225" s="216" t="s">
        <v>140</v>
      </c>
      <c r="L225" s="44"/>
      <c r="M225" s="221" t="s">
        <v>1</v>
      </c>
      <c r="N225" s="222" t="s">
        <v>42</v>
      </c>
      <c r="O225" s="91"/>
      <c r="P225" s="223">
        <f>O225*H225</f>
        <v>0</v>
      </c>
      <c r="Q225" s="223">
        <v>0.0035000000000000001</v>
      </c>
      <c r="R225" s="223">
        <f>Q225*H225</f>
        <v>0.014315</v>
      </c>
      <c r="S225" s="223">
        <v>0</v>
      </c>
      <c r="T225" s="224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5" t="s">
        <v>220</v>
      </c>
      <c r="AT225" s="225" t="s">
        <v>136</v>
      </c>
      <c r="AU225" s="225" t="s">
        <v>142</v>
      </c>
      <c r="AY225" s="17" t="s">
        <v>133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7" t="s">
        <v>142</v>
      </c>
      <c r="BK225" s="226">
        <f>ROUND(I225*H225,2)</f>
        <v>0</v>
      </c>
      <c r="BL225" s="17" t="s">
        <v>220</v>
      </c>
      <c r="BM225" s="225" t="s">
        <v>305</v>
      </c>
    </row>
    <row r="226" s="14" customFormat="1">
      <c r="A226" s="14"/>
      <c r="B226" s="238"/>
      <c r="C226" s="239"/>
      <c r="D226" s="229" t="s">
        <v>144</v>
      </c>
      <c r="E226" s="240" t="s">
        <v>1</v>
      </c>
      <c r="F226" s="241" t="s">
        <v>306</v>
      </c>
      <c r="G226" s="239"/>
      <c r="H226" s="242">
        <v>4.0899999999999999</v>
      </c>
      <c r="I226" s="243"/>
      <c r="J226" s="239"/>
      <c r="K226" s="239"/>
      <c r="L226" s="244"/>
      <c r="M226" s="245"/>
      <c r="N226" s="246"/>
      <c r="O226" s="246"/>
      <c r="P226" s="246"/>
      <c r="Q226" s="246"/>
      <c r="R226" s="246"/>
      <c r="S226" s="246"/>
      <c r="T226" s="247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8" t="s">
        <v>144</v>
      </c>
      <c r="AU226" s="248" t="s">
        <v>142</v>
      </c>
      <c r="AV226" s="14" t="s">
        <v>142</v>
      </c>
      <c r="AW226" s="14" t="s">
        <v>32</v>
      </c>
      <c r="AX226" s="14" t="s">
        <v>76</v>
      </c>
      <c r="AY226" s="248" t="s">
        <v>133</v>
      </c>
    </row>
    <row r="227" s="15" customFormat="1">
      <c r="A227" s="15"/>
      <c r="B227" s="249"/>
      <c r="C227" s="250"/>
      <c r="D227" s="229" t="s">
        <v>144</v>
      </c>
      <c r="E227" s="251" t="s">
        <v>1</v>
      </c>
      <c r="F227" s="252" t="s">
        <v>146</v>
      </c>
      <c r="G227" s="250"/>
      <c r="H227" s="253">
        <v>4.0899999999999999</v>
      </c>
      <c r="I227" s="254"/>
      <c r="J227" s="250"/>
      <c r="K227" s="250"/>
      <c r="L227" s="255"/>
      <c r="M227" s="256"/>
      <c r="N227" s="257"/>
      <c r="O227" s="257"/>
      <c r="P227" s="257"/>
      <c r="Q227" s="257"/>
      <c r="R227" s="257"/>
      <c r="S227" s="257"/>
      <c r="T227" s="258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59" t="s">
        <v>144</v>
      </c>
      <c r="AU227" s="259" t="s">
        <v>142</v>
      </c>
      <c r="AV227" s="15" t="s">
        <v>141</v>
      </c>
      <c r="AW227" s="15" t="s">
        <v>32</v>
      </c>
      <c r="AX227" s="15" t="s">
        <v>84</v>
      </c>
      <c r="AY227" s="259" t="s">
        <v>133</v>
      </c>
    </row>
    <row r="228" s="2" customFormat="1" ht="37.8" customHeight="1">
      <c r="A228" s="38"/>
      <c r="B228" s="39"/>
      <c r="C228" s="214" t="s">
        <v>307</v>
      </c>
      <c r="D228" s="214" t="s">
        <v>136</v>
      </c>
      <c r="E228" s="215" t="s">
        <v>308</v>
      </c>
      <c r="F228" s="216" t="s">
        <v>309</v>
      </c>
      <c r="G228" s="217" t="s">
        <v>159</v>
      </c>
      <c r="H228" s="218">
        <v>16.974</v>
      </c>
      <c r="I228" s="219"/>
      <c r="J228" s="220">
        <f>ROUND(I228*H228,2)</f>
        <v>0</v>
      </c>
      <c r="K228" s="216" t="s">
        <v>140</v>
      </c>
      <c r="L228" s="44"/>
      <c r="M228" s="221" t="s">
        <v>1</v>
      </c>
      <c r="N228" s="222" t="s">
        <v>42</v>
      </c>
      <c r="O228" s="91"/>
      <c r="P228" s="223">
        <f>O228*H228</f>
        <v>0</v>
      </c>
      <c r="Q228" s="223">
        <v>0.0035000000000000001</v>
      </c>
      <c r="R228" s="223">
        <f>Q228*H228</f>
        <v>0.059409000000000003</v>
      </c>
      <c r="S228" s="223">
        <v>0</v>
      </c>
      <c r="T228" s="22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5" t="s">
        <v>220</v>
      </c>
      <c r="AT228" s="225" t="s">
        <v>136</v>
      </c>
      <c r="AU228" s="225" t="s">
        <v>142</v>
      </c>
      <c r="AY228" s="17" t="s">
        <v>133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7" t="s">
        <v>142</v>
      </c>
      <c r="BK228" s="226">
        <f>ROUND(I228*H228,2)</f>
        <v>0</v>
      </c>
      <c r="BL228" s="17" t="s">
        <v>220</v>
      </c>
      <c r="BM228" s="225" t="s">
        <v>310</v>
      </c>
    </row>
    <row r="229" s="14" customFormat="1">
      <c r="A229" s="14"/>
      <c r="B229" s="238"/>
      <c r="C229" s="239"/>
      <c r="D229" s="229" t="s">
        <v>144</v>
      </c>
      <c r="E229" s="240" t="s">
        <v>1</v>
      </c>
      <c r="F229" s="241" t="s">
        <v>311</v>
      </c>
      <c r="G229" s="239"/>
      <c r="H229" s="242">
        <v>15.853999999999999</v>
      </c>
      <c r="I229" s="243"/>
      <c r="J229" s="239"/>
      <c r="K229" s="239"/>
      <c r="L229" s="244"/>
      <c r="M229" s="245"/>
      <c r="N229" s="246"/>
      <c r="O229" s="246"/>
      <c r="P229" s="246"/>
      <c r="Q229" s="246"/>
      <c r="R229" s="246"/>
      <c r="S229" s="246"/>
      <c r="T229" s="247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8" t="s">
        <v>144</v>
      </c>
      <c r="AU229" s="248" t="s">
        <v>142</v>
      </c>
      <c r="AV229" s="14" t="s">
        <v>142</v>
      </c>
      <c r="AW229" s="14" t="s">
        <v>32</v>
      </c>
      <c r="AX229" s="14" t="s">
        <v>76</v>
      </c>
      <c r="AY229" s="248" t="s">
        <v>133</v>
      </c>
    </row>
    <row r="230" s="14" customFormat="1">
      <c r="A230" s="14"/>
      <c r="B230" s="238"/>
      <c r="C230" s="239"/>
      <c r="D230" s="229" t="s">
        <v>144</v>
      </c>
      <c r="E230" s="240" t="s">
        <v>1</v>
      </c>
      <c r="F230" s="241" t="s">
        <v>312</v>
      </c>
      <c r="G230" s="239"/>
      <c r="H230" s="242">
        <v>1.1200000000000001</v>
      </c>
      <c r="I230" s="243"/>
      <c r="J230" s="239"/>
      <c r="K230" s="239"/>
      <c r="L230" s="244"/>
      <c r="M230" s="245"/>
      <c r="N230" s="246"/>
      <c r="O230" s="246"/>
      <c r="P230" s="246"/>
      <c r="Q230" s="246"/>
      <c r="R230" s="246"/>
      <c r="S230" s="246"/>
      <c r="T230" s="247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8" t="s">
        <v>144</v>
      </c>
      <c r="AU230" s="248" t="s">
        <v>142</v>
      </c>
      <c r="AV230" s="14" t="s">
        <v>142</v>
      </c>
      <c r="AW230" s="14" t="s">
        <v>32</v>
      </c>
      <c r="AX230" s="14" t="s">
        <v>76</v>
      </c>
      <c r="AY230" s="248" t="s">
        <v>133</v>
      </c>
    </row>
    <row r="231" s="15" customFormat="1">
      <c r="A231" s="15"/>
      <c r="B231" s="249"/>
      <c r="C231" s="250"/>
      <c r="D231" s="229" t="s">
        <v>144</v>
      </c>
      <c r="E231" s="251" t="s">
        <v>1</v>
      </c>
      <c r="F231" s="252" t="s">
        <v>146</v>
      </c>
      <c r="G231" s="250"/>
      <c r="H231" s="253">
        <v>16.974</v>
      </c>
      <c r="I231" s="254"/>
      <c r="J231" s="250"/>
      <c r="K231" s="250"/>
      <c r="L231" s="255"/>
      <c r="M231" s="256"/>
      <c r="N231" s="257"/>
      <c r="O231" s="257"/>
      <c r="P231" s="257"/>
      <c r="Q231" s="257"/>
      <c r="R231" s="257"/>
      <c r="S231" s="257"/>
      <c r="T231" s="258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59" t="s">
        <v>144</v>
      </c>
      <c r="AU231" s="259" t="s">
        <v>142</v>
      </c>
      <c r="AV231" s="15" t="s">
        <v>141</v>
      </c>
      <c r="AW231" s="15" t="s">
        <v>32</v>
      </c>
      <c r="AX231" s="15" t="s">
        <v>84</v>
      </c>
      <c r="AY231" s="259" t="s">
        <v>133</v>
      </c>
    </row>
    <row r="232" s="2" customFormat="1" ht="55.5" customHeight="1">
      <c r="A232" s="38"/>
      <c r="B232" s="39"/>
      <c r="C232" s="214" t="s">
        <v>313</v>
      </c>
      <c r="D232" s="214" t="s">
        <v>136</v>
      </c>
      <c r="E232" s="215" t="s">
        <v>314</v>
      </c>
      <c r="F232" s="216" t="s">
        <v>315</v>
      </c>
      <c r="G232" s="217" t="s">
        <v>154</v>
      </c>
      <c r="H232" s="218">
        <v>0.073999999999999996</v>
      </c>
      <c r="I232" s="219"/>
      <c r="J232" s="220">
        <f>ROUND(I232*H232,2)</f>
        <v>0</v>
      </c>
      <c r="K232" s="216" t="s">
        <v>140</v>
      </c>
      <c r="L232" s="44"/>
      <c r="M232" s="221" t="s">
        <v>1</v>
      </c>
      <c r="N232" s="222" t="s">
        <v>42</v>
      </c>
      <c r="O232" s="91"/>
      <c r="P232" s="223">
        <f>O232*H232</f>
        <v>0</v>
      </c>
      <c r="Q232" s="223">
        <v>0</v>
      </c>
      <c r="R232" s="223">
        <f>Q232*H232</f>
        <v>0</v>
      </c>
      <c r="S232" s="223">
        <v>0</v>
      </c>
      <c r="T232" s="224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5" t="s">
        <v>220</v>
      </c>
      <c r="AT232" s="225" t="s">
        <v>136</v>
      </c>
      <c r="AU232" s="225" t="s">
        <v>142</v>
      </c>
      <c r="AY232" s="17" t="s">
        <v>133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7" t="s">
        <v>142</v>
      </c>
      <c r="BK232" s="226">
        <f>ROUND(I232*H232,2)</f>
        <v>0</v>
      </c>
      <c r="BL232" s="17" t="s">
        <v>220</v>
      </c>
      <c r="BM232" s="225" t="s">
        <v>316</v>
      </c>
    </row>
    <row r="233" s="12" customFormat="1" ht="22.8" customHeight="1">
      <c r="A233" s="12"/>
      <c r="B233" s="198"/>
      <c r="C233" s="199"/>
      <c r="D233" s="200" t="s">
        <v>75</v>
      </c>
      <c r="E233" s="212" t="s">
        <v>317</v>
      </c>
      <c r="F233" s="212" t="s">
        <v>318</v>
      </c>
      <c r="G233" s="199"/>
      <c r="H233" s="199"/>
      <c r="I233" s="202"/>
      <c r="J233" s="213">
        <f>BK233</f>
        <v>0</v>
      </c>
      <c r="K233" s="199"/>
      <c r="L233" s="204"/>
      <c r="M233" s="205"/>
      <c r="N233" s="206"/>
      <c r="O233" s="206"/>
      <c r="P233" s="207">
        <f>SUM(P234:P246)</f>
        <v>0</v>
      </c>
      <c r="Q233" s="206"/>
      <c r="R233" s="207">
        <f>SUM(R234:R246)</f>
        <v>0.011049999999999999</v>
      </c>
      <c r="S233" s="206"/>
      <c r="T233" s="208">
        <f>SUM(T234:T246)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09" t="s">
        <v>142</v>
      </c>
      <c r="AT233" s="210" t="s">
        <v>75</v>
      </c>
      <c r="AU233" s="210" t="s">
        <v>84</v>
      </c>
      <c r="AY233" s="209" t="s">
        <v>133</v>
      </c>
      <c r="BK233" s="211">
        <f>SUM(BK234:BK246)</f>
        <v>0</v>
      </c>
    </row>
    <row r="234" s="2" customFormat="1" ht="24.15" customHeight="1">
      <c r="A234" s="38"/>
      <c r="B234" s="39"/>
      <c r="C234" s="214" t="s">
        <v>319</v>
      </c>
      <c r="D234" s="214" t="s">
        <v>136</v>
      </c>
      <c r="E234" s="215" t="s">
        <v>320</v>
      </c>
      <c r="F234" s="216" t="s">
        <v>321</v>
      </c>
      <c r="G234" s="217" t="s">
        <v>139</v>
      </c>
      <c r="H234" s="218">
        <v>1</v>
      </c>
      <c r="I234" s="219"/>
      <c r="J234" s="220">
        <f>ROUND(I234*H234,2)</f>
        <v>0</v>
      </c>
      <c r="K234" s="216" t="s">
        <v>140</v>
      </c>
      <c r="L234" s="44"/>
      <c r="M234" s="221" t="s">
        <v>1</v>
      </c>
      <c r="N234" s="222" t="s">
        <v>42</v>
      </c>
      <c r="O234" s="91"/>
      <c r="P234" s="223">
        <f>O234*H234</f>
        <v>0</v>
      </c>
      <c r="Q234" s="223">
        <v>0.00050000000000000001</v>
      </c>
      <c r="R234" s="223">
        <f>Q234*H234</f>
        <v>0.00050000000000000001</v>
      </c>
      <c r="S234" s="223">
        <v>0</v>
      </c>
      <c r="T234" s="224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5" t="s">
        <v>220</v>
      </c>
      <c r="AT234" s="225" t="s">
        <v>136</v>
      </c>
      <c r="AU234" s="225" t="s">
        <v>142</v>
      </c>
      <c r="AY234" s="17" t="s">
        <v>133</v>
      </c>
      <c r="BE234" s="226">
        <f>IF(N234="základní",J234,0)</f>
        <v>0</v>
      </c>
      <c r="BF234" s="226">
        <f>IF(N234="snížená",J234,0)</f>
        <v>0</v>
      </c>
      <c r="BG234" s="226">
        <f>IF(N234="zákl. přenesená",J234,0)</f>
        <v>0</v>
      </c>
      <c r="BH234" s="226">
        <f>IF(N234="sníž. přenesená",J234,0)</f>
        <v>0</v>
      </c>
      <c r="BI234" s="226">
        <f>IF(N234="nulová",J234,0)</f>
        <v>0</v>
      </c>
      <c r="BJ234" s="17" t="s">
        <v>142</v>
      </c>
      <c r="BK234" s="226">
        <f>ROUND(I234*H234,2)</f>
        <v>0</v>
      </c>
      <c r="BL234" s="17" t="s">
        <v>220</v>
      </c>
      <c r="BM234" s="225" t="s">
        <v>322</v>
      </c>
    </row>
    <row r="235" s="2" customFormat="1" ht="24.15" customHeight="1">
      <c r="A235" s="38"/>
      <c r="B235" s="39"/>
      <c r="C235" s="214" t="s">
        <v>323</v>
      </c>
      <c r="D235" s="214" t="s">
        <v>136</v>
      </c>
      <c r="E235" s="215" t="s">
        <v>324</v>
      </c>
      <c r="F235" s="216" t="s">
        <v>325</v>
      </c>
      <c r="G235" s="217" t="s">
        <v>139</v>
      </c>
      <c r="H235" s="218">
        <v>1</v>
      </c>
      <c r="I235" s="219"/>
      <c r="J235" s="220">
        <f>ROUND(I235*H235,2)</f>
        <v>0</v>
      </c>
      <c r="K235" s="216" t="s">
        <v>140</v>
      </c>
      <c r="L235" s="44"/>
      <c r="M235" s="221" t="s">
        <v>1</v>
      </c>
      <c r="N235" s="222" t="s">
        <v>42</v>
      </c>
      <c r="O235" s="91"/>
      <c r="P235" s="223">
        <f>O235*H235</f>
        <v>0</v>
      </c>
      <c r="Q235" s="223">
        <v>0.00031</v>
      </c>
      <c r="R235" s="223">
        <f>Q235*H235</f>
        <v>0.00031</v>
      </c>
      <c r="S235" s="223">
        <v>0</v>
      </c>
      <c r="T235" s="224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5" t="s">
        <v>220</v>
      </c>
      <c r="AT235" s="225" t="s">
        <v>136</v>
      </c>
      <c r="AU235" s="225" t="s">
        <v>142</v>
      </c>
      <c r="AY235" s="17" t="s">
        <v>133</v>
      </c>
      <c r="BE235" s="226">
        <f>IF(N235="základní",J235,0)</f>
        <v>0</v>
      </c>
      <c r="BF235" s="226">
        <f>IF(N235="snížená",J235,0)</f>
        <v>0</v>
      </c>
      <c r="BG235" s="226">
        <f>IF(N235="zákl. přenesená",J235,0)</f>
        <v>0</v>
      </c>
      <c r="BH235" s="226">
        <f>IF(N235="sníž. přenesená",J235,0)</f>
        <v>0</v>
      </c>
      <c r="BI235" s="226">
        <f>IF(N235="nulová",J235,0)</f>
        <v>0</v>
      </c>
      <c r="BJ235" s="17" t="s">
        <v>142</v>
      </c>
      <c r="BK235" s="226">
        <f>ROUND(I235*H235,2)</f>
        <v>0</v>
      </c>
      <c r="BL235" s="17" t="s">
        <v>220</v>
      </c>
      <c r="BM235" s="225" t="s">
        <v>326</v>
      </c>
    </row>
    <row r="236" s="2" customFormat="1" ht="21.75" customHeight="1">
      <c r="A236" s="38"/>
      <c r="B236" s="39"/>
      <c r="C236" s="214" t="s">
        <v>327</v>
      </c>
      <c r="D236" s="214" t="s">
        <v>136</v>
      </c>
      <c r="E236" s="215" t="s">
        <v>328</v>
      </c>
      <c r="F236" s="216" t="s">
        <v>329</v>
      </c>
      <c r="G236" s="217" t="s">
        <v>223</v>
      </c>
      <c r="H236" s="218">
        <v>3</v>
      </c>
      <c r="I236" s="219"/>
      <c r="J236" s="220">
        <f>ROUND(I236*H236,2)</f>
        <v>0</v>
      </c>
      <c r="K236" s="216" t="s">
        <v>140</v>
      </c>
      <c r="L236" s="44"/>
      <c r="M236" s="221" t="s">
        <v>1</v>
      </c>
      <c r="N236" s="222" t="s">
        <v>42</v>
      </c>
      <c r="O236" s="91"/>
      <c r="P236" s="223">
        <f>O236*H236</f>
        <v>0</v>
      </c>
      <c r="Q236" s="223">
        <v>0.00042999999999999999</v>
      </c>
      <c r="R236" s="223">
        <f>Q236*H236</f>
        <v>0.0012899999999999999</v>
      </c>
      <c r="S236" s="223">
        <v>0</v>
      </c>
      <c r="T236" s="224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5" t="s">
        <v>220</v>
      </c>
      <c r="AT236" s="225" t="s">
        <v>136</v>
      </c>
      <c r="AU236" s="225" t="s">
        <v>142</v>
      </c>
      <c r="AY236" s="17" t="s">
        <v>133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7" t="s">
        <v>142</v>
      </c>
      <c r="BK236" s="226">
        <f>ROUND(I236*H236,2)</f>
        <v>0</v>
      </c>
      <c r="BL236" s="17" t="s">
        <v>220</v>
      </c>
      <c r="BM236" s="225" t="s">
        <v>330</v>
      </c>
    </row>
    <row r="237" s="2" customFormat="1" ht="21.75" customHeight="1">
      <c r="A237" s="38"/>
      <c r="B237" s="39"/>
      <c r="C237" s="214" t="s">
        <v>331</v>
      </c>
      <c r="D237" s="214" t="s">
        <v>136</v>
      </c>
      <c r="E237" s="215" t="s">
        <v>332</v>
      </c>
      <c r="F237" s="216" t="s">
        <v>333</v>
      </c>
      <c r="G237" s="217" t="s">
        <v>223</v>
      </c>
      <c r="H237" s="218">
        <v>7</v>
      </c>
      <c r="I237" s="219"/>
      <c r="J237" s="220">
        <f>ROUND(I237*H237,2)</f>
        <v>0</v>
      </c>
      <c r="K237" s="216" t="s">
        <v>140</v>
      </c>
      <c r="L237" s="44"/>
      <c r="M237" s="221" t="s">
        <v>1</v>
      </c>
      <c r="N237" s="222" t="s">
        <v>42</v>
      </c>
      <c r="O237" s="91"/>
      <c r="P237" s="223">
        <f>O237*H237</f>
        <v>0</v>
      </c>
      <c r="Q237" s="223">
        <v>0.00050000000000000001</v>
      </c>
      <c r="R237" s="223">
        <f>Q237*H237</f>
        <v>0.0035000000000000001</v>
      </c>
      <c r="S237" s="223">
        <v>0</v>
      </c>
      <c r="T237" s="224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5" t="s">
        <v>220</v>
      </c>
      <c r="AT237" s="225" t="s">
        <v>136</v>
      </c>
      <c r="AU237" s="225" t="s">
        <v>142</v>
      </c>
      <c r="AY237" s="17" t="s">
        <v>133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7" t="s">
        <v>142</v>
      </c>
      <c r="BK237" s="226">
        <f>ROUND(I237*H237,2)</f>
        <v>0</v>
      </c>
      <c r="BL237" s="17" t="s">
        <v>220</v>
      </c>
      <c r="BM237" s="225" t="s">
        <v>334</v>
      </c>
    </row>
    <row r="238" s="2" customFormat="1" ht="24.15" customHeight="1">
      <c r="A238" s="38"/>
      <c r="B238" s="39"/>
      <c r="C238" s="214" t="s">
        <v>335</v>
      </c>
      <c r="D238" s="214" t="s">
        <v>136</v>
      </c>
      <c r="E238" s="215" t="s">
        <v>336</v>
      </c>
      <c r="F238" s="216" t="s">
        <v>337</v>
      </c>
      <c r="G238" s="217" t="s">
        <v>139</v>
      </c>
      <c r="H238" s="218">
        <v>2</v>
      </c>
      <c r="I238" s="219"/>
      <c r="J238" s="220">
        <f>ROUND(I238*H238,2)</f>
        <v>0</v>
      </c>
      <c r="K238" s="216" t="s">
        <v>140</v>
      </c>
      <c r="L238" s="44"/>
      <c r="M238" s="221" t="s">
        <v>1</v>
      </c>
      <c r="N238" s="222" t="s">
        <v>42</v>
      </c>
      <c r="O238" s="91"/>
      <c r="P238" s="223">
        <f>O238*H238</f>
        <v>0</v>
      </c>
      <c r="Q238" s="223">
        <v>0</v>
      </c>
      <c r="R238" s="223">
        <f>Q238*H238</f>
        <v>0</v>
      </c>
      <c r="S238" s="223">
        <v>0</v>
      </c>
      <c r="T238" s="224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5" t="s">
        <v>220</v>
      </c>
      <c r="AT238" s="225" t="s">
        <v>136</v>
      </c>
      <c r="AU238" s="225" t="s">
        <v>142</v>
      </c>
      <c r="AY238" s="17" t="s">
        <v>133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7" t="s">
        <v>142</v>
      </c>
      <c r="BK238" s="226">
        <f>ROUND(I238*H238,2)</f>
        <v>0</v>
      </c>
      <c r="BL238" s="17" t="s">
        <v>220</v>
      </c>
      <c r="BM238" s="225" t="s">
        <v>338</v>
      </c>
    </row>
    <row r="239" s="2" customFormat="1" ht="24.15" customHeight="1">
      <c r="A239" s="38"/>
      <c r="B239" s="39"/>
      <c r="C239" s="214" t="s">
        <v>339</v>
      </c>
      <c r="D239" s="214" t="s">
        <v>136</v>
      </c>
      <c r="E239" s="215" t="s">
        <v>340</v>
      </c>
      <c r="F239" s="216" t="s">
        <v>341</v>
      </c>
      <c r="G239" s="217" t="s">
        <v>139</v>
      </c>
      <c r="H239" s="218">
        <v>2</v>
      </c>
      <c r="I239" s="219"/>
      <c r="J239" s="220">
        <f>ROUND(I239*H239,2)</f>
        <v>0</v>
      </c>
      <c r="K239" s="216" t="s">
        <v>140</v>
      </c>
      <c r="L239" s="44"/>
      <c r="M239" s="221" t="s">
        <v>1</v>
      </c>
      <c r="N239" s="222" t="s">
        <v>42</v>
      </c>
      <c r="O239" s="91"/>
      <c r="P239" s="223">
        <f>O239*H239</f>
        <v>0</v>
      </c>
      <c r="Q239" s="223">
        <v>0</v>
      </c>
      <c r="R239" s="223">
        <f>Q239*H239</f>
        <v>0</v>
      </c>
      <c r="S239" s="223">
        <v>0</v>
      </c>
      <c r="T239" s="224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5" t="s">
        <v>220</v>
      </c>
      <c r="AT239" s="225" t="s">
        <v>136</v>
      </c>
      <c r="AU239" s="225" t="s">
        <v>142</v>
      </c>
      <c r="AY239" s="17" t="s">
        <v>133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7" t="s">
        <v>142</v>
      </c>
      <c r="BK239" s="226">
        <f>ROUND(I239*H239,2)</f>
        <v>0</v>
      </c>
      <c r="BL239" s="17" t="s">
        <v>220</v>
      </c>
      <c r="BM239" s="225" t="s">
        <v>342</v>
      </c>
    </row>
    <row r="240" s="2" customFormat="1" ht="24.15" customHeight="1">
      <c r="A240" s="38"/>
      <c r="B240" s="39"/>
      <c r="C240" s="214" t="s">
        <v>343</v>
      </c>
      <c r="D240" s="214" t="s">
        <v>136</v>
      </c>
      <c r="E240" s="215" t="s">
        <v>344</v>
      </c>
      <c r="F240" s="216" t="s">
        <v>345</v>
      </c>
      <c r="G240" s="217" t="s">
        <v>139</v>
      </c>
      <c r="H240" s="218">
        <v>1</v>
      </c>
      <c r="I240" s="219"/>
      <c r="J240" s="220">
        <f>ROUND(I240*H240,2)</f>
        <v>0</v>
      </c>
      <c r="K240" s="216" t="s">
        <v>140</v>
      </c>
      <c r="L240" s="44"/>
      <c r="M240" s="221" t="s">
        <v>1</v>
      </c>
      <c r="N240" s="222" t="s">
        <v>42</v>
      </c>
      <c r="O240" s="91"/>
      <c r="P240" s="223">
        <f>O240*H240</f>
        <v>0</v>
      </c>
      <c r="Q240" s="223">
        <v>0.00479</v>
      </c>
      <c r="R240" s="223">
        <f>Q240*H240</f>
        <v>0.00479</v>
      </c>
      <c r="S240" s="223">
        <v>0</v>
      </c>
      <c r="T240" s="224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5" t="s">
        <v>220</v>
      </c>
      <c r="AT240" s="225" t="s">
        <v>136</v>
      </c>
      <c r="AU240" s="225" t="s">
        <v>142</v>
      </c>
      <c r="AY240" s="17" t="s">
        <v>133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7" t="s">
        <v>142</v>
      </c>
      <c r="BK240" s="226">
        <f>ROUND(I240*H240,2)</f>
        <v>0</v>
      </c>
      <c r="BL240" s="17" t="s">
        <v>220</v>
      </c>
      <c r="BM240" s="225" t="s">
        <v>346</v>
      </c>
    </row>
    <row r="241" s="2" customFormat="1" ht="24.15" customHeight="1">
      <c r="A241" s="38"/>
      <c r="B241" s="39"/>
      <c r="C241" s="214" t="s">
        <v>347</v>
      </c>
      <c r="D241" s="214" t="s">
        <v>136</v>
      </c>
      <c r="E241" s="215" t="s">
        <v>348</v>
      </c>
      <c r="F241" s="216" t="s">
        <v>349</v>
      </c>
      <c r="G241" s="217" t="s">
        <v>139</v>
      </c>
      <c r="H241" s="218">
        <v>1</v>
      </c>
      <c r="I241" s="219"/>
      <c r="J241" s="220">
        <f>ROUND(I241*H241,2)</f>
        <v>0</v>
      </c>
      <c r="K241" s="216" t="s">
        <v>140</v>
      </c>
      <c r="L241" s="44"/>
      <c r="M241" s="221" t="s">
        <v>1</v>
      </c>
      <c r="N241" s="222" t="s">
        <v>42</v>
      </c>
      <c r="O241" s="91"/>
      <c r="P241" s="223">
        <f>O241*H241</f>
        <v>0</v>
      </c>
      <c r="Q241" s="223">
        <v>0.00022000000000000001</v>
      </c>
      <c r="R241" s="223">
        <f>Q241*H241</f>
        <v>0.00022000000000000001</v>
      </c>
      <c r="S241" s="223">
        <v>0</v>
      </c>
      <c r="T241" s="224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5" t="s">
        <v>220</v>
      </c>
      <c r="AT241" s="225" t="s">
        <v>136</v>
      </c>
      <c r="AU241" s="225" t="s">
        <v>142</v>
      </c>
      <c r="AY241" s="17" t="s">
        <v>133</v>
      </c>
      <c r="BE241" s="226">
        <f>IF(N241="základní",J241,0)</f>
        <v>0</v>
      </c>
      <c r="BF241" s="226">
        <f>IF(N241="snížená",J241,0)</f>
        <v>0</v>
      </c>
      <c r="BG241" s="226">
        <f>IF(N241="zákl. přenesená",J241,0)</f>
        <v>0</v>
      </c>
      <c r="BH241" s="226">
        <f>IF(N241="sníž. přenesená",J241,0)</f>
        <v>0</v>
      </c>
      <c r="BI241" s="226">
        <f>IF(N241="nulová",J241,0)</f>
        <v>0</v>
      </c>
      <c r="BJ241" s="17" t="s">
        <v>142</v>
      </c>
      <c r="BK241" s="226">
        <f>ROUND(I241*H241,2)</f>
        <v>0</v>
      </c>
      <c r="BL241" s="17" t="s">
        <v>220</v>
      </c>
      <c r="BM241" s="225" t="s">
        <v>350</v>
      </c>
    </row>
    <row r="242" s="2" customFormat="1" ht="24.15" customHeight="1">
      <c r="A242" s="38"/>
      <c r="B242" s="39"/>
      <c r="C242" s="214" t="s">
        <v>351</v>
      </c>
      <c r="D242" s="214" t="s">
        <v>136</v>
      </c>
      <c r="E242" s="215" t="s">
        <v>352</v>
      </c>
      <c r="F242" s="216" t="s">
        <v>353</v>
      </c>
      <c r="G242" s="217" t="s">
        <v>139</v>
      </c>
      <c r="H242" s="218">
        <v>1</v>
      </c>
      <c r="I242" s="219"/>
      <c r="J242" s="220">
        <f>ROUND(I242*H242,2)</f>
        <v>0</v>
      </c>
      <c r="K242" s="216" t="s">
        <v>140</v>
      </c>
      <c r="L242" s="44"/>
      <c r="M242" s="221" t="s">
        <v>1</v>
      </c>
      <c r="N242" s="222" t="s">
        <v>42</v>
      </c>
      <c r="O242" s="91"/>
      <c r="P242" s="223">
        <f>O242*H242</f>
        <v>0</v>
      </c>
      <c r="Q242" s="223">
        <v>6.0000000000000002E-05</v>
      </c>
      <c r="R242" s="223">
        <f>Q242*H242</f>
        <v>6.0000000000000002E-05</v>
      </c>
      <c r="S242" s="223">
        <v>0</v>
      </c>
      <c r="T242" s="224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5" t="s">
        <v>220</v>
      </c>
      <c r="AT242" s="225" t="s">
        <v>136</v>
      </c>
      <c r="AU242" s="225" t="s">
        <v>142</v>
      </c>
      <c r="AY242" s="17" t="s">
        <v>133</v>
      </c>
      <c r="BE242" s="226">
        <f>IF(N242="základní",J242,0)</f>
        <v>0</v>
      </c>
      <c r="BF242" s="226">
        <f>IF(N242="snížená",J242,0)</f>
        <v>0</v>
      </c>
      <c r="BG242" s="226">
        <f>IF(N242="zákl. přenesená",J242,0)</f>
        <v>0</v>
      </c>
      <c r="BH242" s="226">
        <f>IF(N242="sníž. přenesená",J242,0)</f>
        <v>0</v>
      </c>
      <c r="BI242" s="226">
        <f>IF(N242="nulová",J242,0)</f>
        <v>0</v>
      </c>
      <c r="BJ242" s="17" t="s">
        <v>142</v>
      </c>
      <c r="BK242" s="226">
        <f>ROUND(I242*H242,2)</f>
        <v>0</v>
      </c>
      <c r="BL242" s="17" t="s">
        <v>220</v>
      </c>
      <c r="BM242" s="225" t="s">
        <v>354</v>
      </c>
    </row>
    <row r="243" s="2" customFormat="1" ht="16.5" customHeight="1">
      <c r="A243" s="38"/>
      <c r="B243" s="39"/>
      <c r="C243" s="260" t="s">
        <v>355</v>
      </c>
      <c r="D243" s="260" t="s">
        <v>356</v>
      </c>
      <c r="E243" s="261" t="s">
        <v>357</v>
      </c>
      <c r="F243" s="262" t="s">
        <v>358</v>
      </c>
      <c r="G243" s="263" t="s">
        <v>139</v>
      </c>
      <c r="H243" s="264">
        <v>1</v>
      </c>
      <c r="I243" s="265"/>
      <c r="J243" s="266">
        <f>ROUND(I243*H243,2)</f>
        <v>0</v>
      </c>
      <c r="K243" s="262" t="s">
        <v>140</v>
      </c>
      <c r="L243" s="267"/>
      <c r="M243" s="268" t="s">
        <v>1</v>
      </c>
      <c r="N243" s="269" t="s">
        <v>42</v>
      </c>
      <c r="O243" s="91"/>
      <c r="P243" s="223">
        <f>O243*H243</f>
        <v>0</v>
      </c>
      <c r="Q243" s="223">
        <v>0.00038000000000000002</v>
      </c>
      <c r="R243" s="223">
        <f>Q243*H243</f>
        <v>0.00038000000000000002</v>
      </c>
      <c r="S243" s="223">
        <v>0</v>
      </c>
      <c r="T243" s="224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5" t="s">
        <v>302</v>
      </c>
      <c r="AT243" s="225" t="s">
        <v>356</v>
      </c>
      <c r="AU243" s="225" t="s">
        <v>142</v>
      </c>
      <c r="AY243" s="17" t="s">
        <v>133</v>
      </c>
      <c r="BE243" s="226">
        <f>IF(N243="základní",J243,0)</f>
        <v>0</v>
      </c>
      <c r="BF243" s="226">
        <f>IF(N243="snížená",J243,0)</f>
        <v>0</v>
      </c>
      <c r="BG243" s="226">
        <f>IF(N243="zákl. přenesená",J243,0)</f>
        <v>0</v>
      </c>
      <c r="BH243" s="226">
        <f>IF(N243="sníž. přenesená",J243,0)</f>
        <v>0</v>
      </c>
      <c r="BI243" s="226">
        <f>IF(N243="nulová",J243,0)</f>
        <v>0</v>
      </c>
      <c r="BJ243" s="17" t="s">
        <v>142</v>
      </c>
      <c r="BK243" s="226">
        <f>ROUND(I243*H243,2)</f>
        <v>0</v>
      </c>
      <c r="BL243" s="17" t="s">
        <v>220</v>
      </c>
      <c r="BM243" s="225" t="s">
        <v>359</v>
      </c>
    </row>
    <row r="244" s="2" customFormat="1" ht="24.15" customHeight="1">
      <c r="A244" s="38"/>
      <c r="B244" s="39"/>
      <c r="C244" s="214" t="s">
        <v>360</v>
      </c>
      <c r="D244" s="214" t="s">
        <v>136</v>
      </c>
      <c r="E244" s="215" t="s">
        <v>361</v>
      </c>
      <c r="F244" s="216" t="s">
        <v>362</v>
      </c>
      <c r="G244" s="217" t="s">
        <v>223</v>
      </c>
      <c r="H244" s="218">
        <v>10</v>
      </c>
      <c r="I244" s="219"/>
      <c r="J244" s="220">
        <f>ROUND(I244*H244,2)</f>
        <v>0</v>
      </c>
      <c r="K244" s="216" t="s">
        <v>140</v>
      </c>
      <c r="L244" s="44"/>
      <c r="M244" s="221" t="s">
        <v>1</v>
      </c>
      <c r="N244" s="222" t="s">
        <v>42</v>
      </c>
      <c r="O244" s="91"/>
      <c r="P244" s="223">
        <f>O244*H244</f>
        <v>0</v>
      </c>
      <c r="Q244" s="223">
        <v>0</v>
      </c>
      <c r="R244" s="223">
        <f>Q244*H244</f>
        <v>0</v>
      </c>
      <c r="S244" s="223">
        <v>0</v>
      </c>
      <c r="T244" s="224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5" t="s">
        <v>220</v>
      </c>
      <c r="AT244" s="225" t="s">
        <v>136</v>
      </c>
      <c r="AU244" s="225" t="s">
        <v>142</v>
      </c>
      <c r="AY244" s="17" t="s">
        <v>133</v>
      </c>
      <c r="BE244" s="226">
        <f>IF(N244="základní",J244,0)</f>
        <v>0</v>
      </c>
      <c r="BF244" s="226">
        <f>IF(N244="snížená",J244,0)</f>
        <v>0</v>
      </c>
      <c r="BG244" s="226">
        <f>IF(N244="zákl. přenesená",J244,0)</f>
        <v>0</v>
      </c>
      <c r="BH244" s="226">
        <f>IF(N244="sníž. přenesená",J244,0)</f>
        <v>0</v>
      </c>
      <c r="BI244" s="226">
        <f>IF(N244="nulová",J244,0)</f>
        <v>0</v>
      </c>
      <c r="BJ244" s="17" t="s">
        <v>142</v>
      </c>
      <c r="BK244" s="226">
        <f>ROUND(I244*H244,2)</f>
        <v>0</v>
      </c>
      <c r="BL244" s="17" t="s">
        <v>220</v>
      </c>
      <c r="BM244" s="225" t="s">
        <v>363</v>
      </c>
    </row>
    <row r="245" s="2" customFormat="1" ht="16.5" customHeight="1">
      <c r="A245" s="38"/>
      <c r="B245" s="39"/>
      <c r="C245" s="214" t="s">
        <v>364</v>
      </c>
      <c r="D245" s="214" t="s">
        <v>136</v>
      </c>
      <c r="E245" s="215" t="s">
        <v>365</v>
      </c>
      <c r="F245" s="216" t="s">
        <v>366</v>
      </c>
      <c r="G245" s="217" t="s">
        <v>367</v>
      </c>
      <c r="H245" s="218">
        <v>1</v>
      </c>
      <c r="I245" s="219"/>
      <c r="J245" s="220">
        <f>ROUND(I245*H245,2)</f>
        <v>0</v>
      </c>
      <c r="K245" s="216" t="s">
        <v>1</v>
      </c>
      <c r="L245" s="44"/>
      <c r="M245" s="221" t="s">
        <v>1</v>
      </c>
      <c r="N245" s="222" t="s">
        <v>42</v>
      </c>
      <c r="O245" s="91"/>
      <c r="P245" s="223">
        <f>O245*H245</f>
        <v>0</v>
      </c>
      <c r="Q245" s="223">
        <v>0</v>
      </c>
      <c r="R245" s="223">
        <f>Q245*H245</f>
        <v>0</v>
      </c>
      <c r="S245" s="223">
        <v>0</v>
      </c>
      <c r="T245" s="224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5" t="s">
        <v>220</v>
      </c>
      <c r="AT245" s="225" t="s">
        <v>136</v>
      </c>
      <c r="AU245" s="225" t="s">
        <v>142</v>
      </c>
      <c r="AY245" s="17" t="s">
        <v>133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7" t="s">
        <v>142</v>
      </c>
      <c r="BK245" s="226">
        <f>ROUND(I245*H245,2)</f>
        <v>0</v>
      </c>
      <c r="BL245" s="17" t="s">
        <v>220</v>
      </c>
      <c r="BM245" s="225" t="s">
        <v>368</v>
      </c>
    </row>
    <row r="246" s="2" customFormat="1" ht="55.5" customHeight="1">
      <c r="A246" s="38"/>
      <c r="B246" s="39"/>
      <c r="C246" s="214" t="s">
        <v>369</v>
      </c>
      <c r="D246" s="214" t="s">
        <v>136</v>
      </c>
      <c r="E246" s="215" t="s">
        <v>370</v>
      </c>
      <c r="F246" s="216" t="s">
        <v>371</v>
      </c>
      <c r="G246" s="217" t="s">
        <v>154</v>
      </c>
      <c r="H246" s="218">
        <v>0.010999999999999999</v>
      </c>
      <c r="I246" s="219"/>
      <c r="J246" s="220">
        <f>ROUND(I246*H246,2)</f>
        <v>0</v>
      </c>
      <c r="K246" s="216" t="s">
        <v>140</v>
      </c>
      <c r="L246" s="44"/>
      <c r="M246" s="221" t="s">
        <v>1</v>
      </c>
      <c r="N246" s="222" t="s">
        <v>42</v>
      </c>
      <c r="O246" s="91"/>
      <c r="P246" s="223">
        <f>O246*H246</f>
        <v>0</v>
      </c>
      <c r="Q246" s="223">
        <v>0</v>
      </c>
      <c r="R246" s="223">
        <f>Q246*H246</f>
        <v>0</v>
      </c>
      <c r="S246" s="223">
        <v>0</v>
      </c>
      <c r="T246" s="224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5" t="s">
        <v>220</v>
      </c>
      <c r="AT246" s="225" t="s">
        <v>136</v>
      </c>
      <c r="AU246" s="225" t="s">
        <v>142</v>
      </c>
      <c r="AY246" s="17" t="s">
        <v>133</v>
      </c>
      <c r="BE246" s="226">
        <f>IF(N246="základní",J246,0)</f>
        <v>0</v>
      </c>
      <c r="BF246" s="226">
        <f>IF(N246="snížená",J246,0)</f>
        <v>0</v>
      </c>
      <c r="BG246" s="226">
        <f>IF(N246="zákl. přenesená",J246,0)</f>
        <v>0</v>
      </c>
      <c r="BH246" s="226">
        <f>IF(N246="sníž. přenesená",J246,0)</f>
        <v>0</v>
      </c>
      <c r="BI246" s="226">
        <f>IF(N246="nulová",J246,0)</f>
        <v>0</v>
      </c>
      <c r="BJ246" s="17" t="s">
        <v>142</v>
      </c>
      <c r="BK246" s="226">
        <f>ROUND(I246*H246,2)</f>
        <v>0</v>
      </c>
      <c r="BL246" s="17" t="s">
        <v>220</v>
      </c>
      <c r="BM246" s="225" t="s">
        <v>372</v>
      </c>
    </row>
    <row r="247" s="12" customFormat="1" ht="22.8" customHeight="1">
      <c r="A247" s="12"/>
      <c r="B247" s="198"/>
      <c r="C247" s="199"/>
      <c r="D247" s="200" t="s">
        <v>75</v>
      </c>
      <c r="E247" s="212" t="s">
        <v>373</v>
      </c>
      <c r="F247" s="212" t="s">
        <v>374</v>
      </c>
      <c r="G247" s="199"/>
      <c r="H247" s="199"/>
      <c r="I247" s="202"/>
      <c r="J247" s="213">
        <f>BK247</f>
        <v>0</v>
      </c>
      <c r="K247" s="199"/>
      <c r="L247" s="204"/>
      <c r="M247" s="205"/>
      <c r="N247" s="206"/>
      <c r="O247" s="206"/>
      <c r="P247" s="207">
        <f>SUM(P248:P258)</f>
        <v>0</v>
      </c>
      <c r="Q247" s="206"/>
      <c r="R247" s="207">
        <f>SUM(R248:R258)</f>
        <v>0.021499999999999998</v>
      </c>
      <c r="S247" s="206"/>
      <c r="T247" s="208">
        <f>SUM(T248:T258)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09" t="s">
        <v>142</v>
      </c>
      <c r="AT247" s="210" t="s">
        <v>75</v>
      </c>
      <c r="AU247" s="210" t="s">
        <v>84</v>
      </c>
      <c r="AY247" s="209" t="s">
        <v>133</v>
      </c>
      <c r="BK247" s="211">
        <f>SUM(BK248:BK258)</f>
        <v>0</v>
      </c>
    </row>
    <row r="248" s="2" customFormat="1" ht="24.15" customHeight="1">
      <c r="A248" s="38"/>
      <c r="B248" s="39"/>
      <c r="C248" s="214" t="s">
        <v>375</v>
      </c>
      <c r="D248" s="214" t="s">
        <v>136</v>
      </c>
      <c r="E248" s="215" t="s">
        <v>376</v>
      </c>
      <c r="F248" s="216" t="s">
        <v>377</v>
      </c>
      <c r="G248" s="217" t="s">
        <v>139</v>
      </c>
      <c r="H248" s="218">
        <v>6</v>
      </c>
      <c r="I248" s="219"/>
      <c r="J248" s="220">
        <f>ROUND(I248*H248,2)</f>
        <v>0</v>
      </c>
      <c r="K248" s="216" t="s">
        <v>140</v>
      </c>
      <c r="L248" s="44"/>
      <c r="M248" s="221" t="s">
        <v>1</v>
      </c>
      <c r="N248" s="222" t="s">
        <v>42</v>
      </c>
      <c r="O248" s="91"/>
      <c r="P248" s="223">
        <f>O248*H248</f>
        <v>0</v>
      </c>
      <c r="Q248" s="223">
        <v>0</v>
      </c>
      <c r="R248" s="223">
        <f>Q248*H248</f>
        <v>0</v>
      </c>
      <c r="S248" s="223">
        <v>0</v>
      </c>
      <c r="T248" s="224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5" t="s">
        <v>220</v>
      </c>
      <c r="AT248" s="225" t="s">
        <v>136</v>
      </c>
      <c r="AU248" s="225" t="s">
        <v>142</v>
      </c>
      <c r="AY248" s="17" t="s">
        <v>133</v>
      </c>
      <c r="BE248" s="226">
        <f>IF(N248="základní",J248,0)</f>
        <v>0</v>
      </c>
      <c r="BF248" s="226">
        <f>IF(N248="snížená",J248,0)</f>
        <v>0</v>
      </c>
      <c r="BG248" s="226">
        <f>IF(N248="zákl. přenesená",J248,0)</f>
        <v>0</v>
      </c>
      <c r="BH248" s="226">
        <f>IF(N248="sníž. přenesená",J248,0)</f>
        <v>0</v>
      </c>
      <c r="BI248" s="226">
        <f>IF(N248="nulová",J248,0)</f>
        <v>0</v>
      </c>
      <c r="BJ248" s="17" t="s">
        <v>142</v>
      </c>
      <c r="BK248" s="226">
        <f>ROUND(I248*H248,2)</f>
        <v>0</v>
      </c>
      <c r="BL248" s="17" t="s">
        <v>220</v>
      </c>
      <c r="BM248" s="225" t="s">
        <v>378</v>
      </c>
    </row>
    <row r="249" s="2" customFormat="1" ht="33" customHeight="1">
      <c r="A249" s="38"/>
      <c r="B249" s="39"/>
      <c r="C249" s="214" t="s">
        <v>379</v>
      </c>
      <c r="D249" s="214" t="s">
        <v>136</v>
      </c>
      <c r="E249" s="215" t="s">
        <v>380</v>
      </c>
      <c r="F249" s="216" t="s">
        <v>381</v>
      </c>
      <c r="G249" s="217" t="s">
        <v>223</v>
      </c>
      <c r="H249" s="218">
        <v>20</v>
      </c>
      <c r="I249" s="219"/>
      <c r="J249" s="220">
        <f>ROUND(I249*H249,2)</f>
        <v>0</v>
      </c>
      <c r="K249" s="216" t="s">
        <v>140</v>
      </c>
      <c r="L249" s="44"/>
      <c r="M249" s="221" t="s">
        <v>1</v>
      </c>
      <c r="N249" s="222" t="s">
        <v>42</v>
      </c>
      <c r="O249" s="91"/>
      <c r="P249" s="223">
        <f>O249*H249</f>
        <v>0</v>
      </c>
      <c r="Q249" s="223">
        <v>0.00075000000000000002</v>
      </c>
      <c r="R249" s="223">
        <f>Q249*H249</f>
        <v>0.014999999999999999</v>
      </c>
      <c r="S249" s="223">
        <v>0</v>
      </c>
      <c r="T249" s="224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5" t="s">
        <v>220</v>
      </c>
      <c r="AT249" s="225" t="s">
        <v>136</v>
      </c>
      <c r="AU249" s="225" t="s">
        <v>142</v>
      </c>
      <c r="AY249" s="17" t="s">
        <v>133</v>
      </c>
      <c r="BE249" s="226">
        <f>IF(N249="základní",J249,0)</f>
        <v>0</v>
      </c>
      <c r="BF249" s="226">
        <f>IF(N249="snížená",J249,0)</f>
        <v>0</v>
      </c>
      <c r="BG249" s="226">
        <f>IF(N249="zákl. přenesená",J249,0)</f>
        <v>0</v>
      </c>
      <c r="BH249" s="226">
        <f>IF(N249="sníž. přenesená",J249,0)</f>
        <v>0</v>
      </c>
      <c r="BI249" s="226">
        <f>IF(N249="nulová",J249,0)</f>
        <v>0</v>
      </c>
      <c r="BJ249" s="17" t="s">
        <v>142</v>
      </c>
      <c r="BK249" s="226">
        <f>ROUND(I249*H249,2)</f>
        <v>0</v>
      </c>
      <c r="BL249" s="17" t="s">
        <v>220</v>
      </c>
      <c r="BM249" s="225" t="s">
        <v>382</v>
      </c>
    </row>
    <row r="250" s="2" customFormat="1" ht="55.5" customHeight="1">
      <c r="A250" s="38"/>
      <c r="B250" s="39"/>
      <c r="C250" s="214" t="s">
        <v>383</v>
      </c>
      <c r="D250" s="214" t="s">
        <v>136</v>
      </c>
      <c r="E250" s="215" t="s">
        <v>384</v>
      </c>
      <c r="F250" s="216" t="s">
        <v>385</v>
      </c>
      <c r="G250" s="217" t="s">
        <v>223</v>
      </c>
      <c r="H250" s="218">
        <v>20</v>
      </c>
      <c r="I250" s="219"/>
      <c r="J250" s="220">
        <f>ROUND(I250*H250,2)</f>
        <v>0</v>
      </c>
      <c r="K250" s="216" t="s">
        <v>140</v>
      </c>
      <c r="L250" s="44"/>
      <c r="M250" s="221" t="s">
        <v>1</v>
      </c>
      <c r="N250" s="222" t="s">
        <v>42</v>
      </c>
      <c r="O250" s="91"/>
      <c r="P250" s="223">
        <f>O250*H250</f>
        <v>0</v>
      </c>
      <c r="Q250" s="223">
        <v>4.0000000000000003E-05</v>
      </c>
      <c r="R250" s="223">
        <f>Q250*H250</f>
        <v>0.00080000000000000004</v>
      </c>
      <c r="S250" s="223">
        <v>0</v>
      </c>
      <c r="T250" s="224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5" t="s">
        <v>220</v>
      </c>
      <c r="AT250" s="225" t="s">
        <v>136</v>
      </c>
      <c r="AU250" s="225" t="s">
        <v>142</v>
      </c>
      <c r="AY250" s="17" t="s">
        <v>133</v>
      </c>
      <c r="BE250" s="226">
        <f>IF(N250="základní",J250,0)</f>
        <v>0</v>
      </c>
      <c r="BF250" s="226">
        <f>IF(N250="snížená",J250,0)</f>
        <v>0</v>
      </c>
      <c r="BG250" s="226">
        <f>IF(N250="zákl. přenesená",J250,0)</f>
        <v>0</v>
      </c>
      <c r="BH250" s="226">
        <f>IF(N250="sníž. přenesená",J250,0)</f>
        <v>0</v>
      </c>
      <c r="BI250" s="226">
        <f>IF(N250="nulová",J250,0)</f>
        <v>0</v>
      </c>
      <c r="BJ250" s="17" t="s">
        <v>142</v>
      </c>
      <c r="BK250" s="226">
        <f>ROUND(I250*H250,2)</f>
        <v>0</v>
      </c>
      <c r="BL250" s="17" t="s">
        <v>220</v>
      </c>
      <c r="BM250" s="225" t="s">
        <v>386</v>
      </c>
    </row>
    <row r="251" s="2" customFormat="1" ht="24.15" customHeight="1">
      <c r="A251" s="38"/>
      <c r="B251" s="39"/>
      <c r="C251" s="214" t="s">
        <v>387</v>
      </c>
      <c r="D251" s="214" t="s">
        <v>136</v>
      </c>
      <c r="E251" s="215" t="s">
        <v>388</v>
      </c>
      <c r="F251" s="216" t="s">
        <v>389</v>
      </c>
      <c r="G251" s="217" t="s">
        <v>139</v>
      </c>
      <c r="H251" s="218">
        <v>10</v>
      </c>
      <c r="I251" s="219"/>
      <c r="J251" s="220">
        <f>ROUND(I251*H251,2)</f>
        <v>0</v>
      </c>
      <c r="K251" s="216" t="s">
        <v>140</v>
      </c>
      <c r="L251" s="44"/>
      <c r="M251" s="221" t="s">
        <v>1</v>
      </c>
      <c r="N251" s="222" t="s">
        <v>42</v>
      </c>
      <c r="O251" s="91"/>
      <c r="P251" s="223">
        <f>O251*H251</f>
        <v>0</v>
      </c>
      <c r="Q251" s="223">
        <v>0</v>
      </c>
      <c r="R251" s="223">
        <f>Q251*H251</f>
        <v>0</v>
      </c>
      <c r="S251" s="223">
        <v>0</v>
      </c>
      <c r="T251" s="224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5" t="s">
        <v>220</v>
      </c>
      <c r="AT251" s="225" t="s">
        <v>136</v>
      </c>
      <c r="AU251" s="225" t="s">
        <v>142</v>
      </c>
      <c r="AY251" s="17" t="s">
        <v>133</v>
      </c>
      <c r="BE251" s="226">
        <f>IF(N251="základní",J251,0)</f>
        <v>0</v>
      </c>
      <c r="BF251" s="226">
        <f>IF(N251="snížená",J251,0)</f>
        <v>0</v>
      </c>
      <c r="BG251" s="226">
        <f>IF(N251="zákl. přenesená",J251,0)</f>
        <v>0</v>
      </c>
      <c r="BH251" s="226">
        <f>IF(N251="sníž. přenesená",J251,0)</f>
        <v>0</v>
      </c>
      <c r="BI251" s="226">
        <f>IF(N251="nulová",J251,0)</f>
        <v>0</v>
      </c>
      <c r="BJ251" s="17" t="s">
        <v>142</v>
      </c>
      <c r="BK251" s="226">
        <f>ROUND(I251*H251,2)</f>
        <v>0</v>
      </c>
      <c r="BL251" s="17" t="s">
        <v>220</v>
      </c>
      <c r="BM251" s="225" t="s">
        <v>390</v>
      </c>
    </row>
    <row r="252" s="2" customFormat="1" ht="24.15" customHeight="1">
      <c r="A252" s="38"/>
      <c r="B252" s="39"/>
      <c r="C252" s="214" t="s">
        <v>391</v>
      </c>
      <c r="D252" s="214" t="s">
        <v>136</v>
      </c>
      <c r="E252" s="215" t="s">
        <v>392</v>
      </c>
      <c r="F252" s="216" t="s">
        <v>393</v>
      </c>
      <c r="G252" s="217" t="s">
        <v>139</v>
      </c>
      <c r="H252" s="218">
        <v>6</v>
      </c>
      <c r="I252" s="219"/>
      <c r="J252" s="220">
        <f>ROUND(I252*H252,2)</f>
        <v>0</v>
      </c>
      <c r="K252" s="216" t="s">
        <v>140</v>
      </c>
      <c r="L252" s="44"/>
      <c r="M252" s="221" t="s">
        <v>1</v>
      </c>
      <c r="N252" s="222" t="s">
        <v>42</v>
      </c>
      <c r="O252" s="91"/>
      <c r="P252" s="223">
        <f>O252*H252</f>
        <v>0</v>
      </c>
      <c r="Q252" s="223">
        <v>0.00012999999999999999</v>
      </c>
      <c r="R252" s="223">
        <f>Q252*H252</f>
        <v>0.00077999999999999988</v>
      </c>
      <c r="S252" s="223">
        <v>0</v>
      </c>
      <c r="T252" s="224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5" t="s">
        <v>220</v>
      </c>
      <c r="AT252" s="225" t="s">
        <v>136</v>
      </c>
      <c r="AU252" s="225" t="s">
        <v>142</v>
      </c>
      <c r="AY252" s="17" t="s">
        <v>133</v>
      </c>
      <c r="BE252" s="226">
        <f>IF(N252="základní",J252,0)</f>
        <v>0</v>
      </c>
      <c r="BF252" s="226">
        <f>IF(N252="snížená",J252,0)</f>
        <v>0</v>
      </c>
      <c r="BG252" s="226">
        <f>IF(N252="zákl. přenesená",J252,0)</f>
        <v>0</v>
      </c>
      <c r="BH252" s="226">
        <f>IF(N252="sníž. přenesená",J252,0)</f>
        <v>0</v>
      </c>
      <c r="BI252" s="226">
        <f>IF(N252="nulová",J252,0)</f>
        <v>0</v>
      </c>
      <c r="BJ252" s="17" t="s">
        <v>142</v>
      </c>
      <c r="BK252" s="226">
        <f>ROUND(I252*H252,2)</f>
        <v>0</v>
      </c>
      <c r="BL252" s="17" t="s">
        <v>220</v>
      </c>
      <c r="BM252" s="225" t="s">
        <v>394</v>
      </c>
    </row>
    <row r="253" s="2" customFormat="1" ht="21.75" customHeight="1">
      <c r="A253" s="38"/>
      <c r="B253" s="39"/>
      <c r="C253" s="214" t="s">
        <v>395</v>
      </c>
      <c r="D253" s="214" t="s">
        <v>136</v>
      </c>
      <c r="E253" s="215" t="s">
        <v>396</v>
      </c>
      <c r="F253" s="216" t="s">
        <v>397</v>
      </c>
      <c r="G253" s="217" t="s">
        <v>398</v>
      </c>
      <c r="H253" s="218">
        <v>2</v>
      </c>
      <c r="I253" s="219"/>
      <c r="J253" s="220">
        <f>ROUND(I253*H253,2)</f>
        <v>0</v>
      </c>
      <c r="K253" s="216" t="s">
        <v>140</v>
      </c>
      <c r="L253" s="44"/>
      <c r="M253" s="221" t="s">
        <v>1</v>
      </c>
      <c r="N253" s="222" t="s">
        <v>42</v>
      </c>
      <c r="O253" s="91"/>
      <c r="P253" s="223">
        <f>O253*H253</f>
        <v>0</v>
      </c>
      <c r="Q253" s="223">
        <v>0.00025000000000000001</v>
      </c>
      <c r="R253" s="223">
        <f>Q253*H253</f>
        <v>0.00050000000000000001</v>
      </c>
      <c r="S253" s="223">
        <v>0</v>
      </c>
      <c r="T253" s="224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5" t="s">
        <v>220</v>
      </c>
      <c r="AT253" s="225" t="s">
        <v>136</v>
      </c>
      <c r="AU253" s="225" t="s">
        <v>142</v>
      </c>
      <c r="AY253" s="17" t="s">
        <v>133</v>
      </c>
      <c r="BE253" s="226">
        <f>IF(N253="základní",J253,0)</f>
        <v>0</v>
      </c>
      <c r="BF253" s="226">
        <f>IF(N253="snížená",J253,0)</f>
        <v>0</v>
      </c>
      <c r="BG253" s="226">
        <f>IF(N253="zákl. přenesená",J253,0)</f>
        <v>0</v>
      </c>
      <c r="BH253" s="226">
        <f>IF(N253="sníž. přenesená",J253,0)</f>
        <v>0</v>
      </c>
      <c r="BI253" s="226">
        <f>IF(N253="nulová",J253,0)</f>
        <v>0</v>
      </c>
      <c r="BJ253" s="17" t="s">
        <v>142</v>
      </c>
      <c r="BK253" s="226">
        <f>ROUND(I253*H253,2)</f>
        <v>0</v>
      </c>
      <c r="BL253" s="17" t="s">
        <v>220</v>
      </c>
      <c r="BM253" s="225" t="s">
        <v>399</v>
      </c>
    </row>
    <row r="254" s="2" customFormat="1" ht="24.15" customHeight="1">
      <c r="A254" s="38"/>
      <c r="B254" s="39"/>
      <c r="C254" s="214" t="s">
        <v>400</v>
      </c>
      <c r="D254" s="214" t="s">
        <v>136</v>
      </c>
      <c r="E254" s="215" t="s">
        <v>401</v>
      </c>
      <c r="F254" s="216" t="s">
        <v>402</v>
      </c>
      <c r="G254" s="217" t="s">
        <v>139</v>
      </c>
      <c r="H254" s="218">
        <v>2</v>
      </c>
      <c r="I254" s="219"/>
      <c r="J254" s="220">
        <f>ROUND(I254*H254,2)</f>
        <v>0</v>
      </c>
      <c r="K254" s="216" t="s">
        <v>140</v>
      </c>
      <c r="L254" s="44"/>
      <c r="M254" s="221" t="s">
        <v>1</v>
      </c>
      <c r="N254" s="222" t="s">
        <v>42</v>
      </c>
      <c r="O254" s="91"/>
      <c r="P254" s="223">
        <f>O254*H254</f>
        <v>0</v>
      </c>
      <c r="Q254" s="223">
        <v>0.00021000000000000001</v>
      </c>
      <c r="R254" s="223">
        <f>Q254*H254</f>
        <v>0.00042000000000000002</v>
      </c>
      <c r="S254" s="223">
        <v>0</v>
      </c>
      <c r="T254" s="224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5" t="s">
        <v>220</v>
      </c>
      <c r="AT254" s="225" t="s">
        <v>136</v>
      </c>
      <c r="AU254" s="225" t="s">
        <v>142</v>
      </c>
      <c r="AY254" s="17" t="s">
        <v>133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17" t="s">
        <v>142</v>
      </c>
      <c r="BK254" s="226">
        <f>ROUND(I254*H254,2)</f>
        <v>0</v>
      </c>
      <c r="BL254" s="17" t="s">
        <v>220</v>
      </c>
      <c r="BM254" s="225" t="s">
        <v>403</v>
      </c>
    </row>
    <row r="255" s="2" customFormat="1" ht="37.8" customHeight="1">
      <c r="A255" s="38"/>
      <c r="B255" s="39"/>
      <c r="C255" s="214" t="s">
        <v>404</v>
      </c>
      <c r="D255" s="214" t="s">
        <v>136</v>
      </c>
      <c r="E255" s="215" t="s">
        <v>405</v>
      </c>
      <c r="F255" s="216" t="s">
        <v>406</v>
      </c>
      <c r="G255" s="217" t="s">
        <v>223</v>
      </c>
      <c r="H255" s="218">
        <v>20</v>
      </c>
      <c r="I255" s="219"/>
      <c r="J255" s="220">
        <f>ROUND(I255*H255,2)</f>
        <v>0</v>
      </c>
      <c r="K255" s="216" t="s">
        <v>140</v>
      </c>
      <c r="L255" s="44"/>
      <c r="M255" s="221" t="s">
        <v>1</v>
      </c>
      <c r="N255" s="222" t="s">
        <v>42</v>
      </c>
      <c r="O255" s="91"/>
      <c r="P255" s="223">
        <f>O255*H255</f>
        <v>0</v>
      </c>
      <c r="Q255" s="223">
        <v>0.00019000000000000001</v>
      </c>
      <c r="R255" s="223">
        <f>Q255*H255</f>
        <v>0.0038000000000000004</v>
      </c>
      <c r="S255" s="223">
        <v>0</v>
      </c>
      <c r="T255" s="224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5" t="s">
        <v>220</v>
      </c>
      <c r="AT255" s="225" t="s">
        <v>136</v>
      </c>
      <c r="AU255" s="225" t="s">
        <v>142</v>
      </c>
      <c r="AY255" s="17" t="s">
        <v>133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7" t="s">
        <v>142</v>
      </c>
      <c r="BK255" s="226">
        <f>ROUND(I255*H255,2)</f>
        <v>0</v>
      </c>
      <c r="BL255" s="17" t="s">
        <v>220</v>
      </c>
      <c r="BM255" s="225" t="s">
        <v>407</v>
      </c>
    </row>
    <row r="256" s="2" customFormat="1" ht="33" customHeight="1">
      <c r="A256" s="38"/>
      <c r="B256" s="39"/>
      <c r="C256" s="214" t="s">
        <v>408</v>
      </c>
      <c r="D256" s="214" t="s">
        <v>136</v>
      </c>
      <c r="E256" s="215" t="s">
        <v>409</v>
      </c>
      <c r="F256" s="216" t="s">
        <v>410</v>
      </c>
      <c r="G256" s="217" t="s">
        <v>223</v>
      </c>
      <c r="H256" s="218">
        <v>20</v>
      </c>
      <c r="I256" s="219"/>
      <c r="J256" s="220">
        <f>ROUND(I256*H256,2)</f>
        <v>0</v>
      </c>
      <c r="K256" s="216" t="s">
        <v>140</v>
      </c>
      <c r="L256" s="44"/>
      <c r="M256" s="221" t="s">
        <v>1</v>
      </c>
      <c r="N256" s="222" t="s">
        <v>42</v>
      </c>
      <c r="O256" s="91"/>
      <c r="P256" s="223">
        <f>O256*H256</f>
        <v>0</v>
      </c>
      <c r="Q256" s="223">
        <v>1.0000000000000001E-05</v>
      </c>
      <c r="R256" s="223">
        <f>Q256*H256</f>
        <v>0.00020000000000000001</v>
      </c>
      <c r="S256" s="223">
        <v>0</v>
      </c>
      <c r="T256" s="224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5" t="s">
        <v>220</v>
      </c>
      <c r="AT256" s="225" t="s">
        <v>136</v>
      </c>
      <c r="AU256" s="225" t="s">
        <v>142</v>
      </c>
      <c r="AY256" s="17" t="s">
        <v>133</v>
      </c>
      <c r="BE256" s="226">
        <f>IF(N256="základní",J256,0)</f>
        <v>0</v>
      </c>
      <c r="BF256" s="226">
        <f>IF(N256="snížená",J256,0)</f>
        <v>0</v>
      </c>
      <c r="BG256" s="226">
        <f>IF(N256="zákl. přenesená",J256,0)</f>
        <v>0</v>
      </c>
      <c r="BH256" s="226">
        <f>IF(N256="sníž. přenesená",J256,0)</f>
        <v>0</v>
      </c>
      <c r="BI256" s="226">
        <f>IF(N256="nulová",J256,0)</f>
        <v>0</v>
      </c>
      <c r="BJ256" s="17" t="s">
        <v>142</v>
      </c>
      <c r="BK256" s="226">
        <f>ROUND(I256*H256,2)</f>
        <v>0</v>
      </c>
      <c r="BL256" s="17" t="s">
        <v>220</v>
      </c>
      <c r="BM256" s="225" t="s">
        <v>411</v>
      </c>
    </row>
    <row r="257" s="2" customFormat="1" ht="16.5" customHeight="1">
      <c r="A257" s="38"/>
      <c r="B257" s="39"/>
      <c r="C257" s="214" t="s">
        <v>412</v>
      </c>
      <c r="D257" s="214" t="s">
        <v>136</v>
      </c>
      <c r="E257" s="215" t="s">
        <v>413</v>
      </c>
      <c r="F257" s="216" t="s">
        <v>414</v>
      </c>
      <c r="G257" s="217" t="s">
        <v>367</v>
      </c>
      <c r="H257" s="218">
        <v>1</v>
      </c>
      <c r="I257" s="219"/>
      <c r="J257" s="220">
        <f>ROUND(I257*H257,2)</f>
        <v>0</v>
      </c>
      <c r="K257" s="216" t="s">
        <v>1</v>
      </c>
      <c r="L257" s="44"/>
      <c r="M257" s="221" t="s">
        <v>1</v>
      </c>
      <c r="N257" s="222" t="s">
        <v>42</v>
      </c>
      <c r="O257" s="91"/>
      <c r="P257" s="223">
        <f>O257*H257</f>
        <v>0</v>
      </c>
      <c r="Q257" s="223">
        <v>0</v>
      </c>
      <c r="R257" s="223">
        <f>Q257*H257</f>
        <v>0</v>
      </c>
      <c r="S257" s="223">
        <v>0</v>
      </c>
      <c r="T257" s="224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5" t="s">
        <v>220</v>
      </c>
      <c r="AT257" s="225" t="s">
        <v>136</v>
      </c>
      <c r="AU257" s="225" t="s">
        <v>142</v>
      </c>
      <c r="AY257" s="17" t="s">
        <v>133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17" t="s">
        <v>142</v>
      </c>
      <c r="BK257" s="226">
        <f>ROUND(I257*H257,2)</f>
        <v>0</v>
      </c>
      <c r="BL257" s="17" t="s">
        <v>220</v>
      </c>
      <c r="BM257" s="225" t="s">
        <v>415</v>
      </c>
    </row>
    <row r="258" s="2" customFormat="1" ht="55.5" customHeight="1">
      <c r="A258" s="38"/>
      <c r="B258" s="39"/>
      <c r="C258" s="214" t="s">
        <v>416</v>
      </c>
      <c r="D258" s="214" t="s">
        <v>136</v>
      </c>
      <c r="E258" s="215" t="s">
        <v>417</v>
      </c>
      <c r="F258" s="216" t="s">
        <v>418</v>
      </c>
      <c r="G258" s="217" t="s">
        <v>154</v>
      </c>
      <c r="H258" s="218">
        <v>0.021999999999999999</v>
      </c>
      <c r="I258" s="219"/>
      <c r="J258" s="220">
        <f>ROUND(I258*H258,2)</f>
        <v>0</v>
      </c>
      <c r="K258" s="216" t="s">
        <v>140</v>
      </c>
      <c r="L258" s="44"/>
      <c r="M258" s="221" t="s">
        <v>1</v>
      </c>
      <c r="N258" s="222" t="s">
        <v>42</v>
      </c>
      <c r="O258" s="91"/>
      <c r="P258" s="223">
        <f>O258*H258</f>
        <v>0</v>
      </c>
      <c r="Q258" s="223">
        <v>0</v>
      </c>
      <c r="R258" s="223">
        <f>Q258*H258</f>
        <v>0</v>
      </c>
      <c r="S258" s="223">
        <v>0</v>
      </c>
      <c r="T258" s="224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5" t="s">
        <v>220</v>
      </c>
      <c r="AT258" s="225" t="s">
        <v>136</v>
      </c>
      <c r="AU258" s="225" t="s">
        <v>142</v>
      </c>
      <c r="AY258" s="17" t="s">
        <v>133</v>
      </c>
      <c r="BE258" s="226">
        <f>IF(N258="základní",J258,0)</f>
        <v>0</v>
      </c>
      <c r="BF258" s="226">
        <f>IF(N258="snížená",J258,0)</f>
        <v>0</v>
      </c>
      <c r="BG258" s="226">
        <f>IF(N258="zákl. přenesená",J258,0)</f>
        <v>0</v>
      </c>
      <c r="BH258" s="226">
        <f>IF(N258="sníž. přenesená",J258,0)</f>
        <v>0</v>
      </c>
      <c r="BI258" s="226">
        <f>IF(N258="nulová",J258,0)</f>
        <v>0</v>
      </c>
      <c r="BJ258" s="17" t="s">
        <v>142</v>
      </c>
      <c r="BK258" s="226">
        <f>ROUND(I258*H258,2)</f>
        <v>0</v>
      </c>
      <c r="BL258" s="17" t="s">
        <v>220</v>
      </c>
      <c r="BM258" s="225" t="s">
        <v>419</v>
      </c>
    </row>
    <row r="259" s="12" customFormat="1" ht="22.8" customHeight="1">
      <c r="A259" s="12"/>
      <c r="B259" s="198"/>
      <c r="C259" s="199"/>
      <c r="D259" s="200" t="s">
        <v>75</v>
      </c>
      <c r="E259" s="212" t="s">
        <v>420</v>
      </c>
      <c r="F259" s="212" t="s">
        <v>421</v>
      </c>
      <c r="G259" s="199"/>
      <c r="H259" s="199"/>
      <c r="I259" s="202"/>
      <c r="J259" s="213">
        <f>BK259</f>
        <v>0</v>
      </c>
      <c r="K259" s="199"/>
      <c r="L259" s="204"/>
      <c r="M259" s="205"/>
      <c r="N259" s="206"/>
      <c r="O259" s="206"/>
      <c r="P259" s="207">
        <f>SUM(P260:P265)</f>
        <v>0</v>
      </c>
      <c r="Q259" s="206"/>
      <c r="R259" s="207">
        <f>SUM(R260:R265)</f>
        <v>0.017930000000000001</v>
      </c>
      <c r="S259" s="206"/>
      <c r="T259" s="208">
        <f>SUM(T260:T265)</f>
        <v>0.053749999999999999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09" t="s">
        <v>142</v>
      </c>
      <c r="AT259" s="210" t="s">
        <v>75</v>
      </c>
      <c r="AU259" s="210" t="s">
        <v>84</v>
      </c>
      <c r="AY259" s="209" t="s">
        <v>133</v>
      </c>
      <c r="BK259" s="211">
        <f>SUM(BK260:BK265)</f>
        <v>0</v>
      </c>
    </row>
    <row r="260" s="2" customFormat="1">
      <c r="A260" s="38"/>
      <c r="B260" s="39"/>
      <c r="C260" s="214" t="s">
        <v>422</v>
      </c>
      <c r="D260" s="214" t="s">
        <v>136</v>
      </c>
      <c r="E260" s="215" t="s">
        <v>423</v>
      </c>
      <c r="F260" s="216" t="s">
        <v>424</v>
      </c>
      <c r="G260" s="217" t="s">
        <v>425</v>
      </c>
      <c r="H260" s="218">
        <v>1</v>
      </c>
      <c r="I260" s="219"/>
      <c r="J260" s="220">
        <f>ROUND(I260*H260,2)</f>
        <v>0</v>
      </c>
      <c r="K260" s="216" t="s">
        <v>1</v>
      </c>
      <c r="L260" s="44"/>
      <c r="M260" s="221" t="s">
        <v>1</v>
      </c>
      <c r="N260" s="222" t="s">
        <v>42</v>
      </c>
      <c r="O260" s="91"/>
      <c r="P260" s="223">
        <f>O260*H260</f>
        <v>0</v>
      </c>
      <c r="Q260" s="223">
        <v>0</v>
      </c>
      <c r="R260" s="223">
        <f>Q260*H260</f>
        <v>0</v>
      </c>
      <c r="S260" s="223">
        <v>0</v>
      </c>
      <c r="T260" s="224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5" t="s">
        <v>220</v>
      </c>
      <c r="AT260" s="225" t="s">
        <v>136</v>
      </c>
      <c r="AU260" s="225" t="s">
        <v>142</v>
      </c>
      <c r="AY260" s="17" t="s">
        <v>133</v>
      </c>
      <c r="BE260" s="226">
        <f>IF(N260="základní",J260,0)</f>
        <v>0</v>
      </c>
      <c r="BF260" s="226">
        <f>IF(N260="snížená",J260,0)</f>
        <v>0</v>
      </c>
      <c r="BG260" s="226">
        <f>IF(N260="zákl. přenesená",J260,0)</f>
        <v>0</v>
      </c>
      <c r="BH260" s="226">
        <f>IF(N260="sníž. přenesená",J260,0)</f>
        <v>0</v>
      </c>
      <c r="BI260" s="226">
        <f>IF(N260="nulová",J260,0)</f>
        <v>0</v>
      </c>
      <c r="BJ260" s="17" t="s">
        <v>142</v>
      </c>
      <c r="BK260" s="226">
        <f>ROUND(I260*H260,2)</f>
        <v>0</v>
      </c>
      <c r="BL260" s="17" t="s">
        <v>220</v>
      </c>
      <c r="BM260" s="225" t="s">
        <v>426</v>
      </c>
    </row>
    <row r="261" s="2" customFormat="1" ht="24.15" customHeight="1">
      <c r="A261" s="38"/>
      <c r="B261" s="39"/>
      <c r="C261" s="214" t="s">
        <v>427</v>
      </c>
      <c r="D261" s="214" t="s">
        <v>136</v>
      </c>
      <c r="E261" s="215" t="s">
        <v>428</v>
      </c>
      <c r="F261" s="216" t="s">
        <v>429</v>
      </c>
      <c r="G261" s="217" t="s">
        <v>425</v>
      </c>
      <c r="H261" s="218">
        <v>1</v>
      </c>
      <c r="I261" s="219"/>
      <c r="J261" s="220">
        <f>ROUND(I261*H261,2)</f>
        <v>0</v>
      </c>
      <c r="K261" s="216" t="s">
        <v>1</v>
      </c>
      <c r="L261" s="44"/>
      <c r="M261" s="221" t="s">
        <v>1</v>
      </c>
      <c r="N261" s="222" t="s">
        <v>42</v>
      </c>
      <c r="O261" s="91"/>
      <c r="P261" s="223">
        <f>O261*H261</f>
        <v>0</v>
      </c>
      <c r="Q261" s="223">
        <v>0</v>
      </c>
      <c r="R261" s="223">
        <f>Q261*H261</f>
        <v>0</v>
      </c>
      <c r="S261" s="223">
        <v>0</v>
      </c>
      <c r="T261" s="224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5" t="s">
        <v>220</v>
      </c>
      <c r="AT261" s="225" t="s">
        <v>136</v>
      </c>
      <c r="AU261" s="225" t="s">
        <v>142</v>
      </c>
      <c r="AY261" s="17" t="s">
        <v>133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7" t="s">
        <v>142</v>
      </c>
      <c r="BK261" s="226">
        <f>ROUND(I261*H261,2)</f>
        <v>0</v>
      </c>
      <c r="BL261" s="17" t="s">
        <v>220</v>
      </c>
      <c r="BM261" s="225" t="s">
        <v>430</v>
      </c>
    </row>
    <row r="262" s="2" customFormat="1" ht="33" customHeight="1">
      <c r="A262" s="38"/>
      <c r="B262" s="39"/>
      <c r="C262" s="214" t="s">
        <v>431</v>
      </c>
      <c r="D262" s="214" t="s">
        <v>136</v>
      </c>
      <c r="E262" s="215" t="s">
        <v>432</v>
      </c>
      <c r="F262" s="216" t="s">
        <v>433</v>
      </c>
      <c r="G262" s="217" t="s">
        <v>223</v>
      </c>
      <c r="H262" s="218">
        <v>10</v>
      </c>
      <c r="I262" s="219"/>
      <c r="J262" s="220">
        <f>ROUND(I262*H262,2)</f>
        <v>0</v>
      </c>
      <c r="K262" s="216" t="s">
        <v>140</v>
      </c>
      <c r="L262" s="44"/>
      <c r="M262" s="221" t="s">
        <v>1</v>
      </c>
      <c r="N262" s="222" t="s">
        <v>42</v>
      </c>
      <c r="O262" s="91"/>
      <c r="P262" s="223">
        <f>O262*H262</f>
        <v>0</v>
      </c>
      <c r="Q262" s="223">
        <v>0.00147</v>
      </c>
      <c r="R262" s="223">
        <f>Q262*H262</f>
        <v>0.0147</v>
      </c>
      <c r="S262" s="223">
        <v>0</v>
      </c>
      <c r="T262" s="224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5" t="s">
        <v>220</v>
      </c>
      <c r="AT262" s="225" t="s">
        <v>136</v>
      </c>
      <c r="AU262" s="225" t="s">
        <v>142</v>
      </c>
      <c r="AY262" s="17" t="s">
        <v>133</v>
      </c>
      <c r="BE262" s="226">
        <f>IF(N262="základní",J262,0)</f>
        <v>0</v>
      </c>
      <c r="BF262" s="226">
        <f>IF(N262="snížená",J262,0)</f>
        <v>0</v>
      </c>
      <c r="BG262" s="226">
        <f>IF(N262="zákl. přenesená",J262,0)</f>
        <v>0</v>
      </c>
      <c r="BH262" s="226">
        <f>IF(N262="sníž. přenesená",J262,0)</f>
        <v>0</v>
      </c>
      <c r="BI262" s="226">
        <f>IF(N262="nulová",J262,0)</f>
        <v>0</v>
      </c>
      <c r="BJ262" s="17" t="s">
        <v>142</v>
      </c>
      <c r="BK262" s="226">
        <f>ROUND(I262*H262,2)</f>
        <v>0</v>
      </c>
      <c r="BL262" s="17" t="s">
        <v>220</v>
      </c>
      <c r="BM262" s="225" t="s">
        <v>434</v>
      </c>
    </row>
    <row r="263" s="2" customFormat="1" ht="24.15" customHeight="1">
      <c r="A263" s="38"/>
      <c r="B263" s="39"/>
      <c r="C263" s="214" t="s">
        <v>435</v>
      </c>
      <c r="D263" s="214" t="s">
        <v>136</v>
      </c>
      <c r="E263" s="215" t="s">
        <v>436</v>
      </c>
      <c r="F263" s="216" t="s">
        <v>437</v>
      </c>
      <c r="G263" s="217" t="s">
        <v>223</v>
      </c>
      <c r="H263" s="218">
        <v>25</v>
      </c>
      <c r="I263" s="219"/>
      <c r="J263" s="220">
        <f>ROUND(I263*H263,2)</f>
        <v>0</v>
      </c>
      <c r="K263" s="216" t="s">
        <v>140</v>
      </c>
      <c r="L263" s="44"/>
      <c r="M263" s="221" t="s">
        <v>1</v>
      </c>
      <c r="N263" s="222" t="s">
        <v>42</v>
      </c>
      <c r="O263" s="91"/>
      <c r="P263" s="223">
        <f>O263*H263</f>
        <v>0</v>
      </c>
      <c r="Q263" s="223">
        <v>0.00011</v>
      </c>
      <c r="R263" s="223">
        <f>Q263*H263</f>
        <v>0.0027500000000000003</v>
      </c>
      <c r="S263" s="223">
        <v>0.00215</v>
      </c>
      <c r="T263" s="224">
        <f>S263*H263</f>
        <v>0.053749999999999999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5" t="s">
        <v>220</v>
      </c>
      <c r="AT263" s="225" t="s">
        <v>136</v>
      </c>
      <c r="AU263" s="225" t="s">
        <v>142</v>
      </c>
      <c r="AY263" s="17" t="s">
        <v>133</v>
      </c>
      <c r="BE263" s="226">
        <f>IF(N263="základní",J263,0)</f>
        <v>0</v>
      </c>
      <c r="BF263" s="226">
        <f>IF(N263="snížená",J263,0)</f>
        <v>0</v>
      </c>
      <c r="BG263" s="226">
        <f>IF(N263="zákl. přenesená",J263,0)</f>
        <v>0</v>
      </c>
      <c r="BH263" s="226">
        <f>IF(N263="sníž. přenesená",J263,0)</f>
        <v>0</v>
      </c>
      <c r="BI263" s="226">
        <f>IF(N263="nulová",J263,0)</f>
        <v>0</v>
      </c>
      <c r="BJ263" s="17" t="s">
        <v>142</v>
      </c>
      <c r="BK263" s="226">
        <f>ROUND(I263*H263,2)</f>
        <v>0</v>
      </c>
      <c r="BL263" s="17" t="s">
        <v>220</v>
      </c>
      <c r="BM263" s="225" t="s">
        <v>438</v>
      </c>
    </row>
    <row r="264" s="2" customFormat="1" ht="33" customHeight="1">
      <c r="A264" s="38"/>
      <c r="B264" s="39"/>
      <c r="C264" s="214" t="s">
        <v>439</v>
      </c>
      <c r="D264" s="214" t="s">
        <v>136</v>
      </c>
      <c r="E264" s="215" t="s">
        <v>440</v>
      </c>
      <c r="F264" s="216" t="s">
        <v>441</v>
      </c>
      <c r="G264" s="217" t="s">
        <v>139</v>
      </c>
      <c r="H264" s="218">
        <v>2</v>
      </c>
      <c r="I264" s="219"/>
      <c r="J264" s="220">
        <f>ROUND(I264*H264,2)</f>
        <v>0</v>
      </c>
      <c r="K264" s="216" t="s">
        <v>140</v>
      </c>
      <c r="L264" s="44"/>
      <c r="M264" s="221" t="s">
        <v>1</v>
      </c>
      <c r="N264" s="222" t="s">
        <v>42</v>
      </c>
      <c r="O264" s="91"/>
      <c r="P264" s="223">
        <f>O264*H264</f>
        <v>0</v>
      </c>
      <c r="Q264" s="223">
        <v>0.00024000000000000001</v>
      </c>
      <c r="R264" s="223">
        <f>Q264*H264</f>
        <v>0.00048000000000000001</v>
      </c>
      <c r="S264" s="223">
        <v>0</v>
      </c>
      <c r="T264" s="224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5" t="s">
        <v>220</v>
      </c>
      <c r="AT264" s="225" t="s">
        <v>136</v>
      </c>
      <c r="AU264" s="225" t="s">
        <v>142</v>
      </c>
      <c r="AY264" s="17" t="s">
        <v>133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7" t="s">
        <v>142</v>
      </c>
      <c r="BK264" s="226">
        <f>ROUND(I264*H264,2)</f>
        <v>0</v>
      </c>
      <c r="BL264" s="17" t="s">
        <v>220</v>
      </c>
      <c r="BM264" s="225" t="s">
        <v>442</v>
      </c>
    </row>
    <row r="265" s="2" customFormat="1" ht="55.5" customHeight="1">
      <c r="A265" s="38"/>
      <c r="B265" s="39"/>
      <c r="C265" s="214" t="s">
        <v>443</v>
      </c>
      <c r="D265" s="214" t="s">
        <v>136</v>
      </c>
      <c r="E265" s="215" t="s">
        <v>444</v>
      </c>
      <c r="F265" s="216" t="s">
        <v>445</v>
      </c>
      <c r="G265" s="217" t="s">
        <v>154</v>
      </c>
      <c r="H265" s="218">
        <v>0.017999999999999999</v>
      </c>
      <c r="I265" s="219"/>
      <c r="J265" s="220">
        <f>ROUND(I265*H265,2)</f>
        <v>0</v>
      </c>
      <c r="K265" s="216" t="s">
        <v>140</v>
      </c>
      <c r="L265" s="44"/>
      <c r="M265" s="221" t="s">
        <v>1</v>
      </c>
      <c r="N265" s="222" t="s">
        <v>42</v>
      </c>
      <c r="O265" s="91"/>
      <c r="P265" s="223">
        <f>O265*H265</f>
        <v>0</v>
      </c>
      <c r="Q265" s="223">
        <v>0</v>
      </c>
      <c r="R265" s="223">
        <f>Q265*H265</f>
        <v>0</v>
      </c>
      <c r="S265" s="223">
        <v>0</v>
      </c>
      <c r="T265" s="224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5" t="s">
        <v>220</v>
      </c>
      <c r="AT265" s="225" t="s">
        <v>136</v>
      </c>
      <c r="AU265" s="225" t="s">
        <v>142</v>
      </c>
      <c r="AY265" s="17" t="s">
        <v>133</v>
      </c>
      <c r="BE265" s="226">
        <f>IF(N265="základní",J265,0)</f>
        <v>0</v>
      </c>
      <c r="BF265" s="226">
        <f>IF(N265="snížená",J265,0)</f>
        <v>0</v>
      </c>
      <c r="BG265" s="226">
        <f>IF(N265="zákl. přenesená",J265,0)</f>
        <v>0</v>
      </c>
      <c r="BH265" s="226">
        <f>IF(N265="sníž. přenesená",J265,0)</f>
        <v>0</v>
      </c>
      <c r="BI265" s="226">
        <f>IF(N265="nulová",J265,0)</f>
        <v>0</v>
      </c>
      <c r="BJ265" s="17" t="s">
        <v>142</v>
      </c>
      <c r="BK265" s="226">
        <f>ROUND(I265*H265,2)</f>
        <v>0</v>
      </c>
      <c r="BL265" s="17" t="s">
        <v>220</v>
      </c>
      <c r="BM265" s="225" t="s">
        <v>446</v>
      </c>
    </row>
    <row r="266" s="12" customFormat="1" ht="22.8" customHeight="1">
      <c r="A266" s="12"/>
      <c r="B266" s="198"/>
      <c r="C266" s="199"/>
      <c r="D266" s="200" t="s">
        <v>75</v>
      </c>
      <c r="E266" s="212" t="s">
        <v>447</v>
      </c>
      <c r="F266" s="212" t="s">
        <v>448</v>
      </c>
      <c r="G266" s="199"/>
      <c r="H266" s="199"/>
      <c r="I266" s="202"/>
      <c r="J266" s="213">
        <f>BK266</f>
        <v>0</v>
      </c>
      <c r="K266" s="199"/>
      <c r="L266" s="204"/>
      <c r="M266" s="205"/>
      <c r="N266" s="206"/>
      <c r="O266" s="206"/>
      <c r="P266" s="207">
        <f>SUM(P267:P285)</f>
        <v>0</v>
      </c>
      <c r="Q266" s="206"/>
      <c r="R266" s="207">
        <f>SUM(R267:R285)</f>
        <v>0.093199999999999977</v>
      </c>
      <c r="S266" s="206"/>
      <c r="T266" s="208">
        <f>SUM(T267:T285)</f>
        <v>0.17824000000000001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09" t="s">
        <v>142</v>
      </c>
      <c r="AT266" s="210" t="s">
        <v>75</v>
      </c>
      <c r="AU266" s="210" t="s">
        <v>84</v>
      </c>
      <c r="AY266" s="209" t="s">
        <v>133</v>
      </c>
      <c r="BK266" s="211">
        <f>SUM(BK267:BK285)</f>
        <v>0</v>
      </c>
    </row>
    <row r="267" s="2" customFormat="1" ht="16.5" customHeight="1">
      <c r="A267" s="38"/>
      <c r="B267" s="39"/>
      <c r="C267" s="214" t="s">
        <v>449</v>
      </c>
      <c r="D267" s="214" t="s">
        <v>136</v>
      </c>
      <c r="E267" s="215" t="s">
        <v>450</v>
      </c>
      <c r="F267" s="216" t="s">
        <v>451</v>
      </c>
      <c r="G267" s="217" t="s">
        <v>139</v>
      </c>
      <c r="H267" s="218">
        <v>1</v>
      </c>
      <c r="I267" s="219"/>
      <c r="J267" s="220">
        <f>ROUND(I267*H267,2)</f>
        <v>0</v>
      </c>
      <c r="K267" s="216" t="s">
        <v>1</v>
      </c>
      <c r="L267" s="44"/>
      <c r="M267" s="221" t="s">
        <v>1</v>
      </c>
      <c r="N267" s="222" t="s">
        <v>42</v>
      </c>
      <c r="O267" s="91"/>
      <c r="P267" s="223">
        <f>O267*H267</f>
        <v>0</v>
      </c>
      <c r="Q267" s="223">
        <v>0</v>
      </c>
      <c r="R267" s="223">
        <f>Q267*H267</f>
        <v>0</v>
      </c>
      <c r="S267" s="223">
        <v>0</v>
      </c>
      <c r="T267" s="224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5" t="s">
        <v>220</v>
      </c>
      <c r="AT267" s="225" t="s">
        <v>136</v>
      </c>
      <c r="AU267" s="225" t="s">
        <v>142</v>
      </c>
      <c r="AY267" s="17" t="s">
        <v>133</v>
      </c>
      <c r="BE267" s="226">
        <f>IF(N267="základní",J267,0)</f>
        <v>0</v>
      </c>
      <c r="BF267" s="226">
        <f>IF(N267="snížená",J267,0)</f>
        <v>0</v>
      </c>
      <c r="BG267" s="226">
        <f>IF(N267="zákl. přenesená",J267,0)</f>
        <v>0</v>
      </c>
      <c r="BH267" s="226">
        <f>IF(N267="sníž. přenesená",J267,0)</f>
        <v>0</v>
      </c>
      <c r="BI267" s="226">
        <f>IF(N267="nulová",J267,0)</f>
        <v>0</v>
      </c>
      <c r="BJ267" s="17" t="s">
        <v>142</v>
      </c>
      <c r="BK267" s="226">
        <f>ROUND(I267*H267,2)</f>
        <v>0</v>
      </c>
      <c r="BL267" s="17" t="s">
        <v>220</v>
      </c>
      <c r="BM267" s="225" t="s">
        <v>452</v>
      </c>
    </row>
    <row r="268" s="2" customFormat="1" ht="16.5" customHeight="1">
      <c r="A268" s="38"/>
      <c r="B268" s="39"/>
      <c r="C268" s="214" t="s">
        <v>453</v>
      </c>
      <c r="D268" s="214" t="s">
        <v>136</v>
      </c>
      <c r="E268" s="215" t="s">
        <v>454</v>
      </c>
      <c r="F268" s="216" t="s">
        <v>455</v>
      </c>
      <c r="G268" s="217" t="s">
        <v>367</v>
      </c>
      <c r="H268" s="218">
        <v>1</v>
      </c>
      <c r="I268" s="219"/>
      <c r="J268" s="220">
        <f>ROUND(I268*H268,2)</f>
        <v>0</v>
      </c>
      <c r="K268" s="216" t="s">
        <v>140</v>
      </c>
      <c r="L268" s="44"/>
      <c r="M268" s="221" t="s">
        <v>1</v>
      </c>
      <c r="N268" s="222" t="s">
        <v>42</v>
      </c>
      <c r="O268" s="91"/>
      <c r="P268" s="223">
        <f>O268*H268</f>
        <v>0</v>
      </c>
      <c r="Q268" s="223">
        <v>0</v>
      </c>
      <c r="R268" s="223">
        <f>Q268*H268</f>
        <v>0</v>
      </c>
      <c r="S268" s="223">
        <v>0.034200000000000001</v>
      </c>
      <c r="T268" s="224">
        <f>S268*H268</f>
        <v>0.034200000000000001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5" t="s">
        <v>220</v>
      </c>
      <c r="AT268" s="225" t="s">
        <v>136</v>
      </c>
      <c r="AU268" s="225" t="s">
        <v>142</v>
      </c>
      <c r="AY268" s="17" t="s">
        <v>133</v>
      </c>
      <c r="BE268" s="226">
        <f>IF(N268="základní",J268,0)</f>
        <v>0</v>
      </c>
      <c r="BF268" s="226">
        <f>IF(N268="snížená",J268,0)</f>
        <v>0</v>
      </c>
      <c r="BG268" s="226">
        <f>IF(N268="zákl. přenesená",J268,0)</f>
        <v>0</v>
      </c>
      <c r="BH268" s="226">
        <f>IF(N268="sníž. přenesená",J268,0)</f>
        <v>0</v>
      </c>
      <c r="BI268" s="226">
        <f>IF(N268="nulová",J268,0)</f>
        <v>0</v>
      </c>
      <c r="BJ268" s="17" t="s">
        <v>142</v>
      </c>
      <c r="BK268" s="226">
        <f>ROUND(I268*H268,2)</f>
        <v>0</v>
      </c>
      <c r="BL268" s="17" t="s">
        <v>220</v>
      </c>
      <c r="BM268" s="225" t="s">
        <v>456</v>
      </c>
    </row>
    <row r="269" s="2" customFormat="1" ht="24.15" customHeight="1">
      <c r="A269" s="38"/>
      <c r="B269" s="39"/>
      <c r="C269" s="214" t="s">
        <v>457</v>
      </c>
      <c r="D269" s="214" t="s">
        <v>136</v>
      </c>
      <c r="E269" s="215" t="s">
        <v>458</v>
      </c>
      <c r="F269" s="216" t="s">
        <v>459</v>
      </c>
      <c r="G269" s="217" t="s">
        <v>367</v>
      </c>
      <c r="H269" s="218">
        <v>1</v>
      </c>
      <c r="I269" s="219"/>
      <c r="J269" s="220">
        <f>ROUND(I269*H269,2)</f>
        <v>0</v>
      </c>
      <c r="K269" s="216" t="s">
        <v>140</v>
      </c>
      <c r="L269" s="44"/>
      <c r="M269" s="221" t="s">
        <v>1</v>
      </c>
      <c r="N269" s="222" t="s">
        <v>42</v>
      </c>
      <c r="O269" s="91"/>
      <c r="P269" s="223">
        <f>O269*H269</f>
        <v>0</v>
      </c>
      <c r="Q269" s="223">
        <v>0.029440000000000001</v>
      </c>
      <c r="R269" s="223">
        <f>Q269*H269</f>
        <v>0.029440000000000001</v>
      </c>
      <c r="S269" s="223">
        <v>0</v>
      </c>
      <c r="T269" s="224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5" t="s">
        <v>220</v>
      </c>
      <c r="AT269" s="225" t="s">
        <v>136</v>
      </c>
      <c r="AU269" s="225" t="s">
        <v>142</v>
      </c>
      <c r="AY269" s="17" t="s">
        <v>133</v>
      </c>
      <c r="BE269" s="226">
        <f>IF(N269="základní",J269,0)</f>
        <v>0</v>
      </c>
      <c r="BF269" s="226">
        <f>IF(N269="snížená",J269,0)</f>
        <v>0</v>
      </c>
      <c r="BG269" s="226">
        <f>IF(N269="zákl. přenesená",J269,0)</f>
        <v>0</v>
      </c>
      <c r="BH269" s="226">
        <f>IF(N269="sníž. přenesená",J269,0)</f>
        <v>0</v>
      </c>
      <c r="BI269" s="226">
        <f>IF(N269="nulová",J269,0)</f>
        <v>0</v>
      </c>
      <c r="BJ269" s="17" t="s">
        <v>142</v>
      </c>
      <c r="BK269" s="226">
        <f>ROUND(I269*H269,2)</f>
        <v>0</v>
      </c>
      <c r="BL269" s="17" t="s">
        <v>220</v>
      </c>
      <c r="BM269" s="225" t="s">
        <v>460</v>
      </c>
    </row>
    <row r="270" s="2" customFormat="1" ht="16.5" customHeight="1">
      <c r="A270" s="38"/>
      <c r="B270" s="39"/>
      <c r="C270" s="260" t="s">
        <v>461</v>
      </c>
      <c r="D270" s="260" t="s">
        <v>356</v>
      </c>
      <c r="E270" s="261" t="s">
        <v>462</v>
      </c>
      <c r="F270" s="262" t="s">
        <v>463</v>
      </c>
      <c r="G270" s="263" t="s">
        <v>139</v>
      </c>
      <c r="H270" s="264">
        <v>1</v>
      </c>
      <c r="I270" s="265"/>
      <c r="J270" s="266">
        <f>ROUND(I270*H270,2)</f>
        <v>0</v>
      </c>
      <c r="K270" s="262" t="s">
        <v>140</v>
      </c>
      <c r="L270" s="267"/>
      <c r="M270" s="268" t="s">
        <v>1</v>
      </c>
      <c r="N270" s="269" t="s">
        <v>42</v>
      </c>
      <c r="O270" s="91"/>
      <c r="P270" s="223">
        <f>O270*H270</f>
        <v>0</v>
      </c>
      <c r="Q270" s="223">
        <v>0.0022000000000000001</v>
      </c>
      <c r="R270" s="223">
        <f>Q270*H270</f>
        <v>0.0022000000000000001</v>
      </c>
      <c r="S270" s="223">
        <v>0</v>
      </c>
      <c r="T270" s="224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5" t="s">
        <v>302</v>
      </c>
      <c r="AT270" s="225" t="s">
        <v>356</v>
      </c>
      <c r="AU270" s="225" t="s">
        <v>142</v>
      </c>
      <c r="AY270" s="17" t="s">
        <v>133</v>
      </c>
      <c r="BE270" s="226">
        <f>IF(N270="základní",J270,0)</f>
        <v>0</v>
      </c>
      <c r="BF270" s="226">
        <f>IF(N270="snížená",J270,0)</f>
        <v>0</v>
      </c>
      <c r="BG270" s="226">
        <f>IF(N270="zákl. přenesená",J270,0)</f>
        <v>0</v>
      </c>
      <c r="BH270" s="226">
        <f>IF(N270="sníž. přenesená",J270,0)</f>
        <v>0</v>
      </c>
      <c r="BI270" s="226">
        <f>IF(N270="nulová",J270,0)</f>
        <v>0</v>
      </c>
      <c r="BJ270" s="17" t="s">
        <v>142</v>
      </c>
      <c r="BK270" s="226">
        <f>ROUND(I270*H270,2)</f>
        <v>0</v>
      </c>
      <c r="BL270" s="17" t="s">
        <v>220</v>
      </c>
      <c r="BM270" s="225" t="s">
        <v>464</v>
      </c>
    </row>
    <row r="271" s="2" customFormat="1" ht="21.75" customHeight="1">
      <c r="A271" s="38"/>
      <c r="B271" s="39"/>
      <c r="C271" s="214" t="s">
        <v>465</v>
      </c>
      <c r="D271" s="214" t="s">
        <v>136</v>
      </c>
      <c r="E271" s="215" t="s">
        <v>466</v>
      </c>
      <c r="F271" s="216" t="s">
        <v>467</v>
      </c>
      <c r="G271" s="217" t="s">
        <v>367</v>
      </c>
      <c r="H271" s="218">
        <v>1</v>
      </c>
      <c r="I271" s="219"/>
      <c r="J271" s="220">
        <f>ROUND(I271*H271,2)</f>
        <v>0</v>
      </c>
      <c r="K271" s="216" t="s">
        <v>140</v>
      </c>
      <c r="L271" s="44"/>
      <c r="M271" s="221" t="s">
        <v>1</v>
      </c>
      <c r="N271" s="222" t="s">
        <v>42</v>
      </c>
      <c r="O271" s="91"/>
      <c r="P271" s="223">
        <f>O271*H271</f>
        <v>0</v>
      </c>
      <c r="Q271" s="223">
        <v>0</v>
      </c>
      <c r="R271" s="223">
        <f>Q271*H271</f>
        <v>0</v>
      </c>
      <c r="S271" s="223">
        <v>0.019460000000000002</v>
      </c>
      <c r="T271" s="224">
        <f>S271*H271</f>
        <v>0.019460000000000002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5" t="s">
        <v>220</v>
      </c>
      <c r="AT271" s="225" t="s">
        <v>136</v>
      </c>
      <c r="AU271" s="225" t="s">
        <v>142</v>
      </c>
      <c r="AY271" s="17" t="s">
        <v>133</v>
      </c>
      <c r="BE271" s="226">
        <f>IF(N271="základní",J271,0)</f>
        <v>0</v>
      </c>
      <c r="BF271" s="226">
        <f>IF(N271="snížená",J271,0)</f>
        <v>0</v>
      </c>
      <c r="BG271" s="226">
        <f>IF(N271="zákl. přenesená",J271,0)</f>
        <v>0</v>
      </c>
      <c r="BH271" s="226">
        <f>IF(N271="sníž. přenesená",J271,0)</f>
        <v>0</v>
      </c>
      <c r="BI271" s="226">
        <f>IF(N271="nulová",J271,0)</f>
        <v>0</v>
      </c>
      <c r="BJ271" s="17" t="s">
        <v>142</v>
      </c>
      <c r="BK271" s="226">
        <f>ROUND(I271*H271,2)</f>
        <v>0</v>
      </c>
      <c r="BL271" s="17" t="s">
        <v>220</v>
      </c>
      <c r="BM271" s="225" t="s">
        <v>468</v>
      </c>
    </row>
    <row r="272" s="2" customFormat="1" ht="37.8" customHeight="1">
      <c r="A272" s="38"/>
      <c r="B272" s="39"/>
      <c r="C272" s="214" t="s">
        <v>469</v>
      </c>
      <c r="D272" s="214" t="s">
        <v>136</v>
      </c>
      <c r="E272" s="215" t="s">
        <v>470</v>
      </c>
      <c r="F272" s="216" t="s">
        <v>471</v>
      </c>
      <c r="G272" s="217" t="s">
        <v>367</v>
      </c>
      <c r="H272" s="218">
        <v>1</v>
      </c>
      <c r="I272" s="219"/>
      <c r="J272" s="220">
        <f>ROUND(I272*H272,2)</f>
        <v>0</v>
      </c>
      <c r="K272" s="216" t="s">
        <v>140</v>
      </c>
      <c r="L272" s="44"/>
      <c r="M272" s="221" t="s">
        <v>1</v>
      </c>
      <c r="N272" s="222" t="s">
        <v>42</v>
      </c>
      <c r="O272" s="91"/>
      <c r="P272" s="223">
        <f>O272*H272</f>
        <v>0</v>
      </c>
      <c r="Q272" s="223">
        <v>0.015469999999999999</v>
      </c>
      <c r="R272" s="223">
        <f>Q272*H272</f>
        <v>0.015469999999999999</v>
      </c>
      <c r="S272" s="223">
        <v>0</v>
      </c>
      <c r="T272" s="224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5" t="s">
        <v>220</v>
      </c>
      <c r="AT272" s="225" t="s">
        <v>136</v>
      </c>
      <c r="AU272" s="225" t="s">
        <v>142</v>
      </c>
      <c r="AY272" s="17" t="s">
        <v>133</v>
      </c>
      <c r="BE272" s="226">
        <f>IF(N272="základní",J272,0)</f>
        <v>0</v>
      </c>
      <c r="BF272" s="226">
        <f>IF(N272="snížená",J272,0)</f>
        <v>0</v>
      </c>
      <c r="BG272" s="226">
        <f>IF(N272="zákl. přenesená",J272,0)</f>
        <v>0</v>
      </c>
      <c r="BH272" s="226">
        <f>IF(N272="sníž. přenesená",J272,0)</f>
        <v>0</v>
      </c>
      <c r="BI272" s="226">
        <f>IF(N272="nulová",J272,0)</f>
        <v>0</v>
      </c>
      <c r="BJ272" s="17" t="s">
        <v>142</v>
      </c>
      <c r="BK272" s="226">
        <f>ROUND(I272*H272,2)</f>
        <v>0</v>
      </c>
      <c r="BL272" s="17" t="s">
        <v>220</v>
      </c>
      <c r="BM272" s="225" t="s">
        <v>472</v>
      </c>
    </row>
    <row r="273" s="2" customFormat="1" ht="16.5" customHeight="1">
      <c r="A273" s="38"/>
      <c r="B273" s="39"/>
      <c r="C273" s="214" t="s">
        <v>473</v>
      </c>
      <c r="D273" s="214" t="s">
        <v>136</v>
      </c>
      <c r="E273" s="215" t="s">
        <v>474</v>
      </c>
      <c r="F273" s="216" t="s">
        <v>475</v>
      </c>
      <c r="G273" s="217" t="s">
        <v>367</v>
      </c>
      <c r="H273" s="218">
        <v>1</v>
      </c>
      <c r="I273" s="219"/>
      <c r="J273" s="220">
        <f>ROUND(I273*H273,2)</f>
        <v>0</v>
      </c>
      <c r="K273" s="216" t="s">
        <v>140</v>
      </c>
      <c r="L273" s="44"/>
      <c r="M273" s="221" t="s">
        <v>1</v>
      </c>
      <c r="N273" s="222" t="s">
        <v>42</v>
      </c>
      <c r="O273" s="91"/>
      <c r="P273" s="223">
        <f>O273*H273</f>
        <v>0</v>
      </c>
      <c r="Q273" s="223">
        <v>0</v>
      </c>
      <c r="R273" s="223">
        <f>Q273*H273</f>
        <v>0</v>
      </c>
      <c r="S273" s="223">
        <v>0.032899999999999999</v>
      </c>
      <c r="T273" s="224">
        <f>S273*H273</f>
        <v>0.032899999999999999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5" t="s">
        <v>220</v>
      </c>
      <c r="AT273" s="225" t="s">
        <v>136</v>
      </c>
      <c r="AU273" s="225" t="s">
        <v>142</v>
      </c>
      <c r="AY273" s="17" t="s">
        <v>133</v>
      </c>
      <c r="BE273" s="226">
        <f>IF(N273="základní",J273,0)</f>
        <v>0</v>
      </c>
      <c r="BF273" s="226">
        <f>IF(N273="snížená",J273,0)</f>
        <v>0</v>
      </c>
      <c r="BG273" s="226">
        <f>IF(N273="zákl. přenesená",J273,0)</f>
        <v>0</v>
      </c>
      <c r="BH273" s="226">
        <f>IF(N273="sníž. přenesená",J273,0)</f>
        <v>0</v>
      </c>
      <c r="BI273" s="226">
        <f>IF(N273="nulová",J273,0)</f>
        <v>0</v>
      </c>
      <c r="BJ273" s="17" t="s">
        <v>142</v>
      </c>
      <c r="BK273" s="226">
        <f>ROUND(I273*H273,2)</f>
        <v>0</v>
      </c>
      <c r="BL273" s="17" t="s">
        <v>220</v>
      </c>
      <c r="BM273" s="225" t="s">
        <v>476</v>
      </c>
    </row>
    <row r="274" s="2" customFormat="1" ht="16.5" customHeight="1">
      <c r="A274" s="38"/>
      <c r="B274" s="39"/>
      <c r="C274" s="214" t="s">
        <v>477</v>
      </c>
      <c r="D274" s="214" t="s">
        <v>136</v>
      </c>
      <c r="E274" s="215" t="s">
        <v>478</v>
      </c>
      <c r="F274" s="216" t="s">
        <v>479</v>
      </c>
      <c r="G274" s="217" t="s">
        <v>139</v>
      </c>
      <c r="H274" s="218">
        <v>1</v>
      </c>
      <c r="I274" s="219"/>
      <c r="J274" s="220">
        <f>ROUND(I274*H274,2)</f>
        <v>0</v>
      </c>
      <c r="K274" s="216" t="s">
        <v>1</v>
      </c>
      <c r="L274" s="44"/>
      <c r="M274" s="221" t="s">
        <v>1</v>
      </c>
      <c r="N274" s="222" t="s">
        <v>42</v>
      </c>
      <c r="O274" s="91"/>
      <c r="P274" s="223">
        <f>O274*H274</f>
        <v>0</v>
      </c>
      <c r="Q274" s="223">
        <v>0.00198</v>
      </c>
      <c r="R274" s="223">
        <f>Q274*H274</f>
        <v>0.00198</v>
      </c>
      <c r="S274" s="223">
        <v>0</v>
      </c>
      <c r="T274" s="224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5" t="s">
        <v>220</v>
      </c>
      <c r="AT274" s="225" t="s">
        <v>136</v>
      </c>
      <c r="AU274" s="225" t="s">
        <v>142</v>
      </c>
      <c r="AY274" s="17" t="s">
        <v>133</v>
      </c>
      <c r="BE274" s="226">
        <f>IF(N274="základní",J274,0)</f>
        <v>0</v>
      </c>
      <c r="BF274" s="226">
        <f>IF(N274="snížená",J274,0)</f>
        <v>0</v>
      </c>
      <c r="BG274" s="226">
        <f>IF(N274="zákl. přenesená",J274,0)</f>
        <v>0</v>
      </c>
      <c r="BH274" s="226">
        <f>IF(N274="sníž. přenesená",J274,0)</f>
        <v>0</v>
      </c>
      <c r="BI274" s="226">
        <f>IF(N274="nulová",J274,0)</f>
        <v>0</v>
      </c>
      <c r="BJ274" s="17" t="s">
        <v>142</v>
      </c>
      <c r="BK274" s="226">
        <f>ROUND(I274*H274,2)</f>
        <v>0</v>
      </c>
      <c r="BL274" s="17" t="s">
        <v>220</v>
      </c>
      <c r="BM274" s="225" t="s">
        <v>480</v>
      </c>
    </row>
    <row r="275" s="2" customFormat="1" ht="16.5" customHeight="1">
      <c r="A275" s="38"/>
      <c r="B275" s="39"/>
      <c r="C275" s="260" t="s">
        <v>481</v>
      </c>
      <c r="D275" s="260" t="s">
        <v>356</v>
      </c>
      <c r="E275" s="261" t="s">
        <v>482</v>
      </c>
      <c r="F275" s="262" t="s">
        <v>483</v>
      </c>
      <c r="G275" s="263" t="s">
        <v>139</v>
      </c>
      <c r="H275" s="264">
        <v>1</v>
      </c>
      <c r="I275" s="265"/>
      <c r="J275" s="266">
        <f>ROUND(I275*H275,2)</f>
        <v>0</v>
      </c>
      <c r="K275" s="262" t="s">
        <v>1</v>
      </c>
      <c r="L275" s="267"/>
      <c r="M275" s="268" t="s">
        <v>1</v>
      </c>
      <c r="N275" s="269" t="s">
        <v>42</v>
      </c>
      <c r="O275" s="91"/>
      <c r="P275" s="223">
        <f>O275*H275</f>
        <v>0</v>
      </c>
      <c r="Q275" s="223">
        <v>0.035999999999999997</v>
      </c>
      <c r="R275" s="223">
        <f>Q275*H275</f>
        <v>0.035999999999999997</v>
      </c>
      <c r="S275" s="223">
        <v>0</v>
      </c>
      <c r="T275" s="224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5" t="s">
        <v>302</v>
      </c>
      <c r="AT275" s="225" t="s">
        <v>356</v>
      </c>
      <c r="AU275" s="225" t="s">
        <v>142</v>
      </c>
      <c r="AY275" s="17" t="s">
        <v>133</v>
      </c>
      <c r="BE275" s="226">
        <f>IF(N275="základní",J275,0)</f>
        <v>0</v>
      </c>
      <c r="BF275" s="226">
        <f>IF(N275="snížená",J275,0)</f>
        <v>0</v>
      </c>
      <c r="BG275" s="226">
        <f>IF(N275="zákl. přenesená",J275,0)</f>
        <v>0</v>
      </c>
      <c r="BH275" s="226">
        <f>IF(N275="sníž. přenesená",J275,0)</f>
        <v>0</v>
      </c>
      <c r="BI275" s="226">
        <f>IF(N275="nulová",J275,0)</f>
        <v>0</v>
      </c>
      <c r="BJ275" s="17" t="s">
        <v>142</v>
      </c>
      <c r="BK275" s="226">
        <f>ROUND(I275*H275,2)</f>
        <v>0</v>
      </c>
      <c r="BL275" s="17" t="s">
        <v>220</v>
      </c>
      <c r="BM275" s="225" t="s">
        <v>484</v>
      </c>
    </row>
    <row r="276" s="2" customFormat="1" ht="24.15" customHeight="1">
      <c r="A276" s="38"/>
      <c r="B276" s="39"/>
      <c r="C276" s="214" t="s">
        <v>485</v>
      </c>
      <c r="D276" s="214" t="s">
        <v>136</v>
      </c>
      <c r="E276" s="215" t="s">
        <v>486</v>
      </c>
      <c r="F276" s="216" t="s">
        <v>487</v>
      </c>
      <c r="G276" s="217" t="s">
        <v>367</v>
      </c>
      <c r="H276" s="218">
        <v>2</v>
      </c>
      <c r="I276" s="219"/>
      <c r="J276" s="220">
        <f>ROUND(I276*H276,2)</f>
        <v>0</v>
      </c>
      <c r="K276" s="216" t="s">
        <v>140</v>
      </c>
      <c r="L276" s="44"/>
      <c r="M276" s="221" t="s">
        <v>1</v>
      </c>
      <c r="N276" s="222" t="s">
        <v>42</v>
      </c>
      <c r="O276" s="91"/>
      <c r="P276" s="223">
        <f>O276*H276</f>
        <v>0</v>
      </c>
      <c r="Q276" s="223">
        <v>0</v>
      </c>
      <c r="R276" s="223">
        <f>Q276*H276</f>
        <v>0</v>
      </c>
      <c r="S276" s="223">
        <v>0.043499999999999997</v>
      </c>
      <c r="T276" s="224">
        <f>S276*H276</f>
        <v>0.086999999999999994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5" t="s">
        <v>220</v>
      </c>
      <c r="AT276" s="225" t="s">
        <v>136</v>
      </c>
      <c r="AU276" s="225" t="s">
        <v>142</v>
      </c>
      <c r="AY276" s="17" t="s">
        <v>133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7" t="s">
        <v>142</v>
      </c>
      <c r="BK276" s="226">
        <f>ROUND(I276*H276,2)</f>
        <v>0</v>
      </c>
      <c r="BL276" s="17" t="s">
        <v>220</v>
      </c>
      <c r="BM276" s="225" t="s">
        <v>488</v>
      </c>
    </row>
    <row r="277" s="2" customFormat="1" ht="24.15" customHeight="1">
      <c r="A277" s="38"/>
      <c r="B277" s="39"/>
      <c r="C277" s="214" t="s">
        <v>489</v>
      </c>
      <c r="D277" s="214" t="s">
        <v>136</v>
      </c>
      <c r="E277" s="215" t="s">
        <v>490</v>
      </c>
      <c r="F277" s="216" t="s">
        <v>491</v>
      </c>
      <c r="G277" s="217" t="s">
        <v>367</v>
      </c>
      <c r="H277" s="218">
        <v>3</v>
      </c>
      <c r="I277" s="219"/>
      <c r="J277" s="220">
        <f>ROUND(I277*H277,2)</f>
        <v>0</v>
      </c>
      <c r="K277" s="216" t="s">
        <v>140</v>
      </c>
      <c r="L277" s="44"/>
      <c r="M277" s="221" t="s">
        <v>1</v>
      </c>
      <c r="N277" s="222" t="s">
        <v>42</v>
      </c>
      <c r="O277" s="91"/>
      <c r="P277" s="223">
        <f>O277*H277</f>
        <v>0</v>
      </c>
      <c r="Q277" s="223">
        <v>0.00024000000000000001</v>
      </c>
      <c r="R277" s="223">
        <f>Q277*H277</f>
        <v>0.00072000000000000005</v>
      </c>
      <c r="S277" s="223">
        <v>0</v>
      </c>
      <c r="T277" s="224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5" t="s">
        <v>220</v>
      </c>
      <c r="AT277" s="225" t="s">
        <v>136</v>
      </c>
      <c r="AU277" s="225" t="s">
        <v>142</v>
      </c>
      <c r="AY277" s="17" t="s">
        <v>133</v>
      </c>
      <c r="BE277" s="226">
        <f>IF(N277="základní",J277,0)</f>
        <v>0</v>
      </c>
      <c r="BF277" s="226">
        <f>IF(N277="snížená",J277,0)</f>
        <v>0</v>
      </c>
      <c r="BG277" s="226">
        <f>IF(N277="zákl. přenesená",J277,0)</f>
        <v>0</v>
      </c>
      <c r="BH277" s="226">
        <f>IF(N277="sníž. přenesená",J277,0)</f>
        <v>0</v>
      </c>
      <c r="BI277" s="226">
        <f>IF(N277="nulová",J277,0)</f>
        <v>0</v>
      </c>
      <c r="BJ277" s="17" t="s">
        <v>142</v>
      </c>
      <c r="BK277" s="226">
        <f>ROUND(I277*H277,2)</f>
        <v>0</v>
      </c>
      <c r="BL277" s="17" t="s">
        <v>220</v>
      </c>
      <c r="BM277" s="225" t="s">
        <v>492</v>
      </c>
    </row>
    <row r="278" s="2" customFormat="1" ht="24.15" customHeight="1">
      <c r="A278" s="38"/>
      <c r="B278" s="39"/>
      <c r="C278" s="214" t="s">
        <v>493</v>
      </c>
      <c r="D278" s="214" t="s">
        <v>136</v>
      </c>
      <c r="E278" s="215" t="s">
        <v>494</v>
      </c>
      <c r="F278" s="216" t="s">
        <v>495</v>
      </c>
      <c r="G278" s="217" t="s">
        <v>139</v>
      </c>
      <c r="H278" s="218">
        <v>1</v>
      </c>
      <c r="I278" s="219"/>
      <c r="J278" s="220">
        <f>ROUND(I278*H278,2)</f>
        <v>0</v>
      </c>
      <c r="K278" s="216" t="s">
        <v>140</v>
      </c>
      <c r="L278" s="44"/>
      <c r="M278" s="221" t="s">
        <v>1</v>
      </c>
      <c r="N278" s="222" t="s">
        <v>42</v>
      </c>
      <c r="O278" s="91"/>
      <c r="P278" s="223">
        <f>O278*H278</f>
        <v>0</v>
      </c>
      <c r="Q278" s="223">
        <v>0.00109</v>
      </c>
      <c r="R278" s="223">
        <f>Q278*H278</f>
        <v>0.00109</v>
      </c>
      <c r="S278" s="223">
        <v>0</v>
      </c>
      <c r="T278" s="224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5" t="s">
        <v>220</v>
      </c>
      <c r="AT278" s="225" t="s">
        <v>136</v>
      </c>
      <c r="AU278" s="225" t="s">
        <v>142</v>
      </c>
      <c r="AY278" s="17" t="s">
        <v>133</v>
      </c>
      <c r="BE278" s="226">
        <f>IF(N278="základní",J278,0)</f>
        <v>0</v>
      </c>
      <c r="BF278" s="226">
        <f>IF(N278="snížená",J278,0)</f>
        <v>0</v>
      </c>
      <c r="BG278" s="226">
        <f>IF(N278="zákl. přenesená",J278,0)</f>
        <v>0</v>
      </c>
      <c r="BH278" s="226">
        <f>IF(N278="sníž. přenesená",J278,0)</f>
        <v>0</v>
      </c>
      <c r="BI278" s="226">
        <f>IF(N278="nulová",J278,0)</f>
        <v>0</v>
      </c>
      <c r="BJ278" s="17" t="s">
        <v>142</v>
      </c>
      <c r="BK278" s="226">
        <f>ROUND(I278*H278,2)</f>
        <v>0</v>
      </c>
      <c r="BL278" s="17" t="s">
        <v>220</v>
      </c>
      <c r="BM278" s="225" t="s">
        <v>496</v>
      </c>
    </row>
    <row r="279" s="2" customFormat="1" ht="16.5" customHeight="1">
      <c r="A279" s="38"/>
      <c r="B279" s="39"/>
      <c r="C279" s="214" t="s">
        <v>497</v>
      </c>
      <c r="D279" s="214" t="s">
        <v>136</v>
      </c>
      <c r="E279" s="215" t="s">
        <v>498</v>
      </c>
      <c r="F279" s="216" t="s">
        <v>499</v>
      </c>
      <c r="G279" s="217" t="s">
        <v>367</v>
      </c>
      <c r="H279" s="218">
        <v>3</v>
      </c>
      <c r="I279" s="219"/>
      <c r="J279" s="220">
        <f>ROUND(I279*H279,2)</f>
        <v>0</v>
      </c>
      <c r="K279" s="216" t="s">
        <v>140</v>
      </c>
      <c r="L279" s="44"/>
      <c r="M279" s="221" t="s">
        <v>1</v>
      </c>
      <c r="N279" s="222" t="s">
        <v>42</v>
      </c>
      <c r="O279" s="91"/>
      <c r="P279" s="223">
        <f>O279*H279</f>
        <v>0</v>
      </c>
      <c r="Q279" s="223">
        <v>0</v>
      </c>
      <c r="R279" s="223">
        <f>Q279*H279</f>
        <v>0</v>
      </c>
      <c r="S279" s="223">
        <v>0.00156</v>
      </c>
      <c r="T279" s="224">
        <f>S279*H279</f>
        <v>0.0046800000000000001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5" t="s">
        <v>220</v>
      </c>
      <c r="AT279" s="225" t="s">
        <v>136</v>
      </c>
      <c r="AU279" s="225" t="s">
        <v>142</v>
      </c>
      <c r="AY279" s="17" t="s">
        <v>133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7" t="s">
        <v>142</v>
      </c>
      <c r="BK279" s="226">
        <f>ROUND(I279*H279,2)</f>
        <v>0</v>
      </c>
      <c r="BL279" s="17" t="s">
        <v>220</v>
      </c>
      <c r="BM279" s="225" t="s">
        <v>500</v>
      </c>
    </row>
    <row r="280" s="2" customFormat="1" ht="24.15" customHeight="1">
      <c r="A280" s="38"/>
      <c r="B280" s="39"/>
      <c r="C280" s="214" t="s">
        <v>501</v>
      </c>
      <c r="D280" s="214" t="s">
        <v>136</v>
      </c>
      <c r="E280" s="215" t="s">
        <v>502</v>
      </c>
      <c r="F280" s="216" t="s">
        <v>503</v>
      </c>
      <c r="G280" s="217" t="s">
        <v>367</v>
      </c>
      <c r="H280" s="218">
        <v>1</v>
      </c>
      <c r="I280" s="219"/>
      <c r="J280" s="220">
        <f>ROUND(I280*H280,2)</f>
        <v>0</v>
      </c>
      <c r="K280" s="216" t="s">
        <v>140</v>
      </c>
      <c r="L280" s="44"/>
      <c r="M280" s="221" t="s">
        <v>1</v>
      </c>
      <c r="N280" s="222" t="s">
        <v>42</v>
      </c>
      <c r="O280" s="91"/>
      <c r="P280" s="223">
        <f>O280*H280</f>
        <v>0</v>
      </c>
      <c r="Q280" s="223">
        <v>0.0014</v>
      </c>
      <c r="R280" s="223">
        <f>Q280*H280</f>
        <v>0.0014</v>
      </c>
      <c r="S280" s="223">
        <v>0</v>
      </c>
      <c r="T280" s="224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5" t="s">
        <v>220</v>
      </c>
      <c r="AT280" s="225" t="s">
        <v>136</v>
      </c>
      <c r="AU280" s="225" t="s">
        <v>142</v>
      </c>
      <c r="AY280" s="17" t="s">
        <v>133</v>
      </c>
      <c r="BE280" s="226">
        <f>IF(N280="základní",J280,0)</f>
        <v>0</v>
      </c>
      <c r="BF280" s="226">
        <f>IF(N280="snížená",J280,0)</f>
        <v>0</v>
      </c>
      <c r="BG280" s="226">
        <f>IF(N280="zákl. přenesená",J280,0)</f>
        <v>0</v>
      </c>
      <c r="BH280" s="226">
        <f>IF(N280="sníž. přenesená",J280,0)</f>
        <v>0</v>
      </c>
      <c r="BI280" s="226">
        <f>IF(N280="nulová",J280,0)</f>
        <v>0</v>
      </c>
      <c r="BJ280" s="17" t="s">
        <v>142</v>
      </c>
      <c r="BK280" s="226">
        <f>ROUND(I280*H280,2)</f>
        <v>0</v>
      </c>
      <c r="BL280" s="17" t="s">
        <v>220</v>
      </c>
      <c r="BM280" s="225" t="s">
        <v>504</v>
      </c>
    </row>
    <row r="281" s="2" customFormat="1" ht="16.5" customHeight="1">
      <c r="A281" s="38"/>
      <c r="B281" s="39"/>
      <c r="C281" s="214" t="s">
        <v>505</v>
      </c>
      <c r="D281" s="214" t="s">
        <v>136</v>
      </c>
      <c r="E281" s="215" t="s">
        <v>506</v>
      </c>
      <c r="F281" s="216" t="s">
        <v>507</v>
      </c>
      <c r="G281" s="217" t="s">
        <v>367</v>
      </c>
      <c r="H281" s="218">
        <v>1</v>
      </c>
      <c r="I281" s="219"/>
      <c r="J281" s="220">
        <f>ROUND(I281*H281,2)</f>
        <v>0</v>
      </c>
      <c r="K281" s="216" t="s">
        <v>140</v>
      </c>
      <c r="L281" s="44"/>
      <c r="M281" s="221" t="s">
        <v>1</v>
      </c>
      <c r="N281" s="222" t="s">
        <v>42</v>
      </c>
      <c r="O281" s="91"/>
      <c r="P281" s="223">
        <f>O281*H281</f>
        <v>0</v>
      </c>
      <c r="Q281" s="223">
        <v>0.0018400000000000001</v>
      </c>
      <c r="R281" s="223">
        <f>Q281*H281</f>
        <v>0.0018400000000000001</v>
      </c>
      <c r="S281" s="223">
        <v>0</v>
      </c>
      <c r="T281" s="224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5" t="s">
        <v>220</v>
      </c>
      <c r="AT281" s="225" t="s">
        <v>136</v>
      </c>
      <c r="AU281" s="225" t="s">
        <v>142</v>
      </c>
      <c r="AY281" s="17" t="s">
        <v>133</v>
      </c>
      <c r="BE281" s="226">
        <f>IF(N281="základní",J281,0)</f>
        <v>0</v>
      </c>
      <c r="BF281" s="226">
        <f>IF(N281="snížená",J281,0)</f>
        <v>0</v>
      </c>
      <c r="BG281" s="226">
        <f>IF(N281="zákl. přenesená",J281,0)</f>
        <v>0</v>
      </c>
      <c r="BH281" s="226">
        <f>IF(N281="sníž. přenesená",J281,0)</f>
        <v>0</v>
      </c>
      <c r="BI281" s="226">
        <f>IF(N281="nulová",J281,0)</f>
        <v>0</v>
      </c>
      <c r="BJ281" s="17" t="s">
        <v>142</v>
      </c>
      <c r="BK281" s="226">
        <f>ROUND(I281*H281,2)</f>
        <v>0</v>
      </c>
      <c r="BL281" s="17" t="s">
        <v>220</v>
      </c>
      <c r="BM281" s="225" t="s">
        <v>508</v>
      </c>
    </row>
    <row r="282" s="2" customFormat="1" ht="16.5" customHeight="1">
      <c r="A282" s="38"/>
      <c r="B282" s="39"/>
      <c r="C282" s="214" t="s">
        <v>509</v>
      </c>
      <c r="D282" s="214" t="s">
        <v>136</v>
      </c>
      <c r="E282" s="215" t="s">
        <v>510</v>
      </c>
      <c r="F282" s="216" t="s">
        <v>511</v>
      </c>
      <c r="G282" s="217" t="s">
        <v>367</v>
      </c>
      <c r="H282" s="218">
        <v>1</v>
      </c>
      <c r="I282" s="219"/>
      <c r="J282" s="220">
        <f>ROUND(I282*H282,2)</f>
        <v>0</v>
      </c>
      <c r="K282" s="216" t="s">
        <v>140</v>
      </c>
      <c r="L282" s="44"/>
      <c r="M282" s="221" t="s">
        <v>1</v>
      </c>
      <c r="N282" s="222" t="s">
        <v>42</v>
      </c>
      <c r="O282" s="91"/>
      <c r="P282" s="223">
        <f>O282*H282</f>
        <v>0</v>
      </c>
      <c r="Q282" s="223">
        <v>0.0018400000000000001</v>
      </c>
      <c r="R282" s="223">
        <f>Q282*H282</f>
        <v>0.0018400000000000001</v>
      </c>
      <c r="S282" s="223">
        <v>0</v>
      </c>
      <c r="T282" s="224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5" t="s">
        <v>220</v>
      </c>
      <c r="AT282" s="225" t="s">
        <v>136</v>
      </c>
      <c r="AU282" s="225" t="s">
        <v>142</v>
      </c>
      <c r="AY282" s="17" t="s">
        <v>133</v>
      </c>
      <c r="BE282" s="226">
        <f>IF(N282="základní",J282,0)</f>
        <v>0</v>
      </c>
      <c r="BF282" s="226">
        <f>IF(N282="snížená",J282,0)</f>
        <v>0</v>
      </c>
      <c r="BG282" s="226">
        <f>IF(N282="zákl. přenesená",J282,0)</f>
        <v>0</v>
      </c>
      <c r="BH282" s="226">
        <f>IF(N282="sníž. přenesená",J282,0)</f>
        <v>0</v>
      </c>
      <c r="BI282" s="226">
        <f>IF(N282="nulová",J282,0)</f>
        <v>0</v>
      </c>
      <c r="BJ282" s="17" t="s">
        <v>142</v>
      </c>
      <c r="BK282" s="226">
        <f>ROUND(I282*H282,2)</f>
        <v>0</v>
      </c>
      <c r="BL282" s="17" t="s">
        <v>220</v>
      </c>
      <c r="BM282" s="225" t="s">
        <v>512</v>
      </c>
    </row>
    <row r="283" s="2" customFormat="1" ht="16.5" customHeight="1">
      <c r="A283" s="38"/>
      <c r="B283" s="39"/>
      <c r="C283" s="260" t="s">
        <v>513</v>
      </c>
      <c r="D283" s="260" t="s">
        <v>356</v>
      </c>
      <c r="E283" s="261" t="s">
        <v>514</v>
      </c>
      <c r="F283" s="262" t="s">
        <v>515</v>
      </c>
      <c r="G283" s="263" t="s">
        <v>516</v>
      </c>
      <c r="H283" s="264">
        <v>1</v>
      </c>
      <c r="I283" s="265"/>
      <c r="J283" s="266">
        <f>ROUND(I283*H283,2)</f>
        <v>0</v>
      </c>
      <c r="K283" s="262" t="s">
        <v>140</v>
      </c>
      <c r="L283" s="267"/>
      <c r="M283" s="268" t="s">
        <v>1</v>
      </c>
      <c r="N283" s="269" t="s">
        <v>42</v>
      </c>
      <c r="O283" s="91"/>
      <c r="P283" s="223">
        <f>O283*H283</f>
        <v>0</v>
      </c>
      <c r="Q283" s="223">
        <v>0.00097999999999999997</v>
      </c>
      <c r="R283" s="223">
        <f>Q283*H283</f>
        <v>0.00097999999999999997</v>
      </c>
      <c r="S283" s="223">
        <v>0</v>
      </c>
      <c r="T283" s="224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5" t="s">
        <v>302</v>
      </c>
      <c r="AT283" s="225" t="s">
        <v>356</v>
      </c>
      <c r="AU283" s="225" t="s">
        <v>142</v>
      </c>
      <c r="AY283" s="17" t="s">
        <v>133</v>
      </c>
      <c r="BE283" s="226">
        <f>IF(N283="základní",J283,0)</f>
        <v>0</v>
      </c>
      <c r="BF283" s="226">
        <f>IF(N283="snížená",J283,0)</f>
        <v>0</v>
      </c>
      <c r="BG283" s="226">
        <f>IF(N283="zákl. přenesená",J283,0)</f>
        <v>0</v>
      </c>
      <c r="BH283" s="226">
        <f>IF(N283="sníž. přenesená",J283,0)</f>
        <v>0</v>
      </c>
      <c r="BI283" s="226">
        <f>IF(N283="nulová",J283,0)</f>
        <v>0</v>
      </c>
      <c r="BJ283" s="17" t="s">
        <v>142</v>
      </c>
      <c r="BK283" s="226">
        <f>ROUND(I283*H283,2)</f>
        <v>0</v>
      </c>
      <c r="BL283" s="17" t="s">
        <v>220</v>
      </c>
      <c r="BM283" s="225" t="s">
        <v>517</v>
      </c>
    </row>
    <row r="284" s="2" customFormat="1" ht="24.15" customHeight="1">
      <c r="A284" s="38"/>
      <c r="B284" s="39"/>
      <c r="C284" s="214" t="s">
        <v>518</v>
      </c>
      <c r="D284" s="214" t="s">
        <v>136</v>
      </c>
      <c r="E284" s="215" t="s">
        <v>519</v>
      </c>
      <c r="F284" s="216" t="s">
        <v>520</v>
      </c>
      <c r="G284" s="217" t="s">
        <v>139</v>
      </c>
      <c r="H284" s="218">
        <v>1</v>
      </c>
      <c r="I284" s="219"/>
      <c r="J284" s="220">
        <f>ROUND(I284*H284,2)</f>
        <v>0</v>
      </c>
      <c r="K284" s="216" t="s">
        <v>140</v>
      </c>
      <c r="L284" s="44"/>
      <c r="M284" s="221" t="s">
        <v>1</v>
      </c>
      <c r="N284" s="222" t="s">
        <v>42</v>
      </c>
      <c r="O284" s="91"/>
      <c r="P284" s="223">
        <f>O284*H284</f>
        <v>0</v>
      </c>
      <c r="Q284" s="223">
        <v>0.00024000000000000001</v>
      </c>
      <c r="R284" s="223">
        <f>Q284*H284</f>
        <v>0.00024000000000000001</v>
      </c>
      <c r="S284" s="223">
        <v>0</v>
      </c>
      <c r="T284" s="224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5" t="s">
        <v>220</v>
      </c>
      <c r="AT284" s="225" t="s">
        <v>136</v>
      </c>
      <c r="AU284" s="225" t="s">
        <v>142</v>
      </c>
      <c r="AY284" s="17" t="s">
        <v>133</v>
      </c>
      <c r="BE284" s="226">
        <f>IF(N284="základní",J284,0)</f>
        <v>0</v>
      </c>
      <c r="BF284" s="226">
        <f>IF(N284="snížená",J284,0)</f>
        <v>0</v>
      </c>
      <c r="BG284" s="226">
        <f>IF(N284="zákl. přenesená",J284,0)</f>
        <v>0</v>
      </c>
      <c r="BH284" s="226">
        <f>IF(N284="sníž. přenesená",J284,0)</f>
        <v>0</v>
      </c>
      <c r="BI284" s="226">
        <f>IF(N284="nulová",J284,0)</f>
        <v>0</v>
      </c>
      <c r="BJ284" s="17" t="s">
        <v>142</v>
      </c>
      <c r="BK284" s="226">
        <f>ROUND(I284*H284,2)</f>
        <v>0</v>
      </c>
      <c r="BL284" s="17" t="s">
        <v>220</v>
      </c>
      <c r="BM284" s="225" t="s">
        <v>521</v>
      </c>
    </row>
    <row r="285" s="2" customFormat="1" ht="55.5" customHeight="1">
      <c r="A285" s="38"/>
      <c r="B285" s="39"/>
      <c r="C285" s="214" t="s">
        <v>522</v>
      </c>
      <c r="D285" s="214" t="s">
        <v>136</v>
      </c>
      <c r="E285" s="215" t="s">
        <v>523</v>
      </c>
      <c r="F285" s="216" t="s">
        <v>524</v>
      </c>
      <c r="G285" s="217" t="s">
        <v>154</v>
      </c>
      <c r="H285" s="218">
        <v>0.092999999999999999</v>
      </c>
      <c r="I285" s="219"/>
      <c r="J285" s="220">
        <f>ROUND(I285*H285,2)</f>
        <v>0</v>
      </c>
      <c r="K285" s="216" t="s">
        <v>140</v>
      </c>
      <c r="L285" s="44"/>
      <c r="M285" s="221" t="s">
        <v>1</v>
      </c>
      <c r="N285" s="222" t="s">
        <v>42</v>
      </c>
      <c r="O285" s="91"/>
      <c r="P285" s="223">
        <f>O285*H285</f>
        <v>0</v>
      </c>
      <c r="Q285" s="223">
        <v>0</v>
      </c>
      <c r="R285" s="223">
        <f>Q285*H285</f>
        <v>0</v>
      </c>
      <c r="S285" s="223">
        <v>0</v>
      </c>
      <c r="T285" s="224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5" t="s">
        <v>220</v>
      </c>
      <c r="AT285" s="225" t="s">
        <v>136</v>
      </c>
      <c r="AU285" s="225" t="s">
        <v>142</v>
      </c>
      <c r="AY285" s="17" t="s">
        <v>133</v>
      </c>
      <c r="BE285" s="226">
        <f>IF(N285="základní",J285,0)</f>
        <v>0</v>
      </c>
      <c r="BF285" s="226">
        <f>IF(N285="snížená",J285,0)</f>
        <v>0</v>
      </c>
      <c r="BG285" s="226">
        <f>IF(N285="zákl. přenesená",J285,0)</f>
        <v>0</v>
      </c>
      <c r="BH285" s="226">
        <f>IF(N285="sníž. přenesená",J285,0)</f>
        <v>0</v>
      </c>
      <c r="BI285" s="226">
        <f>IF(N285="nulová",J285,0)</f>
        <v>0</v>
      </c>
      <c r="BJ285" s="17" t="s">
        <v>142</v>
      </c>
      <c r="BK285" s="226">
        <f>ROUND(I285*H285,2)</f>
        <v>0</v>
      </c>
      <c r="BL285" s="17" t="s">
        <v>220</v>
      </c>
      <c r="BM285" s="225" t="s">
        <v>525</v>
      </c>
    </row>
    <row r="286" s="12" customFormat="1" ht="22.8" customHeight="1">
      <c r="A286" s="12"/>
      <c r="B286" s="198"/>
      <c r="C286" s="199"/>
      <c r="D286" s="200" t="s">
        <v>75</v>
      </c>
      <c r="E286" s="212" t="s">
        <v>526</v>
      </c>
      <c r="F286" s="212" t="s">
        <v>527</v>
      </c>
      <c r="G286" s="199"/>
      <c r="H286" s="199"/>
      <c r="I286" s="202"/>
      <c r="J286" s="213">
        <f>BK286</f>
        <v>0</v>
      </c>
      <c r="K286" s="199"/>
      <c r="L286" s="204"/>
      <c r="M286" s="205"/>
      <c r="N286" s="206"/>
      <c r="O286" s="206"/>
      <c r="P286" s="207">
        <f>SUM(P287:P293)</f>
        <v>0</v>
      </c>
      <c r="Q286" s="206"/>
      <c r="R286" s="207">
        <f>SUM(R287:R293)</f>
        <v>0.040570000000000002</v>
      </c>
      <c r="S286" s="206"/>
      <c r="T286" s="208">
        <f>SUM(T287:T293)</f>
        <v>0.065049999999999997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09" t="s">
        <v>142</v>
      </c>
      <c r="AT286" s="210" t="s">
        <v>75</v>
      </c>
      <c r="AU286" s="210" t="s">
        <v>84</v>
      </c>
      <c r="AY286" s="209" t="s">
        <v>133</v>
      </c>
      <c r="BK286" s="211">
        <f>SUM(BK287:BK293)</f>
        <v>0</v>
      </c>
    </row>
    <row r="287" s="2" customFormat="1" ht="33" customHeight="1">
      <c r="A287" s="38"/>
      <c r="B287" s="39"/>
      <c r="C287" s="214" t="s">
        <v>528</v>
      </c>
      <c r="D287" s="214" t="s">
        <v>136</v>
      </c>
      <c r="E287" s="215" t="s">
        <v>529</v>
      </c>
      <c r="F287" s="216" t="s">
        <v>530</v>
      </c>
      <c r="G287" s="217" t="s">
        <v>425</v>
      </c>
      <c r="H287" s="218">
        <v>1</v>
      </c>
      <c r="I287" s="219"/>
      <c r="J287" s="220">
        <f>ROUND(I287*H287,2)</f>
        <v>0</v>
      </c>
      <c r="K287" s="216" t="s">
        <v>1</v>
      </c>
      <c r="L287" s="44"/>
      <c r="M287" s="221" t="s">
        <v>1</v>
      </c>
      <c r="N287" s="222" t="s">
        <v>42</v>
      </c>
      <c r="O287" s="91"/>
      <c r="P287" s="223">
        <f>O287*H287</f>
        <v>0</v>
      </c>
      <c r="Q287" s="223">
        <v>0</v>
      </c>
      <c r="R287" s="223">
        <f>Q287*H287</f>
        <v>0</v>
      </c>
      <c r="S287" s="223">
        <v>0</v>
      </c>
      <c r="T287" s="224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5" t="s">
        <v>220</v>
      </c>
      <c r="AT287" s="225" t="s">
        <v>136</v>
      </c>
      <c r="AU287" s="225" t="s">
        <v>142</v>
      </c>
      <c r="AY287" s="17" t="s">
        <v>133</v>
      </c>
      <c r="BE287" s="226">
        <f>IF(N287="základní",J287,0)</f>
        <v>0</v>
      </c>
      <c r="BF287" s="226">
        <f>IF(N287="snížená",J287,0)</f>
        <v>0</v>
      </c>
      <c r="BG287" s="226">
        <f>IF(N287="zákl. přenesená",J287,0)</f>
        <v>0</v>
      </c>
      <c r="BH287" s="226">
        <f>IF(N287="sníž. přenesená",J287,0)</f>
        <v>0</v>
      </c>
      <c r="BI287" s="226">
        <f>IF(N287="nulová",J287,0)</f>
        <v>0</v>
      </c>
      <c r="BJ287" s="17" t="s">
        <v>142</v>
      </c>
      <c r="BK287" s="226">
        <f>ROUND(I287*H287,2)</f>
        <v>0</v>
      </c>
      <c r="BL287" s="17" t="s">
        <v>220</v>
      </c>
      <c r="BM287" s="225" t="s">
        <v>531</v>
      </c>
    </row>
    <row r="288" s="2" customFormat="1" ht="16.5" customHeight="1">
      <c r="A288" s="38"/>
      <c r="B288" s="39"/>
      <c r="C288" s="214" t="s">
        <v>532</v>
      </c>
      <c r="D288" s="214" t="s">
        <v>136</v>
      </c>
      <c r="E288" s="215" t="s">
        <v>533</v>
      </c>
      <c r="F288" s="216" t="s">
        <v>534</v>
      </c>
      <c r="G288" s="217" t="s">
        <v>139</v>
      </c>
      <c r="H288" s="218">
        <v>1</v>
      </c>
      <c r="I288" s="219"/>
      <c r="J288" s="220">
        <f>ROUND(I288*H288,2)</f>
        <v>0</v>
      </c>
      <c r="K288" s="216" t="s">
        <v>1</v>
      </c>
      <c r="L288" s="44"/>
      <c r="M288" s="221" t="s">
        <v>1</v>
      </c>
      <c r="N288" s="222" t="s">
        <v>42</v>
      </c>
      <c r="O288" s="91"/>
      <c r="P288" s="223">
        <f>O288*H288</f>
        <v>0</v>
      </c>
      <c r="Q288" s="223">
        <v>0</v>
      </c>
      <c r="R288" s="223">
        <f>Q288*H288</f>
        <v>0</v>
      </c>
      <c r="S288" s="223">
        <v>0</v>
      </c>
      <c r="T288" s="224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5" t="s">
        <v>220</v>
      </c>
      <c r="AT288" s="225" t="s">
        <v>136</v>
      </c>
      <c r="AU288" s="225" t="s">
        <v>142</v>
      </c>
      <c r="AY288" s="17" t="s">
        <v>133</v>
      </c>
      <c r="BE288" s="226">
        <f>IF(N288="základní",J288,0)</f>
        <v>0</v>
      </c>
      <c r="BF288" s="226">
        <f>IF(N288="snížená",J288,0)</f>
        <v>0</v>
      </c>
      <c r="BG288" s="226">
        <f>IF(N288="zákl. přenesená",J288,0)</f>
        <v>0</v>
      </c>
      <c r="BH288" s="226">
        <f>IF(N288="sníž. přenesená",J288,0)</f>
        <v>0</v>
      </c>
      <c r="BI288" s="226">
        <f>IF(N288="nulová",J288,0)</f>
        <v>0</v>
      </c>
      <c r="BJ288" s="17" t="s">
        <v>142</v>
      </c>
      <c r="BK288" s="226">
        <f>ROUND(I288*H288,2)</f>
        <v>0</v>
      </c>
      <c r="BL288" s="17" t="s">
        <v>220</v>
      </c>
      <c r="BM288" s="225" t="s">
        <v>535</v>
      </c>
    </row>
    <row r="289" s="2" customFormat="1" ht="24.15" customHeight="1">
      <c r="A289" s="38"/>
      <c r="B289" s="39"/>
      <c r="C289" s="214" t="s">
        <v>536</v>
      </c>
      <c r="D289" s="214" t="s">
        <v>136</v>
      </c>
      <c r="E289" s="215" t="s">
        <v>537</v>
      </c>
      <c r="F289" s="216" t="s">
        <v>538</v>
      </c>
      <c r="G289" s="217" t="s">
        <v>139</v>
      </c>
      <c r="H289" s="218">
        <v>1</v>
      </c>
      <c r="I289" s="219"/>
      <c r="J289" s="220">
        <f>ROUND(I289*H289,2)</f>
        <v>0</v>
      </c>
      <c r="K289" s="216" t="s">
        <v>140</v>
      </c>
      <c r="L289" s="44"/>
      <c r="M289" s="221" t="s">
        <v>1</v>
      </c>
      <c r="N289" s="222" t="s">
        <v>42</v>
      </c>
      <c r="O289" s="91"/>
      <c r="P289" s="223">
        <f>O289*H289</f>
        <v>0</v>
      </c>
      <c r="Q289" s="223">
        <v>5.0000000000000002E-05</v>
      </c>
      <c r="R289" s="223">
        <f>Q289*H289</f>
        <v>5.0000000000000002E-05</v>
      </c>
      <c r="S289" s="223">
        <v>0.065049999999999997</v>
      </c>
      <c r="T289" s="224">
        <f>S289*H289</f>
        <v>0.065049999999999997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5" t="s">
        <v>220</v>
      </c>
      <c r="AT289" s="225" t="s">
        <v>136</v>
      </c>
      <c r="AU289" s="225" t="s">
        <v>142</v>
      </c>
      <c r="AY289" s="17" t="s">
        <v>133</v>
      </c>
      <c r="BE289" s="226">
        <f>IF(N289="základní",J289,0)</f>
        <v>0</v>
      </c>
      <c r="BF289" s="226">
        <f>IF(N289="snížená",J289,0)</f>
        <v>0</v>
      </c>
      <c r="BG289" s="226">
        <f>IF(N289="zákl. přenesená",J289,0)</f>
        <v>0</v>
      </c>
      <c r="BH289" s="226">
        <f>IF(N289="sníž. přenesená",J289,0)</f>
        <v>0</v>
      </c>
      <c r="BI289" s="226">
        <f>IF(N289="nulová",J289,0)</f>
        <v>0</v>
      </c>
      <c r="BJ289" s="17" t="s">
        <v>142</v>
      </c>
      <c r="BK289" s="226">
        <f>ROUND(I289*H289,2)</f>
        <v>0</v>
      </c>
      <c r="BL289" s="17" t="s">
        <v>220</v>
      </c>
      <c r="BM289" s="225" t="s">
        <v>539</v>
      </c>
    </row>
    <row r="290" s="2" customFormat="1" ht="33" customHeight="1">
      <c r="A290" s="38"/>
      <c r="B290" s="39"/>
      <c r="C290" s="214" t="s">
        <v>540</v>
      </c>
      <c r="D290" s="214" t="s">
        <v>136</v>
      </c>
      <c r="E290" s="215" t="s">
        <v>541</v>
      </c>
      <c r="F290" s="216" t="s">
        <v>542</v>
      </c>
      <c r="G290" s="217" t="s">
        <v>367</v>
      </c>
      <c r="H290" s="218">
        <v>1</v>
      </c>
      <c r="I290" s="219"/>
      <c r="J290" s="220">
        <f>ROUND(I290*H290,2)</f>
        <v>0</v>
      </c>
      <c r="K290" s="216" t="s">
        <v>140</v>
      </c>
      <c r="L290" s="44"/>
      <c r="M290" s="221" t="s">
        <v>1</v>
      </c>
      <c r="N290" s="222" t="s">
        <v>42</v>
      </c>
      <c r="O290" s="91"/>
      <c r="P290" s="223">
        <f>O290*H290</f>
        <v>0</v>
      </c>
      <c r="Q290" s="223">
        <v>0.04052</v>
      </c>
      <c r="R290" s="223">
        <f>Q290*H290</f>
        <v>0.04052</v>
      </c>
      <c r="S290" s="223">
        <v>0</v>
      </c>
      <c r="T290" s="224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5" t="s">
        <v>220</v>
      </c>
      <c r="AT290" s="225" t="s">
        <v>136</v>
      </c>
      <c r="AU290" s="225" t="s">
        <v>142</v>
      </c>
      <c r="AY290" s="17" t="s">
        <v>133</v>
      </c>
      <c r="BE290" s="226">
        <f>IF(N290="základní",J290,0)</f>
        <v>0</v>
      </c>
      <c r="BF290" s="226">
        <f>IF(N290="snížená",J290,0)</f>
        <v>0</v>
      </c>
      <c r="BG290" s="226">
        <f>IF(N290="zákl. přenesená",J290,0)</f>
        <v>0</v>
      </c>
      <c r="BH290" s="226">
        <f>IF(N290="sníž. přenesená",J290,0)</f>
        <v>0</v>
      </c>
      <c r="BI290" s="226">
        <f>IF(N290="nulová",J290,0)</f>
        <v>0</v>
      </c>
      <c r="BJ290" s="17" t="s">
        <v>142</v>
      </c>
      <c r="BK290" s="226">
        <f>ROUND(I290*H290,2)</f>
        <v>0</v>
      </c>
      <c r="BL290" s="17" t="s">
        <v>220</v>
      </c>
      <c r="BM290" s="225" t="s">
        <v>543</v>
      </c>
    </row>
    <row r="291" s="2" customFormat="1" ht="24.15" customHeight="1">
      <c r="A291" s="38"/>
      <c r="B291" s="39"/>
      <c r="C291" s="214" t="s">
        <v>544</v>
      </c>
      <c r="D291" s="214" t="s">
        <v>136</v>
      </c>
      <c r="E291" s="215" t="s">
        <v>545</v>
      </c>
      <c r="F291" s="216" t="s">
        <v>546</v>
      </c>
      <c r="G291" s="217" t="s">
        <v>139</v>
      </c>
      <c r="H291" s="218">
        <v>1</v>
      </c>
      <c r="I291" s="219"/>
      <c r="J291" s="220">
        <f>ROUND(I291*H291,2)</f>
        <v>0</v>
      </c>
      <c r="K291" s="216" t="s">
        <v>1</v>
      </c>
      <c r="L291" s="44"/>
      <c r="M291" s="221" t="s">
        <v>1</v>
      </c>
      <c r="N291" s="222" t="s">
        <v>42</v>
      </c>
      <c r="O291" s="91"/>
      <c r="P291" s="223">
        <f>O291*H291</f>
        <v>0</v>
      </c>
      <c r="Q291" s="223">
        <v>0</v>
      </c>
      <c r="R291" s="223">
        <f>Q291*H291</f>
        <v>0</v>
      </c>
      <c r="S291" s="223">
        <v>0</v>
      </c>
      <c r="T291" s="224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5" t="s">
        <v>220</v>
      </c>
      <c r="AT291" s="225" t="s">
        <v>136</v>
      </c>
      <c r="AU291" s="225" t="s">
        <v>142</v>
      </c>
      <c r="AY291" s="17" t="s">
        <v>133</v>
      </c>
      <c r="BE291" s="226">
        <f>IF(N291="základní",J291,0)</f>
        <v>0</v>
      </c>
      <c r="BF291" s="226">
        <f>IF(N291="snížená",J291,0)</f>
        <v>0</v>
      </c>
      <c r="BG291" s="226">
        <f>IF(N291="zákl. přenesená",J291,0)</f>
        <v>0</v>
      </c>
      <c r="BH291" s="226">
        <f>IF(N291="sníž. přenesená",J291,0)</f>
        <v>0</v>
      </c>
      <c r="BI291" s="226">
        <f>IF(N291="nulová",J291,0)</f>
        <v>0</v>
      </c>
      <c r="BJ291" s="17" t="s">
        <v>142</v>
      </c>
      <c r="BK291" s="226">
        <f>ROUND(I291*H291,2)</f>
        <v>0</v>
      </c>
      <c r="BL291" s="17" t="s">
        <v>220</v>
      </c>
      <c r="BM291" s="225" t="s">
        <v>547</v>
      </c>
    </row>
    <row r="292" s="2" customFormat="1" ht="16.5" customHeight="1">
      <c r="A292" s="38"/>
      <c r="B292" s="39"/>
      <c r="C292" s="214" t="s">
        <v>548</v>
      </c>
      <c r="D292" s="214" t="s">
        <v>136</v>
      </c>
      <c r="E292" s="215" t="s">
        <v>549</v>
      </c>
      <c r="F292" s="216" t="s">
        <v>550</v>
      </c>
      <c r="G292" s="217" t="s">
        <v>139</v>
      </c>
      <c r="H292" s="218">
        <v>1</v>
      </c>
      <c r="I292" s="219"/>
      <c r="J292" s="220">
        <f>ROUND(I292*H292,2)</f>
        <v>0</v>
      </c>
      <c r="K292" s="216" t="s">
        <v>1</v>
      </c>
      <c r="L292" s="44"/>
      <c r="M292" s="221" t="s">
        <v>1</v>
      </c>
      <c r="N292" s="222" t="s">
        <v>42</v>
      </c>
      <c r="O292" s="91"/>
      <c r="P292" s="223">
        <f>O292*H292</f>
        <v>0</v>
      </c>
      <c r="Q292" s="223">
        <v>0</v>
      </c>
      <c r="R292" s="223">
        <f>Q292*H292</f>
        <v>0</v>
      </c>
      <c r="S292" s="223">
        <v>0</v>
      </c>
      <c r="T292" s="224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5" t="s">
        <v>220</v>
      </c>
      <c r="AT292" s="225" t="s">
        <v>136</v>
      </c>
      <c r="AU292" s="225" t="s">
        <v>142</v>
      </c>
      <c r="AY292" s="17" t="s">
        <v>133</v>
      </c>
      <c r="BE292" s="226">
        <f>IF(N292="základní",J292,0)</f>
        <v>0</v>
      </c>
      <c r="BF292" s="226">
        <f>IF(N292="snížená",J292,0)</f>
        <v>0</v>
      </c>
      <c r="BG292" s="226">
        <f>IF(N292="zákl. přenesená",J292,0)</f>
        <v>0</v>
      </c>
      <c r="BH292" s="226">
        <f>IF(N292="sníž. přenesená",J292,0)</f>
        <v>0</v>
      </c>
      <c r="BI292" s="226">
        <f>IF(N292="nulová",J292,0)</f>
        <v>0</v>
      </c>
      <c r="BJ292" s="17" t="s">
        <v>142</v>
      </c>
      <c r="BK292" s="226">
        <f>ROUND(I292*H292,2)</f>
        <v>0</v>
      </c>
      <c r="BL292" s="17" t="s">
        <v>220</v>
      </c>
      <c r="BM292" s="225" t="s">
        <v>551</v>
      </c>
    </row>
    <row r="293" s="2" customFormat="1" ht="55.5" customHeight="1">
      <c r="A293" s="38"/>
      <c r="B293" s="39"/>
      <c r="C293" s="214" t="s">
        <v>552</v>
      </c>
      <c r="D293" s="214" t="s">
        <v>136</v>
      </c>
      <c r="E293" s="215" t="s">
        <v>553</v>
      </c>
      <c r="F293" s="216" t="s">
        <v>554</v>
      </c>
      <c r="G293" s="217" t="s">
        <v>154</v>
      </c>
      <c r="H293" s="218">
        <v>0.041000000000000002</v>
      </c>
      <c r="I293" s="219"/>
      <c r="J293" s="220">
        <f>ROUND(I293*H293,2)</f>
        <v>0</v>
      </c>
      <c r="K293" s="216" t="s">
        <v>140</v>
      </c>
      <c r="L293" s="44"/>
      <c r="M293" s="221" t="s">
        <v>1</v>
      </c>
      <c r="N293" s="222" t="s">
        <v>42</v>
      </c>
      <c r="O293" s="91"/>
      <c r="P293" s="223">
        <f>O293*H293</f>
        <v>0</v>
      </c>
      <c r="Q293" s="223">
        <v>0</v>
      </c>
      <c r="R293" s="223">
        <f>Q293*H293</f>
        <v>0</v>
      </c>
      <c r="S293" s="223">
        <v>0</v>
      </c>
      <c r="T293" s="224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5" t="s">
        <v>220</v>
      </c>
      <c r="AT293" s="225" t="s">
        <v>136</v>
      </c>
      <c r="AU293" s="225" t="s">
        <v>142</v>
      </c>
      <c r="AY293" s="17" t="s">
        <v>133</v>
      </c>
      <c r="BE293" s="226">
        <f>IF(N293="základní",J293,0)</f>
        <v>0</v>
      </c>
      <c r="BF293" s="226">
        <f>IF(N293="snížená",J293,0)</f>
        <v>0</v>
      </c>
      <c r="BG293" s="226">
        <f>IF(N293="zákl. přenesená",J293,0)</f>
        <v>0</v>
      </c>
      <c r="BH293" s="226">
        <f>IF(N293="sníž. přenesená",J293,0)</f>
        <v>0</v>
      </c>
      <c r="BI293" s="226">
        <f>IF(N293="nulová",J293,0)</f>
        <v>0</v>
      </c>
      <c r="BJ293" s="17" t="s">
        <v>142</v>
      </c>
      <c r="BK293" s="226">
        <f>ROUND(I293*H293,2)</f>
        <v>0</v>
      </c>
      <c r="BL293" s="17" t="s">
        <v>220</v>
      </c>
      <c r="BM293" s="225" t="s">
        <v>555</v>
      </c>
    </row>
    <row r="294" s="12" customFormat="1" ht="22.8" customHeight="1">
      <c r="A294" s="12"/>
      <c r="B294" s="198"/>
      <c r="C294" s="199"/>
      <c r="D294" s="200" t="s">
        <v>75</v>
      </c>
      <c r="E294" s="212" t="s">
        <v>556</v>
      </c>
      <c r="F294" s="212" t="s">
        <v>557</v>
      </c>
      <c r="G294" s="199"/>
      <c r="H294" s="199"/>
      <c r="I294" s="202"/>
      <c r="J294" s="213">
        <f>BK294</f>
        <v>0</v>
      </c>
      <c r="K294" s="199"/>
      <c r="L294" s="204"/>
      <c r="M294" s="205"/>
      <c r="N294" s="206"/>
      <c r="O294" s="206"/>
      <c r="P294" s="207">
        <f>SUM(P295:P298)</f>
        <v>0</v>
      </c>
      <c r="Q294" s="206"/>
      <c r="R294" s="207">
        <f>SUM(R295:R298)</f>
        <v>0.012240000000000001</v>
      </c>
      <c r="S294" s="206"/>
      <c r="T294" s="208">
        <f>SUM(T295:T298)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09" t="s">
        <v>142</v>
      </c>
      <c r="AT294" s="210" t="s">
        <v>75</v>
      </c>
      <c r="AU294" s="210" t="s">
        <v>84</v>
      </c>
      <c r="AY294" s="209" t="s">
        <v>133</v>
      </c>
      <c r="BK294" s="211">
        <f>SUM(BK295:BK298)</f>
        <v>0</v>
      </c>
    </row>
    <row r="295" s="2" customFormat="1" ht="37.8" customHeight="1">
      <c r="A295" s="38"/>
      <c r="B295" s="39"/>
      <c r="C295" s="214" t="s">
        <v>558</v>
      </c>
      <c r="D295" s="214" t="s">
        <v>136</v>
      </c>
      <c r="E295" s="215" t="s">
        <v>559</v>
      </c>
      <c r="F295" s="216" t="s">
        <v>560</v>
      </c>
      <c r="G295" s="217" t="s">
        <v>223</v>
      </c>
      <c r="H295" s="218">
        <v>45</v>
      </c>
      <c r="I295" s="219"/>
      <c r="J295" s="220">
        <f>ROUND(I295*H295,2)</f>
        <v>0</v>
      </c>
      <c r="K295" s="216" t="s">
        <v>140</v>
      </c>
      <c r="L295" s="44"/>
      <c r="M295" s="221" t="s">
        <v>1</v>
      </c>
      <c r="N295" s="222" t="s">
        <v>42</v>
      </c>
      <c r="O295" s="91"/>
      <c r="P295" s="223">
        <f>O295*H295</f>
        <v>0</v>
      </c>
      <c r="Q295" s="223">
        <v>0.00016000000000000001</v>
      </c>
      <c r="R295" s="223">
        <f>Q295*H295</f>
        <v>0.0072000000000000007</v>
      </c>
      <c r="S295" s="223">
        <v>0</v>
      </c>
      <c r="T295" s="224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5" t="s">
        <v>220</v>
      </c>
      <c r="AT295" s="225" t="s">
        <v>136</v>
      </c>
      <c r="AU295" s="225" t="s">
        <v>142</v>
      </c>
      <c r="AY295" s="17" t="s">
        <v>133</v>
      </c>
      <c r="BE295" s="226">
        <f>IF(N295="základní",J295,0)</f>
        <v>0</v>
      </c>
      <c r="BF295" s="226">
        <f>IF(N295="snížená",J295,0)</f>
        <v>0</v>
      </c>
      <c r="BG295" s="226">
        <f>IF(N295="zákl. přenesená",J295,0)</f>
        <v>0</v>
      </c>
      <c r="BH295" s="226">
        <f>IF(N295="sníž. přenesená",J295,0)</f>
        <v>0</v>
      </c>
      <c r="BI295" s="226">
        <f>IF(N295="nulová",J295,0)</f>
        <v>0</v>
      </c>
      <c r="BJ295" s="17" t="s">
        <v>142</v>
      </c>
      <c r="BK295" s="226">
        <f>ROUND(I295*H295,2)</f>
        <v>0</v>
      </c>
      <c r="BL295" s="17" t="s">
        <v>220</v>
      </c>
      <c r="BM295" s="225" t="s">
        <v>561</v>
      </c>
    </row>
    <row r="296" s="2" customFormat="1" ht="37.8" customHeight="1">
      <c r="A296" s="38"/>
      <c r="B296" s="39"/>
      <c r="C296" s="214" t="s">
        <v>562</v>
      </c>
      <c r="D296" s="214" t="s">
        <v>136</v>
      </c>
      <c r="E296" s="215" t="s">
        <v>563</v>
      </c>
      <c r="F296" s="216" t="s">
        <v>564</v>
      </c>
      <c r="G296" s="217" t="s">
        <v>223</v>
      </c>
      <c r="H296" s="218">
        <v>24</v>
      </c>
      <c r="I296" s="219"/>
      <c r="J296" s="220">
        <f>ROUND(I296*H296,2)</f>
        <v>0</v>
      </c>
      <c r="K296" s="216" t="s">
        <v>140</v>
      </c>
      <c r="L296" s="44"/>
      <c r="M296" s="221" t="s">
        <v>1</v>
      </c>
      <c r="N296" s="222" t="s">
        <v>42</v>
      </c>
      <c r="O296" s="91"/>
      <c r="P296" s="223">
        <f>O296*H296</f>
        <v>0</v>
      </c>
      <c r="Q296" s="223">
        <v>0.00021000000000000001</v>
      </c>
      <c r="R296" s="223">
        <f>Q296*H296</f>
        <v>0.0050400000000000002</v>
      </c>
      <c r="S296" s="223">
        <v>0</v>
      </c>
      <c r="T296" s="224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5" t="s">
        <v>220</v>
      </c>
      <c r="AT296" s="225" t="s">
        <v>136</v>
      </c>
      <c r="AU296" s="225" t="s">
        <v>142</v>
      </c>
      <c r="AY296" s="17" t="s">
        <v>133</v>
      </c>
      <c r="BE296" s="226">
        <f>IF(N296="základní",J296,0)</f>
        <v>0</v>
      </c>
      <c r="BF296" s="226">
        <f>IF(N296="snížená",J296,0)</f>
        <v>0</v>
      </c>
      <c r="BG296" s="226">
        <f>IF(N296="zákl. přenesená",J296,0)</f>
        <v>0</v>
      </c>
      <c r="BH296" s="226">
        <f>IF(N296="sníž. přenesená",J296,0)</f>
        <v>0</v>
      </c>
      <c r="BI296" s="226">
        <f>IF(N296="nulová",J296,0)</f>
        <v>0</v>
      </c>
      <c r="BJ296" s="17" t="s">
        <v>142</v>
      </c>
      <c r="BK296" s="226">
        <f>ROUND(I296*H296,2)</f>
        <v>0</v>
      </c>
      <c r="BL296" s="17" t="s">
        <v>220</v>
      </c>
      <c r="BM296" s="225" t="s">
        <v>565</v>
      </c>
    </row>
    <row r="297" s="2" customFormat="1" ht="24.15" customHeight="1">
      <c r="A297" s="38"/>
      <c r="B297" s="39"/>
      <c r="C297" s="214" t="s">
        <v>566</v>
      </c>
      <c r="D297" s="214" t="s">
        <v>136</v>
      </c>
      <c r="E297" s="215" t="s">
        <v>567</v>
      </c>
      <c r="F297" s="216" t="s">
        <v>568</v>
      </c>
      <c r="G297" s="217" t="s">
        <v>223</v>
      </c>
      <c r="H297" s="218">
        <v>69</v>
      </c>
      <c r="I297" s="219"/>
      <c r="J297" s="220">
        <f>ROUND(I297*H297,2)</f>
        <v>0</v>
      </c>
      <c r="K297" s="216" t="s">
        <v>140</v>
      </c>
      <c r="L297" s="44"/>
      <c r="M297" s="221" t="s">
        <v>1</v>
      </c>
      <c r="N297" s="222" t="s">
        <v>42</v>
      </c>
      <c r="O297" s="91"/>
      <c r="P297" s="223">
        <f>O297*H297</f>
        <v>0</v>
      </c>
      <c r="Q297" s="223">
        <v>0</v>
      </c>
      <c r="R297" s="223">
        <f>Q297*H297</f>
        <v>0</v>
      </c>
      <c r="S297" s="223">
        <v>0</v>
      </c>
      <c r="T297" s="224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5" t="s">
        <v>220</v>
      </c>
      <c r="AT297" s="225" t="s">
        <v>136</v>
      </c>
      <c r="AU297" s="225" t="s">
        <v>142</v>
      </c>
      <c r="AY297" s="17" t="s">
        <v>133</v>
      </c>
      <c r="BE297" s="226">
        <f>IF(N297="základní",J297,0)</f>
        <v>0</v>
      </c>
      <c r="BF297" s="226">
        <f>IF(N297="snížená",J297,0)</f>
        <v>0</v>
      </c>
      <c r="BG297" s="226">
        <f>IF(N297="zákl. přenesená",J297,0)</f>
        <v>0</v>
      </c>
      <c r="BH297" s="226">
        <f>IF(N297="sníž. přenesená",J297,0)</f>
        <v>0</v>
      </c>
      <c r="BI297" s="226">
        <f>IF(N297="nulová",J297,0)</f>
        <v>0</v>
      </c>
      <c r="BJ297" s="17" t="s">
        <v>142</v>
      </c>
      <c r="BK297" s="226">
        <f>ROUND(I297*H297,2)</f>
        <v>0</v>
      </c>
      <c r="BL297" s="17" t="s">
        <v>220</v>
      </c>
      <c r="BM297" s="225" t="s">
        <v>569</v>
      </c>
    </row>
    <row r="298" s="2" customFormat="1" ht="55.5" customHeight="1">
      <c r="A298" s="38"/>
      <c r="B298" s="39"/>
      <c r="C298" s="214" t="s">
        <v>570</v>
      </c>
      <c r="D298" s="214" t="s">
        <v>136</v>
      </c>
      <c r="E298" s="215" t="s">
        <v>571</v>
      </c>
      <c r="F298" s="216" t="s">
        <v>572</v>
      </c>
      <c r="G298" s="217" t="s">
        <v>154</v>
      </c>
      <c r="H298" s="218">
        <v>0.012</v>
      </c>
      <c r="I298" s="219"/>
      <c r="J298" s="220">
        <f>ROUND(I298*H298,2)</f>
        <v>0</v>
      </c>
      <c r="K298" s="216" t="s">
        <v>140</v>
      </c>
      <c r="L298" s="44"/>
      <c r="M298" s="221" t="s">
        <v>1</v>
      </c>
      <c r="N298" s="222" t="s">
        <v>42</v>
      </c>
      <c r="O298" s="91"/>
      <c r="P298" s="223">
        <f>O298*H298</f>
        <v>0</v>
      </c>
      <c r="Q298" s="223">
        <v>0</v>
      </c>
      <c r="R298" s="223">
        <f>Q298*H298</f>
        <v>0</v>
      </c>
      <c r="S298" s="223">
        <v>0</v>
      </c>
      <c r="T298" s="224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5" t="s">
        <v>220</v>
      </c>
      <c r="AT298" s="225" t="s">
        <v>136</v>
      </c>
      <c r="AU298" s="225" t="s">
        <v>142</v>
      </c>
      <c r="AY298" s="17" t="s">
        <v>133</v>
      </c>
      <c r="BE298" s="226">
        <f>IF(N298="základní",J298,0)</f>
        <v>0</v>
      </c>
      <c r="BF298" s="226">
        <f>IF(N298="snížená",J298,0)</f>
        <v>0</v>
      </c>
      <c r="BG298" s="226">
        <f>IF(N298="zákl. přenesená",J298,0)</f>
        <v>0</v>
      </c>
      <c r="BH298" s="226">
        <f>IF(N298="sníž. přenesená",J298,0)</f>
        <v>0</v>
      </c>
      <c r="BI298" s="226">
        <f>IF(N298="nulová",J298,0)</f>
        <v>0</v>
      </c>
      <c r="BJ298" s="17" t="s">
        <v>142</v>
      </c>
      <c r="BK298" s="226">
        <f>ROUND(I298*H298,2)</f>
        <v>0</v>
      </c>
      <c r="BL298" s="17" t="s">
        <v>220</v>
      </c>
      <c r="BM298" s="225" t="s">
        <v>573</v>
      </c>
    </row>
    <row r="299" s="12" customFormat="1" ht="22.8" customHeight="1">
      <c r="A299" s="12"/>
      <c r="B299" s="198"/>
      <c r="C299" s="199"/>
      <c r="D299" s="200" t="s">
        <v>75</v>
      </c>
      <c r="E299" s="212" t="s">
        <v>574</v>
      </c>
      <c r="F299" s="212" t="s">
        <v>575</v>
      </c>
      <c r="G299" s="199"/>
      <c r="H299" s="199"/>
      <c r="I299" s="202"/>
      <c r="J299" s="213">
        <f>BK299</f>
        <v>0</v>
      </c>
      <c r="K299" s="199"/>
      <c r="L299" s="204"/>
      <c r="M299" s="205"/>
      <c r="N299" s="206"/>
      <c r="O299" s="206"/>
      <c r="P299" s="207">
        <f>SUM(P300:P310)</f>
        <v>0</v>
      </c>
      <c r="Q299" s="206"/>
      <c r="R299" s="207">
        <f>SUM(R300:R310)</f>
        <v>0.0058500000000000002</v>
      </c>
      <c r="S299" s="206"/>
      <c r="T299" s="208">
        <f>SUM(T300:T310)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09" t="s">
        <v>142</v>
      </c>
      <c r="AT299" s="210" t="s">
        <v>75</v>
      </c>
      <c r="AU299" s="210" t="s">
        <v>84</v>
      </c>
      <c r="AY299" s="209" t="s">
        <v>133</v>
      </c>
      <c r="BK299" s="211">
        <f>SUM(BK300:BK310)</f>
        <v>0</v>
      </c>
    </row>
    <row r="300" s="2" customFormat="1" ht="24.15" customHeight="1">
      <c r="A300" s="38"/>
      <c r="B300" s="39"/>
      <c r="C300" s="214" t="s">
        <v>576</v>
      </c>
      <c r="D300" s="214" t="s">
        <v>136</v>
      </c>
      <c r="E300" s="215" t="s">
        <v>577</v>
      </c>
      <c r="F300" s="216" t="s">
        <v>578</v>
      </c>
      <c r="G300" s="217" t="s">
        <v>139</v>
      </c>
      <c r="H300" s="218">
        <v>4</v>
      </c>
      <c r="I300" s="219"/>
      <c r="J300" s="220">
        <f>ROUND(I300*H300,2)</f>
        <v>0</v>
      </c>
      <c r="K300" s="216" t="s">
        <v>140</v>
      </c>
      <c r="L300" s="44"/>
      <c r="M300" s="221" t="s">
        <v>1</v>
      </c>
      <c r="N300" s="222" t="s">
        <v>42</v>
      </c>
      <c r="O300" s="91"/>
      <c r="P300" s="223">
        <f>O300*H300</f>
        <v>0</v>
      </c>
      <c r="Q300" s="223">
        <v>5.0000000000000002E-05</v>
      </c>
      <c r="R300" s="223">
        <f>Q300*H300</f>
        <v>0.00020000000000000001</v>
      </c>
      <c r="S300" s="223">
        <v>0</v>
      </c>
      <c r="T300" s="224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5" t="s">
        <v>220</v>
      </c>
      <c r="AT300" s="225" t="s">
        <v>136</v>
      </c>
      <c r="AU300" s="225" t="s">
        <v>142</v>
      </c>
      <c r="AY300" s="17" t="s">
        <v>133</v>
      </c>
      <c r="BE300" s="226">
        <f>IF(N300="základní",J300,0)</f>
        <v>0</v>
      </c>
      <c r="BF300" s="226">
        <f>IF(N300="snížená",J300,0)</f>
        <v>0</v>
      </c>
      <c r="BG300" s="226">
        <f>IF(N300="zákl. přenesená",J300,0)</f>
        <v>0</v>
      </c>
      <c r="BH300" s="226">
        <f>IF(N300="sníž. přenesená",J300,0)</f>
        <v>0</v>
      </c>
      <c r="BI300" s="226">
        <f>IF(N300="nulová",J300,0)</f>
        <v>0</v>
      </c>
      <c r="BJ300" s="17" t="s">
        <v>142</v>
      </c>
      <c r="BK300" s="226">
        <f>ROUND(I300*H300,2)</f>
        <v>0</v>
      </c>
      <c r="BL300" s="17" t="s">
        <v>220</v>
      </c>
      <c r="BM300" s="225" t="s">
        <v>579</v>
      </c>
    </row>
    <row r="301" s="2" customFormat="1" ht="24.15" customHeight="1">
      <c r="A301" s="38"/>
      <c r="B301" s="39"/>
      <c r="C301" s="214" t="s">
        <v>580</v>
      </c>
      <c r="D301" s="214" t="s">
        <v>136</v>
      </c>
      <c r="E301" s="215" t="s">
        <v>581</v>
      </c>
      <c r="F301" s="216" t="s">
        <v>582</v>
      </c>
      <c r="G301" s="217" t="s">
        <v>139</v>
      </c>
      <c r="H301" s="218">
        <v>2</v>
      </c>
      <c r="I301" s="219"/>
      <c r="J301" s="220">
        <f>ROUND(I301*H301,2)</f>
        <v>0</v>
      </c>
      <c r="K301" s="216" t="s">
        <v>140</v>
      </c>
      <c r="L301" s="44"/>
      <c r="M301" s="221" t="s">
        <v>1</v>
      </c>
      <c r="N301" s="222" t="s">
        <v>42</v>
      </c>
      <c r="O301" s="91"/>
      <c r="P301" s="223">
        <f>O301*H301</f>
        <v>0</v>
      </c>
      <c r="Q301" s="223">
        <v>0.00023000000000000001</v>
      </c>
      <c r="R301" s="223">
        <f>Q301*H301</f>
        <v>0.00046000000000000001</v>
      </c>
      <c r="S301" s="223">
        <v>0</v>
      </c>
      <c r="T301" s="224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5" t="s">
        <v>220</v>
      </c>
      <c r="AT301" s="225" t="s">
        <v>136</v>
      </c>
      <c r="AU301" s="225" t="s">
        <v>142</v>
      </c>
      <c r="AY301" s="17" t="s">
        <v>133</v>
      </c>
      <c r="BE301" s="226">
        <f>IF(N301="základní",J301,0)</f>
        <v>0</v>
      </c>
      <c r="BF301" s="226">
        <f>IF(N301="snížená",J301,0)</f>
        <v>0</v>
      </c>
      <c r="BG301" s="226">
        <f>IF(N301="zákl. přenesená",J301,0)</f>
        <v>0</v>
      </c>
      <c r="BH301" s="226">
        <f>IF(N301="sníž. přenesená",J301,0)</f>
        <v>0</v>
      </c>
      <c r="BI301" s="226">
        <f>IF(N301="nulová",J301,0)</f>
        <v>0</v>
      </c>
      <c r="BJ301" s="17" t="s">
        <v>142</v>
      </c>
      <c r="BK301" s="226">
        <f>ROUND(I301*H301,2)</f>
        <v>0</v>
      </c>
      <c r="BL301" s="17" t="s">
        <v>220</v>
      </c>
      <c r="BM301" s="225" t="s">
        <v>583</v>
      </c>
    </row>
    <row r="302" s="2" customFormat="1" ht="33" customHeight="1">
      <c r="A302" s="38"/>
      <c r="B302" s="39"/>
      <c r="C302" s="214" t="s">
        <v>584</v>
      </c>
      <c r="D302" s="214" t="s">
        <v>136</v>
      </c>
      <c r="E302" s="215" t="s">
        <v>585</v>
      </c>
      <c r="F302" s="216" t="s">
        <v>586</v>
      </c>
      <c r="G302" s="217" t="s">
        <v>139</v>
      </c>
      <c r="H302" s="218">
        <v>1</v>
      </c>
      <c r="I302" s="219"/>
      <c r="J302" s="220">
        <f>ROUND(I302*H302,2)</f>
        <v>0</v>
      </c>
      <c r="K302" s="216" t="s">
        <v>140</v>
      </c>
      <c r="L302" s="44"/>
      <c r="M302" s="221" t="s">
        <v>1</v>
      </c>
      <c r="N302" s="222" t="s">
        <v>42</v>
      </c>
      <c r="O302" s="91"/>
      <c r="P302" s="223">
        <f>O302*H302</f>
        <v>0</v>
      </c>
      <c r="Q302" s="223">
        <v>0.00025000000000000001</v>
      </c>
      <c r="R302" s="223">
        <f>Q302*H302</f>
        <v>0.00025000000000000001</v>
      </c>
      <c r="S302" s="223">
        <v>0</v>
      </c>
      <c r="T302" s="224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5" t="s">
        <v>220</v>
      </c>
      <c r="AT302" s="225" t="s">
        <v>136</v>
      </c>
      <c r="AU302" s="225" t="s">
        <v>142</v>
      </c>
      <c r="AY302" s="17" t="s">
        <v>133</v>
      </c>
      <c r="BE302" s="226">
        <f>IF(N302="základní",J302,0)</f>
        <v>0</v>
      </c>
      <c r="BF302" s="226">
        <f>IF(N302="snížená",J302,0)</f>
        <v>0</v>
      </c>
      <c r="BG302" s="226">
        <f>IF(N302="zákl. přenesená",J302,0)</f>
        <v>0</v>
      </c>
      <c r="BH302" s="226">
        <f>IF(N302="sníž. přenesená",J302,0)</f>
        <v>0</v>
      </c>
      <c r="BI302" s="226">
        <f>IF(N302="nulová",J302,0)</f>
        <v>0</v>
      </c>
      <c r="BJ302" s="17" t="s">
        <v>142</v>
      </c>
      <c r="BK302" s="226">
        <f>ROUND(I302*H302,2)</f>
        <v>0</v>
      </c>
      <c r="BL302" s="17" t="s">
        <v>220</v>
      </c>
      <c r="BM302" s="225" t="s">
        <v>587</v>
      </c>
    </row>
    <row r="303" s="2" customFormat="1" ht="37.8" customHeight="1">
      <c r="A303" s="38"/>
      <c r="B303" s="39"/>
      <c r="C303" s="214" t="s">
        <v>588</v>
      </c>
      <c r="D303" s="214" t="s">
        <v>136</v>
      </c>
      <c r="E303" s="215" t="s">
        <v>589</v>
      </c>
      <c r="F303" s="216" t="s">
        <v>590</v>
      </c>
      <c r="G303" s="217" t="s">
        <v>139</v>
      </c>
      <c r="H303" s="218">
        <v>3</v>
      </c>
      <c r="I303" s="219"/>
      <c r="J303" s="220">
        <f>ROUND(I303*H303,2)</f>
        <v>0</v>
      </c>
      <c r="K303" s="216" t="s">
        <v>140</v>
      </c>
      <c r="L303" s="44"/>
      <c r="M303" s="221" t="s">
        <v>1</v>
      </c>
      <c r="N303" s="222" t="s">
        <v>42</v>
      </c>
      <c r="O303" s="91"/>
      <c r="P303" s="223">
        <f>O303*H303</f>
        <v>0</v>
      </c>
      <c r="Q303" s="223">
        <v>0.00013999999999999999</v>
      </c>
      <c r="R303" s="223">
        <f>Q303*H303</f>
        <v>0.00041999999999999996</v>
      </c>
      <c r="S303" s="223">
        <v>0</v>
      </c>
      <c r="T303" s="224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5" t="s">
        <v>220</v>
      </c>
      <c r="AT303" s="225" t="s">
        <v>136</v>
      </c>
      <c r="AU303" s="225" t="s">
        <v>142</v>
      </c>
      <c r="AY303" s="17" t="s">
        <v>133</v>
      </c>
      <c r="BE303" s="226">
        <f>IF(N303="základní",J303,0)</f>
        <v>0</v>
      </c>
      <c r="BF303" s="226">
        <f>IF(N303="snížená",J303,0)</f>
        <v>0</v>
      </c>
      <c r="BG303" s="226">
        <f>IF(N303="zákl. přenesená",J303,0)</f>
        <v>0</v>
      </c>
      <c r="BH303" s="226">
        <f>IF(N303="sníž. přenesená",J303,0)</f>
        <v>0</v>
      </c>
      <c r="BI303" s="226">
        <f>IF(N303="nulová",J303,0)</f>
        <v>0</v>
      </c>
      <c r="BJ303" s="17" t="s">
        <v>142</v>
      </c>
      <c r="BK303" s="226">
        <f>ROUND(I303*H303,2)</f>
        <v>0</v>
      </c>
      <c r="BL303" s="17" t="s">
        <v>220</v>
      </c>
      <c r="BM303" s="225" t="s">
        <v>591</v>
      </c>
    </row>
    <row r="304" s="2" customFormat="1" ht="37.8" customHeight="1">
      <c r="A304" s="38"/>
      <c r="B304" s="39"/>
      <c r="C304" s="214" t="s">
        <v>592</v>
      </c>
      <c r="D304" s="214" t="s">
        <v>136</v>
      </c>
      <c r="E304" s="215" t="s">
        <v>593</v>
      </c>
      <c r="F304" s="216" t="s">
        <v>594</v>
      </c>
      <c r="G304" s="217" t="s">
        <v>139</v>
      </c>
      <c r="H304" s="218">
        <v>1</v>
      </c>
      <c r="I304" s="219"/>
      <c r="J304" s="220">
        <f>ROUND(I304*H304,2)</f>
        <v>0</v>
      </c>
      <c r="K304" s="216" t="s">
        <v>140</v>
      </c>
      <c r="L304" s="44"/>
      <c r="M304" s="221" t="s">
        <v>1</v>
      </c>
      <c r="N304" s="222" t="s">
        <v>42</v>
      </c>
      <c r="O304" s="91"/>
      <c r="P304" s="223">
        <f>O304*H304</f>
        <v>0</v>
      </c>
      <c r="Q304" s="223">
        <v>0.00024000000000000001</v>
      </c>
      <c r="R304" s="223">
        <f>Q304*H304</f>
        <v>0.00024000000000000001</v>
      </c>
      <c r="S304" s="223">
        <v>0</v>
      </c>
      <c r="T304" s="224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5" t="s">
        <v>220</v>
      </c>
      <c r="AT304" s="225" t="s">
        <v>136</v>
      </c>
      <c r="AU304" s="225" t="s">
        <v>142</v>
      </c>
      <c r="AY304" s="17" t="s">
        <v>133</v>
      </c>
      <c r="BE304" s="226">
        <f>IF(N304="základní",J304,0)</f>
        <v>0</v>
      </c>
      <c r="BF304" s="226">
        <f>IF(N304="snížená",J304,0)</f>
        <v>0</v>
      </c>
      <c r="BG304" s="226">
        <f>IF(N304="zákl. přenesená",J304,0)</f>
        <v>0</v>
      </c>
      <c r="BH304" s="226">
        <f>IF(N304="sníž. přenesená",J304,0)</f>
        <v>0</v>
      </c>
      <c r="BI304" s="226">
        <f>IF(N304="nulová",J304,0)</f>
        <v>0</v>
      </c>
      <c r="BJ304" s="17" t="s">
        <v>142</v>
      </c>
      <c r="BK304" s="226">
        <f>ROUND(I304*H304,2)</f>
        <v>0</v>
      </c>
      <c r="BL304" s="17" t="s">
        <v>220</v>
      </c>
      <c r="BM304" s="225" t="s">
        <v>595</v>
      </c>
    </row>
    <row r="305" s="2" customFormat="1" ht="33" customHeight="1">
      <c r="A305" s="38"/>
      <c r="B305" s="39"/>
      <c r="C305" s="214" t="s">
        <v>596</v>
      </c>
      <c r="D305" s="214" t="s">
        <v>136</v>
      </c>
      <c r="E305" s="215" t="s">
        <v>597</v>
      </c>
      <c r="F305" s="216" t="s">
        <v>598</v>
      </c>
      <c r="G305" s="217" t="s">
        <v>139</v>
      </c>
      <c r="H305" s="218">
        <v>3</v>
      </c>
      <c r="I305" s="219"/>
      <c r="J305" s="220">
        <f>ROUND(I305*H305,2)</f>
        <v>0</v>
      </c>
      <c r="K305" s="216" t="s">
        <v>140</v>
      </c>
      <c r="L305" s="44"/>
      <c r="M305" s="221" t="s">
        <v>1</v>
      </c>
      <c r="N305" s="222" t="s">
        <v>42</v>
      </c>
      <c r="O305" s="91"/>
      <c r="P305" s="223">
        <f>O305*H305</f>
        <v>0</v>
      </c>
      <c r="Q305" s="223">
        <v>0.00085999999999999998</v>
      </c>
      <c r="R305" s="223">
        <f>Q305*H305</f>
        <v>0.0025799999999999998</v>
      </c>
      <c r="S305" s="223">
        <v>0</v>
      </c>
      <c r="T305" s="224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5" t="s">
        <v>220</v>
      </c>
      <c r="AT305" s="225" t="s">
        <v>136</v>
      </c>
      <c r="AU305" s="225" t="s">
        <v>142</v>
      </c>
      <c r="AY305" s="17" t="s">
        <v>133</v>
      </c>
      <c r="BE305" s="226">
        <f>IF(N305="základní",J305,0)</f>
        <v>0</v>
      </c>
      <c r="BF305" s="226">
        <f>IF(N305="snížená",J305,0)</f>
        <v>0</v>
      </c>
      <c r="BG305" s="226">
        <f>IF(N305="zákl. přenesená",J305,0)</f>
        <v>0</v>
      </c>
      <c r="BH305" s="226">
        <f>IF(N305="sníž. přenesená",J305,0)</f>
        <v>0</v>
      </c>
      <c r="BI305" s="226">
        <f>IF(N305="nulová",J305,0)</f>
        <v>0</v>
      </c>
      <c r="BJ305" s="17" t="s">
        <v>142</v>
      </c>
      <c r="BK305" s="226">
        <f>ROUND(I305*H305,2)</f>
        <v>0</v>
      </c>
      <c r="BL305" s="17" t="s">
        <v>220</v>
      </c>
      <c r="BM305" s="225" t="s">
        <v>599</v>
      </c>
    </row>
    <row r="306" s="2" customFormat="1" ht="24.15" customHeight="1">
      <c r="A306" s="38"/>
      <c r="B306" s="39"/>
      <c r="C306" s="214" t="s">
        <v>600</v>
      </c>
      <c r="D306" s="214" t="s">
        <v>136</v>
      </c>
      <c r="E306" s="215" t="s">
        <v>601</v>
      </c>
      <c r="F306" s="216" t="s">
        <v>602</v>
      </c>
      <c r="G306" s="217" t="s">
        <v>139</v>
      </c>
      <c r="H306" s="218">
        <v>1</v>
      </c>
      <c r="I306" s="219"/>
      <c r="J306" s="220">
        <f>ROUND(I306*H306,2)</f>
        <v>0</v>
      </c>
      <c r="K306" s="216" t="s">
        <v>140</v>
      </c>
      <c r="L306" s="44"/>
      <c r="M306" s="221" t="s">
        <v>1</v>
      </c>
      <c r="N306" s="222" t="s">
        <v>42</v>
      </c>
      <c r="O306" s="91"/>
      <c r="P306" s="223">
        <f>O306*H306</f>
        <v>0</v>
      </c>
      <c r="Q306" s="223">
        <v>0.00023000000000000001</v>
      </c>
      <c r="R306" s="223">
        <f>Q306*H306</f>
        <v>0.00023000000000000001</v>
      </c>
      <c r="S306" s="223">
        <v>0</v>
      </c>
      <c r="T306" s="224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5" t="s">
        <v>220</v>
      </c>
      <c r="AT306" s="225" t="s">
        <v>136</v>
      </c>
      <c r="AU306" s="225" t="s">
        <v>142</v>
      </c>
      <c r="AY306" s="17" t="s">
        <v>133</v>
      </c>
      <c r="BE306" s="226">
        <f>IF(N306="základní",J306,0)</f>
        <v>0</v>
      </c>
      <c r="BF306" s="226">
        <f>IF(N306="snížená",J306,0)</f>
        <v>0</v>
      </c>
      <c r="BG306" s="226">
        <f>IF(N306="zákl. přenesená",J306,0)</f>
        <v>0</v>
      </c>
      <c r="BH306" s="226">
        <f>IF(N306="sníž. přenesená",J306,0)</f>
        <v>0</v>
      </c>
      <c r="BI306" s="226">
        <f>IF(N306="nulová",J306,0)</f>
        <v>0</v>
      </c>
      <c r="BJ306" s="17" t="s">
        <v>142</v>
      </c>
      <c r="BK306" s="226">
        <f>ROUND(I306*H306,2)</f>
        <v>0</v>
      </c>
      <c r="BL306" s="17" t="s">
        <v>220</v>
      </c>
      <c r="BM306" s="225" t="s">
        <v>603</v>
      </c>
    </row>
    <row r="307" s="2" customFormat="1" ht="24.15" customHeight="1">
      <c r="A307" s="38"/>
      <c r="B307" s="39"/>
      <c r="C307" s="214" t="s">
        <v>604</v>
      </c>
      <c r="D307" s="214" t="s">
        <v>136</v>
      </c>
      <c r="E307" s="215" t="s">
        <v>605</v>
      </c>
      <c r="F307" s="216" t="s">
        <v>606</v>
      </c>
      <c r="G307" s="217" t="s">
        <v>139</v>
      </c>
      <c r="H307" s="218">
        <v>2</v>
      </c>
      <c r="I307" s="219"/>
      <c r="J307" s="220">
        <f>ROUND(I307*H307,2)</f>
        <v>0</v>
      </c>
      <c r="K307" s="216" t="s">
        <v>140</v>
      </c>
      <c r="L307" s="44"/>
      <c r="M307" s="221" t="s">
        <v>1</v>
      </c>
      <c r="N307" s="222" t="s">
        <v>42</v>
      </c>
      <c r="O307" s="91"/>
      <c r="P307" s="223">
        <f>O307*H307</f>
        <v>0</v>
      </c>
      <c r="Q307" s="223">
        <v>0.00022000000000000001</v>
      </c>
      <c r="R307" s="223">
        <f>Q307*H307</f>
        <v>0.00044000000000000002</v>
      </c>
      <c r="S307" s="223">
        <v>0</v>
      </c>
      <c r="T307" s="224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5" t="s">
        <v>220</v>
      </c>
      <c r="AT307" s="225" t="s">
        <v>136</v>
      </c>
      <c r="AU307" s="225" t="s">
        <v>142</v>
      </c>
      <c r="AY307" s="17" t="s">
        <v>133</v>
      </c>
      <c r="BE307" s="226">
        <f>IF(N307="základní",J307,0)</f>
        <v>0</v>
      </c>
      <c r="BF307" s="226">
        <f>IF(N307="snížená",J307,0)</f>
        <v>0</v>
      </c>
      <c r="BG307" s="226">
        <f>IF(N307="zákl. přenesená",J307,0)</f>
        <v>0</v>
      </c>
      <c r="BH307" s="226">
        <f>IF(N307="sníž. přenesená",J307,0)</f>
        <v>0</v>
      </c>
      <c r="BI307" s="226">
        <f>IF(N307="nulová",J307,0)</f>
        <v>0</v>
      </c>
      <c r="BJ307" s="17" t="s">
        <v>142</v>
      </c>
      <c r="BK307" s="226">
        <f>ROUND(I307*H307,2)</f>
        <v>0</v>
      </c>
      <c r="BL307" s="17" t="s">
        <v>220</v>
      </c>
      <c r="BM307" s="225" t="s">
        <v>607</v>
      </c>
    </row>
    <row r="308" s="2" customFormat="1" ht="33" customHeight="1">
      <c r="A308" s="38"/>
      <c r="B308" s="39"/>
      <c r="C308" s="214" t="s">
        <v>608</v>
      </c>
      <c r="D308" s="214" t="s">
        <v>136</v>
      </c>
      <c r="E308" s="215" t="s">
        <v>609</v>
      </c>
      <c r="F308" s="216" t="s">
        <v>610</v>
      </c>
      <c r="G308" s="217" t="s">
        <v>139</v>
      </c>
      <c r="H308" s="218">
        <v>1</v>
      </c>
      <c r="I308" s="219"/>
      <c r="J308" s="220">
        <f>ROUND(I308*H308,2)</f>
        <v>0</v>
      </c>
      <c r="K308" s="216" t="s">
        <v>140</v>
      </c>
      <c r="L308" s="44"/>
      <c r="M308" s="221" t="s">
        <v>1</v>
      </c>
      <c r="N308" s="222" t="s">
        <v>42</v>
      </c>
      <c r="O308" s="91"/>
      <c r="P308" s="223">
        <f>O308*H308</f>
        <v>0</v>
      </c>
      <c r="Q308" s="223">
        <v>0.00033</v>
      </c>
      <c r="R308" s="223">
        <f>Q308*H308</f>
        <v>0.00033</v>
      </c>
      <c r="S308" s="223">
        <v>0</v>
      </c>
      <c r="T308" s="224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5" t="s">
        <v>220</v>
      </c>
      <c r="AT308" s="225" t="s">
        <v>136</v>
      </c>
      <c r="AU308" s="225" t="s">
        <v>142</v>
      </c>
      <c r="AY308" s="17" t="s">
        <v>133</v>
      </c>
      <c r="BE308" s="226">
        <f>IF(N308="základní",J308,0)</f>
        <v>0</v>
      </c>
      <c r="BF308" s="226">
        <f>IF(N308="snížená",J308,0)</f>
        <v>0</v>
      </c>
      <c r="BG308" s="226">
        <f>IF(N308="zákl. přenesená",J308,0)</f>
        <v>0</v>
      </c>
      <c r="BH308" s="226">
        <f>IF(N308="sníž. přenesená",J308,0)</f>
        <v>0</v>
      </c>
      <c r="BI308" s="226">
        <f>IF(N308="nulová",J308,0)</f>
        <v>0</v>
      </c>
      <c r="BJ308" s="17" t="s">
        <v>142</v>
      </c>
      <c r="BK308" s="226">
        <f>ROUND(I308*H308,2)</f>
        <v>0</v>
      </c>
      <c r="BL308" s="17" t="s">
        <v>220</v>
      </c>
      <c r="BM308" s="225" t="s">
        <v>611</v>
      </c>
    </row>
    <row r="309" s="2" customFormat="1" ht="24.15" customHeight="1">
      <c r="A309" s="38"/>
      <c r="B309" s="39"/>
      <c r="C309" s="214" t="s">
        <v>612</v>
      </c>
      <c r="D309" s="214" t="s">
        <v>136</v>
      </c>
      <c r="E309" s="215" t="s">
        <v>613</v>
      </c>
      <c r="F309" s="216" t="s">
        <v>614</v>
      </c>
      <c r="G309" s="217" t="s">
        <v>139</v>
      </c>
      <c r="H309" s="218">
        <v>2</v>
      </c>
      <c r="I309" s="219"/>
      <c r="J309" s="220">
        <f>ROUND(I309*H309,2)</f>
        <v>0</v>
      </c>
      <c r="K309" s="216" t="s">
        <v>140</v>
      </c>
      <c r="L309" s="44"/>
      <c r="M309" s="221" t="s">
        <v>1</v>
      </c>
      <c r="N309" s="222" t="s">
        <v>42</v>
      </c>
      <c r="O309" s="91"/>
      <c r="P309" s="223">
        <f>O309*H309</f>
        <v>0</v>
      </c>
      <c r="Q309" s="223">
        <v>0.00035</v>
      </c>
      <c r="R309" s="223">
        <f>Q309*H309</f>
        <v>0.00069999999999999999</v>
      </c>
      <c r="S309" s="223">
        <v>0</v>
      </c>
      <c r="T309" s="224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5" t="s">
        <v>220</v>
      </c>
      <c r="AT309" s="225" t="s">
        <v>136</v>
      </c>
      <c r="AU309" s="225" t="s">
        <v>142</v>
      </c>
      <c r="AY309" s="17" t="s">
        <v>133</v>
      </c>
      <c r="BE309" s="226">
        <f>IF(N309="základní",J309,0)</f>
        <v>0</v>
      </c>
      <c r="BF309" s="226">
        <f>IF(N309="snížená",J309,0)</f>
        <v>0</v>
      </c>
      <c r="BG309" s="226">
        <f>IF(N309="zákl. přenesená",J309,0)</f>
        <v>0</v>
      </c>
      <c r="BH309" s="226">
        <f>IF(N309="sníž. přenesená",J309,0)</f>
        <v>0</v>
      </c>
      <c r="BI309" s="226">
        <f>IF(N309="nulová",J309,0)</f>
        <v>0</v>
      </c>
      <c r="BJ309" s="17" t="s">
        <v>142</v>
      </c>
      <c r="BK309" s="226">
        <f>ROUND(I309*H309,2)</f>
        <v>0</v>
      </c>
      <c r="BL309" s="17" t="s">
        <v>220</v>
      </c>
      <c r="BM309" s="225" t="s">
        <v>615</v>
      </c>
    </row>
    <row r="310" s="2" customFormat="1" ht="55.5" customHeight="1">
      <c r="A310" s="38"/>
      <c r="B310" s="39"/>
      <c r="C310" s="214" t="s">
        <v>616</v>
      </c>
      <c r="D310" s="214" t="s">
        <v>136</v>
      </c>
      <c r="E310" s="215" t="s">
        <v>617</v>
      </c>
      <c r="F310" s="216" t="s">
        <v>618</v>
      </c>
      <c r="G310" s="217" t="s">
        <v>154</v>
      </c>
      <c r="H310" s="218">
        <v>0.0060000000000000001</v>
      </c>
      <c r="I310" s="219"/>
      <c r="J310" s="220">
        <f>ROUND(I310*H310,2)</f>
        <v>0</v>
      </c>
      <c r="K310" s="216" t="s">
        <v>140</v>
      </c>
      <c r="L310" s="44"/>
      <c r="M310" s="221" t="s">
        <v>1</v>
      </c>
      <c r="N310" s="222" t="s">
        <v>42</v>
      </c>
      <c r="O310" s="91"/>
      <c r="P310" s="223">
        <f>O310*H310</f>
        <v>0</v>
      </c>
      <c r="Q310" s="223">
        <v>0</v>
      </c>
      <c r="R310" s="223">
        <f>Q310*H310</f>
        <v>0</v>
      </c>
      <c r="S310" s="223">
        <v>0</v>
      </c>
      <c r="T310" s="224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5" t="s">
        <v>220</v>
      </c>
      <c r="AT310" s="225" t="s">
        <v>136</v>
      </c>
      <c r="AU310" s="225" t="s">
        <v>142</v>
      </c>
      <c r="AY310" s="17" t="s">
        <v>133</v>
      </c>
      <c r="BE310" s="226">
        <f>IF(N310="základní",J310,0)</f>
        <v>0</v>
      </c>
      <c r="BF310" s="226">
        <f>IF(N310="snížená",J310,0)</f>
        <v>0</v>
      </c>
      <c r="BG310" s="226">
        <f>IF(N310="zákl. přenesená",J310,0)</f>
        <v>0</v>
      </c>
      <c r="BH310" s="226">
        <f>IF(N310="sníž. přenesená",J310,0)</f>
        <v>0</v>
      </c>
      <c r="BI310" s="226">
        <f>IF(N310="nulová",J310,0)</f>
        <v>0</v>
      </c>
      <c r="BJ310" s="17" t="s">
        <v>142</v>
      </c>
      <c r="BK310" s="226">
        <f>ROUND(I310*H310,2)</f>
        <v>0</v>
      </c>
      <c r="BL310" s="17" t="s">
        <v>220</v>
      </c>
      <c r="BM310" s="225" t="s">
        <v>619</v>
      </c>
    </row>
    <row r="311" s="12" customFormat="1" ht="22.8" customHeight="1">
      <c r="A311" s="12"/>
      <c r="B311" s="198"/>
      <c r="C311" s="199"/>
      <c r="D311" s="200" t="s">
        <v>75</v>
      </c>
      <c r="E311" s="212" t="s">
        <v>620</v>
      </c>
      <c r="F311" s="212" t="s">
        <v>621</v>
      </c>
      <c r="G311" s="199"/>
      <c r="H311" s="199"/>
      <c r="I311" s="202"/>
      <c r="J311" s="213">
        <f>BK311</f>
        <v>0</v>
      </c>
      <c r="K311" s="199"/>
      <c r="L311" s="204"/>
      <c r="M311" s="205"/>
      <c r="N311" s="206"/>
      <c r="O311" s="206"/>
      <c r="P311" s="207">
        <f>SUM(P312:P317)</f>
        <v>0</v>
      </c>
      <c r="Q311" s="206"/>
      <c r="R311" s="207">
        <f>SUM(R312:R317)</f>
        <v>0.12720000000000001</v>
      </c>
      <c r="S311" s="206"/>
      <c r="T311" s="208">
        <f>SUM(T312:T317)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09" t="s">
        <v>142</v>
      </c>
      <c r="AT311" s="210" t="s">
        <v>75</v>
      </c>
      <c r="AU311" s="210" t="s">
        <v>84</v>
      </c>
      <c r="AY311" s="209" t="s">
        <v>133</v>
      </c>
      <c r="BK311" s="211">
        <f>SUM(BK312:BK317)</f>
        <v>0</v>
      </c>
    </row>
    <row r="312" s="2" customFormat="1" ht="49.05" customHeight="1">
      <c r="A312" s="38"/>
      <c r="B312" s="39"/>
      <c r="C312" s="214" t="s">
        <v>622</v>
      </c>
      <c r="D312" s="214" t="s">
        <v>136</v>
      </c>
      <c r="E312" s="215" t="s">
        <v>623</v>
      </c>
      <c r="F312" s="216" t="s">
        <v>624</v>
      </c>
      <c r="G312" s="217" t="s">
        <v>139</v>
      </c>
      <c r="H312" s="218">
        <v>1</v>
      </c>
      <c r="I312" s="219"/>
      <c r="J312" s="220">
        <f>ROUND(I312*H312,2)</f>
        <v>0</v>
      </c>
      <c r="K312" s="216" t="s">
        <v>140</v>
      </c>
      <c r="L312" s="44"/>
      <c r="M312" s="221" t="s">
        <v>1</v>
      </c>
      <c r="N312" s="222" t="s">
        <v>42</v>
      </c>
      <c r="O312" s="91"/>
      <c r="P312" s="223">
        <f>O312*H312</f>
        <v>0</v>
      </c>
      <c r="Q312" s="223">
        <v>0.01942</v>
      </c>
      <c r="R312" s="223">
        <f>Q312*H312</f>
        <v>0.01942</v>
      </c>
      <c r="S312" s="223">
        <v>0</v>
      </c>
      <c r="T312" s="224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5" t="s">
        <v>220</v>
      </c>
      <c r="AT312" s="225" t="s">
        <v>136</v>
      </c>
      <c r="AU312" s="225" t="s">
        <v>142</v>
      </c>
      <c r="AY312" s="17" t="s">
        <v>133</v>
      </c>
      <c r="BE312" s="226">
        <f>IF(N312="základní",J312,0)</f>
        <v>0</v>
      </c>
      <c r="BF312" s="226">
        <f>IF(N312="snížená",J312,0)</f>
        <v>0</v>
      </c>
      <c r="BG312" s="226">
        <f>IF(N312="zákl. přenesená",J312,0)</f>
        <v>0</v>
      </c>
      <c r="BH312" s="226">
        <f>IF(N312="sníž. přenesená",J312,0)</f>
        <v>0</v>
      </c>
      <c r="BI312" s="226">
        <f>IF(N312="nulová",J312,0)</f>
        <v>0</v>
      </c>
      <c r="BJ312" s="17" t="s">
        <v>142</v>
      </c>
      <c r="BK312" s="226">
        <f>ROUND(I312*H312,2)</f>
        <v>0</v>
      </c>
      <c r="BL312" s="17" t="s">
        <v>220</v>
      </c>
      <c r="BM312" s="225" t="s">
        <v>625</v>
      </c>
    </row>
    <row r="313" s="2" customFormat="1" ht="49.05" customHeight="1">
      <c r="A313" s="38"/>
      <c r="B313" s="39"/>
      <c r="C313" s="214" t="s">
        <v>626</v>
      </c>
      <c r="D313" s="214" t="s">
        <v>136</v>
      </c>
      <c r="E313" s="215" t="s">
        <v>627</v>
      </c>
      <c r="F313" s="216" t="s">
        <v>628</v>
      </c>
      <c r="G313" s="217" t="s">
        <v>139</v>
      </c>
      <c r="H313" s="218">
        <v>1</v>
      </c>
      <c r="I313" s="219"/>
      <c r="J313" s="220">
        <f>ROUND(I313*H313,2)</f>
        <v>0</v>
      </c>
      <c r="K313" s="216" t="s">
        <v>140</v>
      </c>
      <c r="L313" s="44"/>
      <c r="M313" s="221" t="s">
        <v>1</v>
      </c>
      <c r="N313" s="222" t="s">
        <v>42</v>
      </c>
      <c r="O313" s="91"/>
      <c r="P313" s="223">
        <f>O313*H313</f>
        <v>0</v>
      </c>
      <c r="Q313" s="223">
        <v>0.041320000000000003</v>
      </c>
      <c r="R313" s="223">
        <f>Q313*H313</f>
        <v>0.041320000000000003</v>
      </c>
      <c r="S313" s="223">
        <v>0</v>
      </c>
      <c r="T313" s="224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5" t="s">
        <v>220</v>
      </c>
      <c r="AT313" s="225" t="s">
        <v>136</v>
      </c>
      <c r="AU313" s="225" t="s">
        <v>142</v>
      </c>
      <c r="AY313" s="17" t="s">
        <v>133</v>
      </c>
      <c r="BE313" s="226">
        <f>IF(N313="základní",J313,0)</f>
        <v>0</v>
      </c>
      <c r="BF313" s="226">
        <f>IF(N313="snížená",J313,0)</f>
        <v>0</v>
      </c>
      <c r="BG313" s="226">
        <f>IF(N313="zákl. přenesená",J313,0)</f>
        <v>0</v>
      </c>
      <c r="BH313" s="226">
        <f>IF(N313="sníž. přenesená",J313,0)</f>
        <v>0</v>
      </c>
      <c r="BI313" s="226">
        <f>IF(N313="nulová",J313,0)</f>
        <v>0</v>
      </c>
      <c r="BJ313" s="17" t="s">
        <v>142</v>
      </c>
      <c r="BK313" s="226">
        <f>ROUND(I313*H313,2)</f>
        <v>0</v>
      </c>
      <c r="BL313" s="17" t="s">
        <v>220</v>
      </c>
      <c r="BM313" s="225" t="s">
        <v>629</v>
      </c>
    </row>
    <row r="314" s="2" customFormat="1" ht="49.05" customHeight="1">
      <c r="A314" s="38"/>
      <c r="B314" s="39"/>
      <c r="C314" s="214" t="s">
        <v>630</v>
      </c>
      <c r="D314" s="214" t="s">
        <v>136</v>
      </c>
      <c r="E314" s="215" t="s">
        <v>631</v>
      </c>
      <c r="F314" s="216" t="s">
        <v>632</v>
      </c>
      <c r="G314" s="217" t="s">
        <v>139</v>
      </c>
      <c r="H314" s="218">
        <v>1</v>
      </c>
      <c r="I314" s="219"/>
      <c r="J314" s="220">
        <f>ROUND(I314*H314,2)</f>
        <v>0</v>
      </c>
      <c r="K314" s="216" t="s">
        <v>140</v>
      </c>
      <c r="L314" s="44"/>
      <c r="M314" s="221" t="s">
        <v>1</v>
      </c>
      <c r="N314" s="222" t="s">
        <v>42</v>
      </c>
      <c r="O314" s="91"/>
      <c r="P314" s="223">
        <f>O314*H314</f>
        <v>0</v>
      </c>
      <c r="Q314" s="223">
        <v>0.054359999999999999</v>
      </c>
      <c r="R314" s="223">
        <f>Q314*H314</f>
        <v>0.054359999999999999</v>
      </c>
      <c r="S314" s="223">
        <v>0</v>
      </c>
      <c r="T314" s="224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5" t="s">
        <v>220</v>
      </c>
      <c r="AT314" s="225" t="s">
        <v>136</v>
      </c>
      <c r="AU314" s="225" t="s">
        <v>142</v>
      </c>
      <c r="AY314" s="17" t="s">
        <v>133</v>
      </c>
      <c r="BE314" s="226">
        <f>IF(N314="základní",J314,0)</f>
        <v>0</v>
      </c>
      <c r="BF314" s="226">
        <f>IF(N314="snížená",J314,0)</f>
        <v>0</v>
      </c>
      <c r="BG314" s="226">
        <f>IF(N314="zákl. přenesená",J314,0)</f>
        <v>0</v>
      </c>
      <c r="BH314" s="226">
        <f>IF(N314="sníž. přenesená",J314,0)</f>
        <v>0</v>
      </c>
      <c r="BI314" s="226">
        <f>IF(N314="nulová",J314,0)</f>
        <v>0</v>
      </c>
      <c r="BJ314" s="17" t="s">
        <v>142</v>
      </c>
      <c r="BK314" s="226">
        <f>ROUND(I314*H314,2)</f>
        <v>0</v>
      </c>
      <c r="BL314" s="17" t="s">
        <v>220</v>
      </c>
      <c r="BM314" s="225" t="s">
        <v>633</v>
      </c>
    </row>
    <row r="315" s="2" customFormat="1" ht="24.15" customHeight="1">
      <c r="A315" s="38"/>
      <c r="B315" s="39"/>
      <c r="C315" s="214" t="s">
        <v>634</v>
      </c>
      <c r="D315" s="214" t="s">
        <v>136</v>
      </c>
      <c r="E315" s="215" t="s">
        <v>635</v>
      </c>
      <c r="F315" s="216" t="s">
        <v>636</v>
      </c>
      <c r="G315" s="217" t="s">
        <v>139</v>
      </c>
      <c r="H315" s="218">
        <v>1</v>
      </c>
      <c r="I315" s="219"/>
      <c r="J315" s="220">
        <f>ROUND(I315*H315,2)</f>
        <v>0</v>
      </c>
      <c r="K315" s="216" t="s">
        <v>140</v>
      </c>
      <c r="L315" s="44"/>
      <c r="M315" s="221" t="s">
        <v>1</v>
      </c>
      <c r="N315" s="222" t="s">
        <v>42</v>
      </c>
      <c r="O315" s="91"/>
      <c r="P315" s="223">
        <f>O315*H315</f>
        <v>0</v>
      </c>
      <c r="Q315" s="223">
        <v>0</v>
      </c>
      <c r="R315" s="223">
        <f>Q315*H315</f>
        <v>0</v>
      </c>
      <c r="S315" s="223">
        <v>0</v>
      </c>
      <c r="T315" s="224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5" t="s">
        <v>220</v>
      </c>
      <c r="AT315" s="225" t="s">
        <v>136</v>
      </c>
      <c r="AU315" s="225" t="s">
        <v>142</v>
      </c>
      <c r="AY315" s="17" t="s">
        <v>133</v>
      </c>
      <c r="BE315" s="226">
        <f>IF(N315="základní",J315,0)</f>
        <v>0</v>
      </c>
      <c r="BF315" s="226">
        <f>IF(N315="snížená",J315,0)</f>
        <v>0</v>
      </c>
      <c r="BG315" s="226">
        <f>IF(N315="zákl. přenesená",J315,0)</f>
        <v>0</v>
      </c>
      <c r="BH315" s="226">
        <f>IF(N315="sníž. přenesená",J315,0)</f>
        <v>0</v>
      </c>
      <c r="BI315" s="226">
        <f>IF(N315="nulová",J315,0)</f>
        <v>0</v>
      </c>
      <c r="BJ315" s="17" t="s">
        <v>142</v>
      </c>
      <c r="BK315" s="226">
        <f>ROUND(I315*H315,2)</f>
        <v>0</v>
      </c>
      <c r="BL315" s="17" t="s">
        <v>220</v>
      </c>
      <c r="BM315" s="225" t="s">
        <v>637</v>
      </c>
    </row>
    <row r="316" s="2" customFormat="1" ht="24.15" customHeight="1">
      <c r="A316" s="38"/>
      <c r="B316" s="39"/>
      <c r="C316" s="260" t="s">
        <v>638</v>
      </c>
      <c r="D316" s="260" t="s">
        <v>356</v>
      </c>
      <c r="E316" s="261" t="s">
        <v>639</v>
      </c>
      <c r="F316" s="262" t="s">
        <v>640</v>
      </c>
      <c r="G316" s="263" t="s">
        <v>139</v>
      </c>
      <c r="H316" s="264">
        <v>1</v>
      </c>
      <c r="I316" s="265"/>
      <c r="J316" s="266">
        <f>ROUND(I316*H316,2)</f>
        <v>0</v>
      </c>
      <c r="K316" s="262" t="s">
        <v>140</v>
      </c>
      <c r="L316" s="267"/>
      <c r="M316" s="268" t="s">
        <v>1</v>
      </c>
      <c r="N316" s="269" t="s">
        <v>42</v>
      </c>
      <c r="O316" s="91"/>
      <c r="P316" s="223">
        <f>O316*H316</f>
        <v>0</v>
      </c>
      <c r="Q316" s="223">
        <v>0.0121</v>
      </c>
      <c r="R316" s="223">
        <f>Q316*H316</f>
        <v>0.0121</v>
      </c>
      <c r="S316" s="223">
        <v>0</v>
      </c>
      <c r="T316" s="224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5" t="s">
        <v>302</v>
      </c>
      <c r="AT316" s="225" t="s">
        <v>356</v>
      </c>
      <c r="AU316" s="225" t="s">
        <v>142</v>
      </c>
      <c r="AY316" s="17" t="s">
        <v>133</v>
      </c>
      <c r="BE316" s="226">
        <f>IF(N316="základní",J316,0)</f>
        <v>0</v>
      </c>
      <c r="BF316" s="226">
        <f>IF(N316="snížená",J316,0)</f>
        <v>0</v>
      </c>
      <c r="BG316" s="226">
        <f>IF(N316="zákl. přenesená",J316,0)</f>
        <v>0</v>
      </c>
      <c r="BH316" s="226">
        <f>IF(N316="sníž. přenesená",J316,0)</f>
        <v>0</v>
      </c>
      <c r="BI316" s="226">
        <f>IF(N316="nulová",J316,0)</f>
        <v>0</v>
      </c>
      <c r="BJ316" s="17" t="s">
        <v>142</v>
      </c>
      <c r="BK316" s="226">
        <f>ROUND(I316*H316,2)</f>
        <v>0</v>
      </c>
      <c r="BL316" s="17" t="s">
        <v>220</v>
      </c>
      <c r="BM316" s="225" t="s">
        <v>641</v>
      </c>
    </row>
    <row r="317" s="2" customFormat="1" ht="55.5" customHeight="1">
      <c r="A317" s="38"/>
      <c r="B317" s="39"/>
      <c r="C317" s="214" t="s">
        <v>642</v>
      </c>
      <c r="D317" s="214" t="s">
        <v>136</v>
      </c>
      <c r="E317" s="215" t="s">
        <v>643</v>
      </c>
      <c r="F317" s="216" t="s">
        <v>644</v>
      </c>
      <c r="G317" s="217" t="s">
        <v>154</v>
      </c>
      <c r="H317" s="218">
        <v>0.127</v>
      </c>
      <c r="I317" s="219"/>
      <c r="J317" s="220">
        <f>ROUND(I317*H317,2)</f>
        <v>0</v>
      </c>
      <c r="K317" s="216" t="s">
        <v>140</v>
      </c>
      <c r="L317" s="44"/>
      <c r="M317" s="221" t="s">
        <v>1</v>
      </c>
      <c r="N317" s="222" t="s">
        <v>42</v>
      </c>
      <c r="O317" s="91"/>
      <c r="P317" s="223">
        <f>O317*H317</f>
        <v>0</v>
      </c>
      <c r="Q317" s="223">
        <v>0</v>
      </c>
      <c r="R317" s="223">
        <f>Q317*H317</f>
        <v>0</v>
      </c>
      <c r="S317" s="223">
        <v>0</v>
      </c>
      <c r="T317" s="224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5" t="s">
        <v>220</v>
      </c>
      <c r="AT317" s="225" t="s">
        <v>136</v>
      </c>
      <c r="AU317" s="225" t="s">
        <v>142</v>
      </c>
      <c r="AY317" s="17" t="s">
        <v>133</v>
      </c>
      <c r="BE317" s="226">
        <f>IF(N317="základní",J317,0)</f>
        <v>0</v>
      </c>
      <c r="BF317" s="226">
        <f>IF(N317="snížená",J317,0)</f>
        <v>0</v>
      </c>
      <c r="BG317" s="226">
        <f>IF(N317="zákl. přenesená",J317,0)</f>
        <v>0</v>
      </c>
      <c r="BH317" s="226">
        <f>IF(N317="sníž. přenesená",J317,0)</f>
        <v>0</v>
      </c>
      <c r="BI317" s="226">
        <f>IF(N317="nulová",J317,0)</f>
        <v>0</v>
      </c>
      <c r="BJ317" s="17" t="s">
        <v>142</v>
      </c>
      <c r="BK317" s="226">
        <f>ROUND(I317*H317,2)</f>
        <v>0</v>
      </c>
      <c r="BL317" s="17" t="s">
        <v>220</v>
      </c>
      <c r="BM317" s="225" t="s">
        <v>645</v>
      </c>
    </row>
    <row r="318" s="12" customFormat="1" ht="22.8" customHeight="1">
      <c r="A318" s="12"/>
      <c r="B318" s="198"/>
      <c r="C318" s="199"/>
      <c r="D318" s="200" t="s">
        <v>75</v>
      </c>
      <c r="E318" s="212" t="s">
        <v>485</v>
      </c>
      <c r="F318" s="212" t="s">
        <v>646</v>
      </c>
      <c r="G318" s="199"/>
      <c r="H318" s="199"/>
      <c r="I318" s="202"/>
      <c r="J318" s="213">
        <f>BK318</f>
        <v>0</v>
      </c>
      <c r="K318" s="199"/>
      <c r="L318" s="204"/>
      <c r="M318" s="205"/>
      <c r="N318" s="206"/>
      <c r="O318" s="206"/>
      <c r="P318" s="207">
        <f>SUM(P319:P366)</f>
        <v>0</v>
      </c>
      <c r="Q318" s="206"/>
      <c r="R318" s="207">
        <f>SUM(R319:R366)</f>
        <v>0.05237</v>
      </c>
      <c r="S318" s="206"/>
      <c r="T318" s="208">
        <f>SUM(T319:T366)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09" t="s">
        <v>142</v>
      </c>
      <c r="AT318" s="210" t="s">
        <v>75</v>
      </c>
      <c r="AU318" s="210" t="s">
        <v>84</v>
      </c>
      <c r="AY318" s="209" t="s">
        <v>133</v>
      </c>
      <c r="BK318" s="211">
        <f>SUM(BK319:BK366)</f>
        <v>0</v>
      </c>
    </row>
    <row r="319" s="2" customFormat="1" ht="16.5" customHeight="1">
      <c r="A319" s="38"/>
      <c r="B319" s="39"/>
      <c r="C319" s="214" t="s">
        <v>647</v>
      </c>
      <c r="D319" s="214" t="s">
        <v>136</v>
      </c>
      <c r="E319" s="215" t="s">
        <v>648</v>
      </c>
      <c r="F319" s="216" t="s">
        <v>649</v>
      </c>
      <c r="G319" s="217" t="s">
        <v>650</v>
      </c>
      <c r="H319" s="218">
        <v>3</v>
      </c>
      <c r="I319" s="219"/>
      <c r="J319" s="220">
        <f>ROUND(I319*H319,2)</f>
        <v>0</v>
      </c>
      <c r="K319" s="216" t="s">
        <v>1</v>
      </c>
      <c r="L319" s="44"/>
      <c r="M319" s="221" t="s">
        <v>1</v>
      </c>
      <c r="N319" s="222" t="s">
        <v>42</v>
      </c>
      <c r="O319" s="91"/>
      <c r="P319" s="223">
        <f>O319*H319</f>
        <v>0</v>
      </c>
      <c r="Q319" s="223">
        <v>0</v>
      </c>
      <c r="R319" s="223">
        <f>Q319*H319</f>
        <v>0</v>
      </c>
      <c r="S319" s="223">
        <v>0</v>
      </c>
      <c r="T319" s="224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5" t="s">
        <v>220</v>
      </c>
      <c r="AT319" s="225" t="s">
        <v>136</v>
      </c>
      <c r="AU319" s="225" t="s">
        <v>142</v>
      </c>
      <c r="AY319" s="17" t="s">
        <v>133</v>
      </c>
      <c r="BE319" s="226">
        <f>IF(N319="základní",J319,0)</f>
        <v>0</v>
      </c>
      <c r="BF319" s="226">
        <f>IF(N319="snížená",J319,0)</f>
        <v>0</v>
      </c>
      <c r="BG319" s="226">
        <f>IF(N319="zákl. přenesená",J319,0)</f>
        <v>0</v>
      </c>
      <c r="BH319" s="226">
        <f>IF(N319="sníž. přenesená",J319,0)</f>
        <v>0</v>
      </c>
      <c r="BI319" s="226">
        <f>IF(N319="nulová",J319,0)</f>
        <v>0</v>
      </c>
      <c r="BJ319" s="17" t="s">
        <v>142</v>
      </c>
      <c r="BK319" s="226">
        <f>ROUND(I319*H319,2)</f>
        <v>0</v>
      </c>
      <c r="BL319" s="17" t="s">
        <v>220</v>
      </c>
      <c r="BM319" s="225" t="s">
        <v>651</v>
      </c>
    </row>
    <row r="320" s="2" customFormat="1" ht="24.15" customHeight="1">
      <c r="A320" s="38"/>
      <c r="B320" s="39"/>
      <c r="C320" s="214" t="s">
        <v>652</v>
      </c>
      <c r="D320" s="214" t="s">
        <v>136</v>
      </c>
      <c r="E320" s="215" t="s">
        <v>653</v>
      </c>
      <c r="F320" s="216" t="s">
        <v>654</v>
      </c>
      <c r="G320" s="217" t="s">
        <v>650</v>
      </c>
      <c r="H320" s="218">
        <v>7</v>
      </c>
      <c r="I320" s="219"/>
      <c r="J320" s="220">
        <f>ROUND(I320*H320,2)</f>
        <v>0</v>
      </c>
      <c r="K320" s="216" t="s">
        <v>1</v>
      </c>
      <c r="L320" s="44"/>
      <c r="M320" s="221" t="s">
        <v>1</v>
      </c>
      <c r="N320" s="222" t="s">
        <v>42</v>
      </c>
      <c r="O320" s="91"/>
      <c r="P320" s="223">
        <f>O320*H320</f>
        <v>0</v>
      </c>
      <c r="Q320" s="223">
        <v>0</v>
      </c>
      <c r="R320" s="223">
        <f>Q320*H320</f>
        <v>0</v>
      </c>
      <c r="S320" s="223">
        <v>0</v>
      </c>
      <c r="T320" s="224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5" t="s">
        <v>220</v>
      </c>
      <c r="AT320" s="225" t="s">
        <v>136</v>
      </c>
      <c r="AU320" s="225" t="s">
        <v>142</v>
      </c>
      <c r="AY320" s="17" t="s">
        <v>133</v>
      </c>
      <c r="BE320" s="226">
        <f>IF(N320="základní",J320,0)</f>
        <v>0</v>
      </c>
      <c r="BF320" s="226">
        <f>IF(N320="snížená",J320,0)</f>
        <v>0</v>
      </c>
      <c r="BG320" s="226">
        <f>IF(N320="zákl. přenesená",J320,0)</f>
        <v>0</v>
      </c>
      <c r="BH320" s="226">
        <f>IF(N320="sníž. přenesená",J320,0)</f>
        <v>0</v>
      </c>
      <c r="BI320" s="226">
        <f>IF(N320="nulová",J320,0)</f>
        <v>0</v>
      </c>
      <c r="BJ320" s="17" t="s">
        <v>142</v>
      </c>
      <c r="BK320" s="226">
        <f>ROUND(I320*H320,2)</f>
        <v>0</v>
      </c>
      <c r="BL320" s="17" t="s">
        <v>220</v>
      </c>
      <c r="BM320" s="225" t="s">
        <v>655</v>
      </c>
    </row>
    <row r="321" s="2" customFormat="1" ht="24.15" customHeight="1">
      <c r="A321" s="38"/>
      <c r="B321" s="39"/>
      <c r="C321" s="214" t="s">
        <v>656</v>
      </c>
      <c r="D321" s="214" t="s">
        <v>136</v>
      </c>
      <c r="E321" s="215" t="s">
        <v>657</v>
      </c>
      <c r="F321" s="216" t="s">
        <v>658</v>
      </c>
      <c r="G321" s="217" t="s">
        <v>650</v>
      </c>
      <c r="H321" s="218">
        <v>25</v>
      </c>
      <c r="I321" s="219"/>
      <c r="J321" s="220">
        <f>ROUND(I321*H321,2)</f>
        <v>0</v>
      </c>
      <c r="K321" s="216" t="s">
        <v>1</v>
      </c>
      <c r="L321" s="44"/>
      <c r="M321" s="221" t="s">
        <v>1</v>
      </c>
      <c r="N321" s="222" t="s">
        <v>42</v>
      </c>
      <c r="O321" s="91"/>
      <c r="P321" s="223">
        <f>O321*H321</f>
        <v>0</v>
      </c>
      <c r="Q321" s="223">
        <v>0</v>
      </c>
      <c r="R321" s="223">
        <f>Q321*H321</f>
        <v>0</v>
      </c>
      <c r="S321" s="223">
        <v>0</v>
      </c>
      <c r="T321" s="224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5" t="s">
        <v>220</v>
      </c>
      <c r="AT321" s="225" t="s">
        <v>136</v>
      </c>
      <c r="AU321" s="225" t="s">
        <v>142</v>
      </c>
      <c r="AY321" s="17" t="s">
        <v>133</v>
      </c>
      <c r="BE321" s="226">
        <f>IF(N321="základní",J321,0)</f>
        <v>0</v>
      </c>
      <c r="BF321" s="226">
        <f>IF(N321="snížená",J321,0)</f>
        <v>0</v>
      </c>
      <c r="BG321" s="226">
        <f>IF(N321="zákl. přenesená",J321,0)</f>
        <v>0</v>
      </c>
      <c r="BH321" s="226">
        <f>IF(N321="sníž. přenesená",J321,0)</f>
        <v>0</v>
      </c>
      <c r="BI321" s="226">
        <f>IF(N321="nulová",J321,0)</f>
        <v>0</v>
      </c>
      <c r="BJ321" s="17" t="s">
        <v>142</v>
      </c>
      <c r="BK321" s="226">
        <f>ROUND(I321*H321,2)</f>
        <v>0</v>
      </c>
      <c r="BL321" s="17" t="s">
        <v>220</v>
      </c>
      <c r="BM321" s="225" t="s">
        <v>659</v>
      </c>
    </row>
    <row r="322" s="2" customFormat="1" ht="16.5" customHeight="1">
      <c r="A322" s="38"/>
      <c r="B322" s="39"/>
      <c r="C322" s="214" t="s">
        <v>660</v>
      </c>
      <c r="D322" s="214" t="s">
        <v>136</v>
      </c>
      <c r="E322" s="215" t="s">
        <v>661</v>
      </c>
      <c r="F322" s="216" t="s">
        <v>662</v>
      </c>
      <c r="G322" s="217" t="s">
        <v>663</v>
      </c>
      <c r="H322" s="218">
        <v>1</v>
      </c>
      <c r="I322" s="219"/>
      <c r="J322" s="220">
        <f>ROUND(I322*H322,2)</f>
        <v>0</v>
      </c>
      <c r="K322" s="216" t="s">
        <v>1</v>
      </c>
      <c r="L322" s="44"/>
      <c r="M322" s="221" t="s">
        <v>1</v>
      </c>
      <c r="N322" s="222" t="s">
        <v>42</v>
      </c>
      <c r="O322" s="91"/>
      <c r="P322" s="223">
        <f>O322*H322</f>
        <v>0</v>
      </c>
      <c r="Q322" s="223">
        <v>0</v>
      </c>
      <c r="R322" s="223">
        <f>Q322*H322</f>
        <v>0</v>
      </c>
      <c r="S322" s="223">
        <v>0</v>
      </c>
      <c r="T322" s="224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5" t="s">
        <v>220</v>
      </c>
      <c r="AT322" s="225" t="s">
        <v>136</v>
      </c>
      <c r="AU322" s="225" t="s">
        <v>142</v>
      </c>
      <c r="AY322" s="17" t="s">
        <v>133</v>
      </c>
      <c r="BE322" s="226">
        <f>IF(N322="základní",J322,0)</f>
        <v>0</v>
      </c>
      <c r="BF322" s="226">
        <f>IF(N322="snížená",J322,0)</f>
        <v>0</v>
      </c>
      <c r="BG322" s="226">
        <f>IF(N322="zákl. přenesená",J322,0)</f>
        <v>0</v>
      </c>
      <c r="BH322" s="226">
        <f>IF(N322="sníž. přenesená",J322,0)</f>
        <v>0</v>
      </c>
      <c r="BI322" s="226">
        <f>IF(N322="nulová",J322,0)</f>
        <v>0</v>
      </c>
      <c r="BJ322" s="17" t="s">
        <v>142</v>
      </c>
      <c r="BK322" s="226">
        <f>ROUND(I322*H322,2)</f>
        <v>0</v>
      </c>
      <c r="BL322" s="17" t="s">
        <v>220</v>
      </c>
      <c r="BM322" s="225" t="s">
        <v>664</v>
      </c>
    </row>
    <row r="323" s="2" customFormat="1" ht="16.5" customHeight="1">
      <c r="A323" s="38"/>
      <c r="B323" s="39"/>
      <c r="C323" s="214" t="s">
        <v>665</v>
      </c>
      <c r="D323" s="214" t="s">
        <v>136</v>
      </c>
      <c r="E323" s="215" t="s">
        <v>666</v>
      </c>
      <c r="F323" s="216" t="s">
        <v>293</v>
      </c>
      <c r="G323" s="217" t="s">
        <v>663</v>
      </c>
      <c r="H323" s="218">
        <v>1</v>
      </c>
      <c r="I323" s="219"/>
      <c r="J323" s="220">
        <f>ROUND(I323*H323,2)</f>
        <v>0</v>
      </c>
      <c r="K323" s="216" t="s">
        <v>1</v>
      </c>
      <c r="L323" s="44"/>
      <c r="M323" s="221" t="s">
        <v>1</v>
      </c>
      <c r="N323" s="222" t="s">
        <v>42</v>
      </c>
      <c r="O323" s="91"/>
      <c r="P323" s="223">
        <f>O323*H323</f>
        <v>0</v>
      </c>
      <c r="Q323" s="223">
        <v>0</v>
      </c>
      <c r="R323" s="223">
        <f>Q323*H323</f>
        <v>0</v>
      </c>
      <c r="S323" s="223">
        <v>0</v>
      </c>
      <c r="T323" s="224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5" t="s">
        <v>220</v>
      </c>
      <c r="AT323" s="225" t="s">
        <v>136</v>
      </c>
      <c r="AU323" s="225" t="s">
        <v>142</v>
      </c>
      <c r="AY323" s="17" t="s">
        <v>133</v>
      </c>
      <c r="BE323" s="226">
        <f>IF(N323="základní",J323,0)</f>
        <v>0</v>
      </c>
      <c r="BF323" s="226">
        <f>IF(N323="snížená",J323,0)</f>
        <v>0</v>
      </c>
      <c r="BG323" s="226">
        <f>IF(N323="zákl. přenesená",J323,0)</f>
        <v>0</v>
      </c>
      <c r="BH323" s="226">
        <f>IF(N323="sníž. přenesená",J323,0)</f>
        <v>0</v>
      </c>
      <c r="BI323" s="226">
        <f>IF(N323="nulová",J323,0)</f>
        <v>0</v>
      </c>
      <c r="BJ323" s="17" t="s">
        <v>142</v>
      </c>
      <c r="BK323" s="226">
        <f>ROUND(I323*H323,2)</f>
        <v>0</v>
      </c>
      <c r="BL323" s="17" t="s">
        <v>220</v>
      </c>
      <c r="BM323" s="225" t="s">
        <v>667</v>
      </c>
    </row>
    <row r="324" s="2" customFormat="1" ht="16.5" customHeight="1">
      <c r="A324" s="38"/>
      <c r="B324" s="39"/>
      <c r="C324" s="214" t="s">
        <v>668</v>
      </c>
      <c r="D324" s="214" t="s">
        <v>136</v>
      </c>
      <c r="E324" s="215" t="s">
        <v>669</v>
      </c>
      <c r="F324" s="216" t="s">
        <v>670</v>
      </c>
      <c r="G324" s="217" t="s">
        <v>139</v>
      </c>
      <c r="H324" s="218">
        <v>1</v>
      </c>
      <c r="I324" s="219"/>
      <c r="J324" s="220">
        <f>ROUND(I324*H324,2)</f>
        <v>0</v>
      </c>
      <c r="K324" s="216" t="s">
        <v>1</v>
      </c>
      <c r="L324" s="44"/>
      <c r="M324" s="221" t="s">
        <v>1</v>
      </c>
      <c r="N324" s="222" t="s">
        <v>42</v>
      </c>
      <c r="O324" s="91"/>
      <c r="P324" s="223">
        <f>O324*H324</f>
        <v>0</v>
      </c>
      <c r="Q324" s="223">
        <v>0</v>
      </c>
      <c r="R324" s="223">
        <f>Q324*H324</f>
        <v>0</v>
      </c>
      <c r="S324" s="223">
        <v>0</v>
      </c>
      <c r="T324" s="224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5" t="s">
        <v>220</v>
      </c>
      <c r="AT324" s="225" t="s">
        <v>136</v>
      </c>
      <c r="AU324" s="225" t="s">
        <v>142</v>
      </c>
      <c r="AY324" s="17" t="s">
        <v>133</v>
      </c>
      <c r="BE324" s="226">
        <f>IF(N324="základní",J324,0)</f>
        <v>0</v>
      </c>
      <c r="BF324" s="226">
        <f>IF(N324="snížená",J324,0)</f>
        <v>0</v>
      </c>
      <c r="BG324" s="226">
        <f>IF(N324="zákl. přenesená",J324,0)</f>
        <v>0</v>
      </c>
      <c r="BH324" s="226">
        <f>IF(N324="sníž. přenesená",J324,0)</f>
        <v>0</v>
      </c>
      <c r="BI324" s="226">
        <f>IF(N324="nulová",J324,0)</f>
        <v>0</v>
      </c>
      <c r="BJ324" s="17" t="s">
        <v>142</v>
      </c>
      <c r="BK324" s="226">
        <f>ROUND(I324*H324,2)</f>
        <v>0</v>
      </c>
      <c r="BL324" s="17" t="s">
        <v>220</v>
      </c>
      <c r="BM324" s="225" t="s">
        <v>671</v>
      </c>
    </row>
    <row r="325" s="2" customFormat="1" ht="44.25" customHeight="1">
      <c r="A325" s="38"/>
      <c r="B325" s="39"/>
      <c r="C325" s="214" t="s">
        <v>672</v>
      </c>
      <c r="D325" s="214" t="s">
        <v>136</v>
      </c>
      <c r="E325" s="215" t="s">
        <v>673</v>
      </c>
      <c r="F325" s="216" t="s">
        <v>674</v>
      </c>
      <c r="G325" s="217" t="s">
        <v>223</v>
      </c>
      <c r="H325" s="218">
        <v>60</v>
      </c>
      <c r="I325" s="219"/>
      <c r="J325" s="220">
        <f>ROUND(I325*H325,2)</f>
        <v>0</v>
      </c>
      <c r="K325" s="216" t="s">
        <v>140</v>
      </c>
      <c r="L325" s="44"/>
      <c r="M325" s="221" t="s">
        <v>1</v>
      </c>
      <c r="N325" s="222" t="s">
        <v>42</v>
      </c>
      <c r="O325" s="91"/>
      <c r="P325" s="223">
        <f>O325*H325</f>
        <v>0</v>
      </c>
      <c r="Q325" s="223">
        <v>0</v>
      </c>
      <c r="R325" s="223">
        <f>Q325*H325</f>
        <v>0</v>
      </c>
      <c r="S325" s="223">
        <v>0</v>
      </c>
      <c r="T325" s="224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5" t="s">
        <v>220</v>
      </c>
      <c r="AT325" s="225" t="s">
        <v>136</v>
      </c>
      <c r="AU325" s="225" t="s">
        <v>142</v>
      </c>
      <c r="AY325" s="17" t="s">
        <v>133</v>
      </c>
      <c r="BE325" s="226">
        <f>IF(N325="základní",J325,0)</f>
        <v>0</v>
      </c>
      <c r="BF325" s="226">
        <f>IF(N325="snížená",J325,0)</f>
        <v>0</v>
      </c>
      <c r="BG325" s="226">
        <f>IF(N325="zákl. přenesená",J325,0)</f>
        <v>0</v>
      </c>
      <c r="BH325" s="226">
        <f>IF(N325="sníž. přenesená",J325,0)</f>
        <v>0</v>
      </c>
      <c r="BI325" s="226">
        <f>IF(N325="nulová",J325,0)</f>
        <v>0</v>
      </c>
      <c r="BJ325" s="17" t="s">
        <v>142</v>
      </c>
      <c r="BK325" s="226">
        <f>ROUND(I325*H325,2)</f>
        <v>0</v>
      </c>
      <c r="BL325" s="17" t="s">
        <v>220</v>
      </c>
      <c r="BM325" s="225" t="s">
        <v>675</v>
      </c>
    </row>
    <row r="326" s="2" customFormat="1" ht="21.75" customHeight="1">
      <c r="A326" s="38"/>
      <c r="B326" s="39"/>
      <c r="C326" s="260" t="s">
        <v>676</v>
      </c>
      <c r="D326" s="260" t="s">
        <v>356</v>
      </c>
      <c r="E326" s="261" t="s">
        <v>677</v>
      </c>
      <c r="F326" s="262" t="s">
        <v>678</v>
      </c>
      <c r="G326" s="263" t="s">
        <v>223</v>
      </c>
      <c r="H326" s="264">
        <v>60</v>
      </c>
      <c r="I326" s="265"/>
      <c r="J326" s="266">
        <f>ROUND(I326*H326,2)</f>
        <v>0</v>
      </c>
      <c r="K326" s="262" t="s">
        <v>140</v>
      </c>
      <c r="L326" s="267"/>
      <c r="M326" s="268" t="s">
        <v>1</v>
      </c>
      <c r="N326" s="269" t="s">
        <v>42</v>
      </c>
      <c r="O326" s="91"/>
      <c r="P326" s="223">
        <f>O326*H326</f>
        <v>0</v>
      </c>
      <c r="Q326" s="223">
        <v>6.9999999999999994E-05</v>
      </c>
      <c r="R326" s="223">
        <f>Q326*H326</f>
        <v>0.0041999999999999997</v>
      </c>
      <c r="S326" s="223">
        <v>0</v>
      </c>
      <c r="T326" s="224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5" t="s">
        <v>302</v>
      </c>
      <c r="AT326" s="225" t="s">
        <v>356</v>
      </c>
      <c r="AU326" s="225" t="s">
        <v>142</v>
      </c>
      <c r="AY326" s="17" t="s">
        <v>133</v>
      </c>
      <c r="BE326" s="226">
        <f>IF(N326="základní",J326,0)</f>
        <v>0</v>
      </c>
      <c r="BF326" s="226">
        <f>IF(N326="snížená",J326,0)</f>
        <v>0</v>
      </c>
      <c r="BG326" s="226">
        <f>IF(N326="zákl. přenesená",J326,0)</f>
        <v>0</v>
      </c>
      <c r="BH326" s="226">
        <f>IF(N326="sníž. přenesená",J326,0)</f>
        <v>0</v>
      </c>
      <c r="BI326" s="226">
        <f>IF(N326="nulová",J326,0)</f>
        <v>0</v>
      </c>
      <c r="BJ326" s="17" t="s">
        <v>142</v>
      </c>
      <c r="BK326" s="226">
        <f>ROUND(I326*H326,2)</f>
        <v>0</v>
      </c>
      <c r="BL326" s="17" t="s">
        <v>220</v>
      </c>
      <c r="BM326" s="225" t="s">
        <v>679</v>
      </c>
    </row>
    <row r="327" s="2" customFormat="1" ht="49.05" customHeight="1">
      <c r="A327" s="38"/>
      <c r="B327" s="39"/>
      <c r="C327" s="214" t="s">
        <v>680</v>
      </c>
      <c r="D327" s="214" t="s">
        <v>136</v>
      </c>
      <c r="E327" s="215" t="s">
        <v>681</v>
      </c>
      <c r="F327" s="216" t="s">
        <v>682</v>
      </c>
      <c r="G327" s="217" t="s">
        <v>139</v>
      </c>
      <c r="H327" s="218">
        <v>32</v>
      </c>
      <c r="I327" s="219"/>
      <c r="J327" s="220">
        <f>ROUND(I327*H327,2)</f>
        <v>0</v>
      </c>
      <c r="K327" s="216" t="s">
        <v>140</v>
      </c>
      <c r="L327" s="44"/>
      <c r="M327" s="221" t="s">
        <v>1</v>
      </c>
      <c r="N327" s="222" t="s">
        <v>42</v>
      </c>
      <c r="O327" s="91"/>
      <c r="P327" s="223">
        <f>O327*H327</f>
        <v>0</v>
      </c>
      <c r="Q327" s="223">
        <v>0</v>
      </c>
      <c r="R327" s="223">
        <f>Q327*H327</f>
        <v>0</v>
      </c>
      <c r="S327" s="223">
        <v>0</v>
      </c>
      <c r="T327" s="224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5" t="s">
        <v>220</v>
      </c>
      <c r="AT327" s="225" t="s">
        <v>136</v>
      </c>
      <c r="AU327" s="225" t="s">
        <v>142</v>
      </c>
      <c r="AY327" s="17" t="s">
        <v>133</v>
      </c>
      <c r="BE327" s="226">
        <f>IF(N327="základní",J327,0)</f>
        <v>0</v>
      </c>
      <c r="BF327" s="226">
        <f>IF(N327="snížená",J327,0)</f>
        <v>0</v>
      </c>
      <c r="BG327" s="226">
        <f>IF(N327="zákl. přenesená",J327,0)</f>
        <v>0</v>
      </c>
      <c r="BH327" s="226">
        <f>IF(N327="sníž. přenesená",J327,0)</f>
        <v>0</v>
      </c>
      <c r="BI327" s="226">
        <f>IF(N327="nulová",J327,0)</f>
        <v>0</v>
      </c>
      <c r="BJ327" s="17" t="s">
        <v>142</v>
      </c>
      <c r="BK327" s="226">
        <f>ROUND(I327*H327,2)</f>
        <v>0</v>
      </c>
      <c r="BL327" s="17" t="s">
        <v>220</v>
      </c>
      <c r="BM327" s="225" t="s">
        <v>683</v>
      </c>
    </row>
    <row r="328" s="2" customFormat="1" ht="24.15" customHeight="1">
      <c r="A328" s="38"/>
      <c r="B328" s="39"/>
      <c r="C328" s="260" t="s">
        <v>684</v>
      </c>
      <c r="D328" s="260" t="s">
        <v>356</v>
      </c>
      <c r="E328" s="261" t="s">
        <v>685</v>
      </c>
      <c r="F328" s="262" t="s">
        <v>686</v>
      </c>
      <c r="G328" s="263" t="s">
        <v>139</v>
      </c>
      <c r="H328" s="264">
        <v>32</v>
      </c>
      <c r="I328" s="265"/>
      <c r="J328" s="266">
        <f>ROUND(I328*H328,2)</f>
        <v>0</v>
      </c>
      <c r="K328" s="262" t="s">
        <v>140</v>
      </c>
      <c r="L328" s="267"/>
      <c r="M328" s="268" t="s">
        <v>1</v>
      </c>
      <c r="N328" s="269" t="s">
        <v>42</v>
      </c>
      <c r="O328" s="91"/>
      <c r="P328" s="223">
        <f>O328*H328</f>
        <v>0</v>
      </c>
      <c r="Q328" s="223">
        <v>9.0000000000000006E-05</v>
      </c>
      <c r="R328" s="223">
        <f>Q328*H328</f>
        <v>0.0028800000000000002</v>
      </c>
      <c r="S328" s="223">
        <v>0</v>
      </c>
      <c r="T328" s="224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5" t="s">
        <v>302</v>
      </c>
      <c r="AT328" s="225" t="s">
        <v>356</v>
      </c>
      <c r="AU328" s="225" t="s">
        <v>142</v>
      </c>
      <c r="AY328" s="17" t="s">
        <v>133</v>
      </c>
      <c r="BE328" s="226">
        <f>IF(N328="základní",J328,0)</f>
        <v>0</v>
      </c>
      <c r="BF328" s="226">
        <f>IF(N328="snížená",J328,0)</f>
        <v>0</v>
      </c>
      <c r="BG328" s="226">
        <f>IF(N328="zákl. přenesená",J328,0)</f>
        <v>0</v>
      </c>
      <c r="BH328" s="226">
        <f>IF(N328="sníž. přenesená",J328,0)</f>
        <v>0</v>
      </c>
      <c r="BI328" s="226">
        <f>IF(N328="nulová",J328,0)</f>
        <v>0</v>
      </c>
      <c r="BJ328" s="17" t="s">
        <v>142</v>
      </c>
      <c r="BK328" s="226">
        <f>ROUND(I328*H328,2)</f>
        <v>0</v>
      </c>
      <c r="BL328" s="17" t="s">
        <v>220</v>
      </c>
      <c r="BM328" s="225" t="s">
        <v>687</v>
      </c>
    </row>
    <row r="329" s="2" customFormat="1" ht="44.25" customHeight="1">
      <c r="A329" s="38"/>
      <c r="B329" s="39"/>
      <c r="C329" s="214" t="s">
        <v>688</v>
      </c>
      <c r="D329" s="214" t="s">
        <v>136</v>
      </c>
      <c r="E329" s="215" t="s">
        <v>689</v>
      </c>
      <c r="F329" s="216" t="s">
        <v>690</v>
      </c>
      <c r="G329" s="217" t="s">
        <v>223</v>
      </c>
      <c r="H329" s="218">
        <v>34</v>
      </c>
      <c r="I329" s="219"/>
      <c r="J329" s="220">
        <f>ROUND(I329*H329,2)</f>
        <v>0</v>
      </c>
      <c r="K329" s="216" t="s">
        <v>140</v>
      </c>
      <c r="L329" s="44"/>
      <c r="M329" s="221" t="s">
        <v>1</v>
      </c>
      <c r="N329" s="222" t="s">
        <v>42</v>
      </c>
      <c r="O329" s="91"/>
      <c r="P329" s="223">
        <f>O329*H329</f>
        <v>0</v>
      </c>
      <c r="Q329" s="223">
        <v>0</v>
      </c>
      <c r="R329" s="223">
        <f>Q329*H329</f>
        <v>0</v>
      </c>
      <c r="S329" s="223">
        <v>0</v>
      </c>
      <c r="T329" s="224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5" t="s">
        <v>220</v>
      </c>
      <c r="AT329" s="225" t="s">
        <v>136</v>
      </c>
      <c r="AU329" s="225" t="s">
        <v>142</v>
      </c>
      <c r="AY329" s="17" t="s">
        <v>133</v>
      </c>
      <c r="BE329" s="226">
        <f>IF(N329="základní",J329,0)</f>
        <v>0</v>
      </c>
      <c r="BF329" s="226">
        <f>IF(N329="snížená",J329,0)</f>
        <v>0</v>
      </c>
      <c r="BG329" s="226">
        <f>IF(N329="zákl. přenesená",J329,0)</f>
        <v>0</v>
      </c>
      <c r="BH329" s="226">
        <f>IF(N329="sníž. přenesená",J329,0)</f>
        <v>0</v>
      </c>
      <c r="BI329" s="226">
        <f>IF(N329="nulová",J329,0)</f>
        <v>0</v>
      </c>
      <c r="BJ329" s="17" t="s">
        <v>142</v>
      </c>
      <c r="BK329" s="226">
        <f>ROUND(I329*H329,2)</f>
        <v>0</v>
      </c>
      <c r="BL329" s="17" t="s">
        <v>220</v>
      </c>
      <c r="BM329" s="225" t="s">
        <v>691</v>
      </c>
    </row>
    <row r="330" s="2" customFormat="1" ht="24.15" customHeight="1">
      <c r="A330" s="38"/>
      <c r="B330" s="39"/>
      <c r="C330" s="260" t="s">
        <v>692</v>
      </c>
      <c r="D330" s="260" t="s">
        <v>356</v>
      </c>
      <c r="E330" s="261" t="s">
        <v>693</v>
      </c>
      <c r="F330" s="262" t="s">
        <v>694</v>
      </c>
      <c r="G330" s="263" t="s">
        <v>223</v>
      </c>
      <c r="H330" s="264">
        <v>34</v>
      </c>
      <c r="I330" s="265"/>
      <c r="J330" s="266">
        <f>ROUND(I330*H330,2)</f>
        <v>0</v>
      </c>
      <c r="K330" s="262" t="s">
        <v>140</v>
      </c>
      <c r="L330" s="267"/>
      <c r="M330" s="268" t="s">
        <v>1</v>
      </c>
      <c r="N330" s="269" t="s">
        <v>42</v>
      </c>
      <c r="O330" s="91"/>
      <c r="P330" s="223">
        <f>O330*H330</f>
        <v>0</v>
      </c>
      <c r="Q330" s="223">
        <v>5.0000000000000002E-05</v>
      </c>
      <c r="R330" s="223">
        <f>Q330*H330</f>
        <v>0.0017000000000000001</v>
      </c>
      <c r="S330" s="223">
        <v>0</v>
      </c>
      <c r="T330" s="224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5" t="s">
        <v>302</v>
      </c>
      <c r="AT330" s="225" t="s">
        <v>356</v>
      </c>
      <c r="AU330" s="225" t="s">
        <v>142</v>
      </c>
      <c r="AY330" s="17" t="s">
        <v>133</v>
      </c>
      <c r="BE330" s="226">
        <f>IF(N330="základní",J330,0)</f>
        <v>0</v>
      </c>
      <c r="BF330" s="226">
        <f>IF(N330="snížená",J330,0)</f>
        <v>0</v>
      </c>
      <c r="BG330" s="226">
        <f>IF(N330="zákl. přenesená",J330,0)</f>
        <v>0</v>
      </c>
      <c r="BH330" s="226">
        <f>IF(N330="sníž. přenesená",J330,0)</f>
        <v>0</v>
      </c>
      <c r="BI330" s="226">
        <f>IF(N330="nulová",J330,0)</f>
        <v>0</v>
      </c>
      <c r="BJ330" s="17" t="s">
        <v>142</v>
      </c>
      <c r="BK330" s="226">
        <f>ROUND(I330*H330,2)</f>
        <v>0</v>
      </c>
      <c r="BL330" s="17" t="s">
        <v>220</v>
      </c>
      <c r="BM330" s="225" t="s">
        <v>695</v>
      </c>
    </row>
    <row r="331" s="2" customFormat="1">
      <c r="A331" s="38"/>
      <c r="B331" s="39"/>
      <c r="C331" s="40"/>
      <c r="D331" s="229" t="s">
        <v>696</v>
      </c>
      <c r="E331" s="40"/>
      <c r="F331" s="270" t="s">
        <v>697</v>
      </c>
      <c r="G331" s="40"/>
      <c r="H331" s="40"/>
      <c r="I331" s="271"/>
      <c r="J331" s="40"/>
      <c r="K331" s="40"/>
      <c r="L331" s="44"/>
      <c r="M331" s="272"/>
      <c r="N331" s="273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696</v>
      </c>
      <c r="AU331" s="17" t="s">
        <v>142</v>
      </c>
    </row>
    <row r="332" s="2" customFormat="1" ht="37.8" customHeight="1">
      <c r="A332" s="38"/>
      <c r="B332" s="39"/>
      <c r="C332" s="214" t="s">
        <v>698</v>
      </c>
      <c r="D332" s="214" t="s">
        <v>136</v>
      </c>
      <c r="E332" s="215" t="s">
        <v>699</v>
      </c>
      <c r="F332" s="216" t="s">
        <v>700</v>
      </c>
      <c r="G332" s="217" t="s">
        <v>223</v>
      </c>
      <c r="H332" s="218">
        <v>125</v>
      </c>
      <c r="I332" s="219"/>
      <c r="J332" s="220">
        <f>ROUND(I332*H332,2)</f>
        <v>0</v>
      </c>
      <c r="K332" s="216" t="s">
        <v>140</v>
      </c>
      <c r="L332" s="44"/>
      <c r="M332" s="221" t="s">
        <v>1</v>
      </c>
      <c r="N332" s="222" t="s">
        <v>42</v>
      </c>
      <c r="O332" s="91"/>
      <c r="P332" s="223">
        <f>O332*H332</f>
        <v>0</v>
      </c>
      <c r="Q332" s="223">
        <v>0</v>
      </c>
      <c r="R332" s="223">
        <f>Q332*H332</f>
        <v>0</v>
      </c>
      <c r="S332" s="223">
        <v>0</v>
      </c>
      <c r="T332" s="224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5" t="s">
        <v>220</v>
      </c>
      <c r="AT332" s="225" t="s">
        <v>136</v>
      </c>
      <c r="AU332" s="225" t="s">
        <v>142</v>
      </c>
      <c r="AY332" s="17" t="s">
        <v>133</v>
      </c>
      <c r="BE332" s="226">
        <f>IF(N332="základní",J332,0)</f>
        <v>0</v>
      </c>
      <c r="BF332" s="226">
        <f>IF(N332="snížená",J332,0)</f>
        <v>0</v>
      </c>
      <c r="BG332" s="226">
        <f>IF(N332="zákl. přenesená",J332,0)</f>
        <v>0</v>
      </c>
      <c r="BH332" s="226">
        <f>IF(N332="sníž. přenesená",J332,0)</f>
        <v>0</v>
      </c>
      <c r="BI332" s="226">
        <f>IF(N332="nulová",J332,0)</f>
        <v>0</v>
      </c>
      <c r="BJ332" s="17" t="s">
        <v>142</v>
      </c>
      <c r="BK332" s="226">
        <f>ROUND(I332*H332,2)</f>
        <v>0</v>
      </c>
      <c r="BL332" s="17" t="s">
        <v>220</v>
      </c>
      <c r="BM332" s="225" t="s">
        <v>701</v>
      </c>
    </row>
    <row r="333" s="2" customFormat="1" ht="24.15" customHeight="1">
      <c r="A333" s="38"/>
      <c r="B333" s="39"/>
      <c r="C333" s="260" t="s">
        <v>702</v>
      </c>
      <c r="D333" s="260" t="s">
        <v>356</v>
      </c>
      <c r="E333" s="261" t="s">
        <v>703</v>
      </c>
      <c r="F333" s="262" t="s">
        <v>704</v>
      </c>
      <c r="G333" s="263" t="s">
        <v>223</v>
      </c>
      <c r="H333" s="264">
        <v>125</v>
      </c>
      <c r="I333" s="265"/>
      <c r="J333" s="266">
        <f>ROUND(I333*H333,2)</f>
        <v>0</v>
      </c>
      <c r="K333" s="262" t="s">
        <v>140</v>
      </c>
      <c r="L333" s="267"/>
      <c r="M333" s="268" t="s">
        <v>1</v>
      </c>
      <c r="N333" s="269" t="s">
        <v>42</v>
      </c>
      <c r="O333" s="91"/>
      <c r="P333" s="223">
        <f>O333*H333</f>
        <v>0</v>
      </c>
      <c r="Q333" s="223">
        <v>0.00012</v>
      </c>
      <c r="R333" s="223">
        <f>Q333*H333</f>
        <v>0.015000000000000001</v>
      </c>
      <c r="S333" s="223">
        <v>0</v>
      </c>
      <c r="T333" s="224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5" t="s">
        <v>302</v>
      </c>
      <c r="AT333" s="225" t="s">
        <v>356</v>
      </c>
      <c r="AU333" s="225" t="s">
        <v>142</v>
      </c>
      <c r="AY333" s="17" t="s">
        <v>133</v>
      </c>
      <c r="BE333" s="226">
        <f>IF(N333="základní",J333,0)</f>
        <v>0</v>
      </c>
      <c r="BF333" s="226">
        <f>IF(N333="snížená",J333,0)</f>
        <v>0</v>
      </c>
      <c r="BG333" s="226">
        <f>IF(N333="zákl. přenesená",J333,0)</f>
        <v>0</v>
      </c>
      <c r="BH333" s="226">
        <f>IF(N333="sníž. přenesená",J333,0)</f>
        <v>0</v>
      </c>
      <c r="BI333" s="226">
        <f>IF(N333="nulová",J333,0)</f>
        <v>0</v>
      </c>
      <c r="BJ333" s="17" t="s">
        <v>142</v>
      </c>
      <c r="BK333" s="226">
        <f>ROUND(I333*H333,2)</f>
        <v>0</v>
      </c>
      <c r="BL333" s="17" t="s">
        <v>220</v>
      </c>
      <c r="BM333" s="225" t="s">
        <v>705</v>
      </c>
    </row>
    <row r="334" s="2" customFormat="1">
      <c r="A334" s="38"/>
      <c r="B334" s="39"/>
      <c r="C334" s="40"/>
      <c r="D334" s="229" t="s">
        <v>696</v>
      </c>
      <c r="E334" s="40"/>
      <c r="F334" s="270" t="s">
        <v>706</v>
      </c>
      <c r="G334" s="40"/>
      <c r="H334" s="40"/>
      <c r="I334" s="271"/>
      <c r="J334" s="40"/>
      <c r="K334" s="40"/>
      <c r="L334" s="44"/>
      <c r="M334" s="272"/>
      <c r="N334" s="273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696</v>
      </c>
      <c r="AU334" s="17" t="s">
        <v>142</v>
      </c>
    </row>
    <row r="335" s="2" customFormat="1" ht="37.8" customHeight="1">
      <c r="A335" s="38"/>
      <c r="B335" s="39"/>
      <c r="C335" s="214" t="s">
        <v>707</v>
      </c>
      <c r="D335" s="214" t="s">
        <v>136</v>
      </c>
      <c r="E335" s="215" t="s">
        <v>708</v>
      </c>
      <c r="F335" s="216" t="s">
        <v>709</v>
      </c>
      <c r="G335" s="217" t="s">
        <v>223</v>
      </c>
      <c r="H335" s="218">
        <v>105</v>
      </c>
      <c r="I335" s="219"/>
      <c r="J335" s="220">
        <f>ROUND(I335*H335,2)</f>
        <v>0</v>
      </c>
      <c r="K335" s="216" t="s">
        <v>140</v>
      </c>
      <c r="L335" s="44"/>
      <c r="M335" s="221" t="s">
        <v>1</v>
      </c>
      <c r="N335" s="222" t="s">
        <v>42</v>
      </c>
      <c r="O335" s="91"/>
      <c r="P335" s="223">
        <f>O335*H335</f>
        <v>0</v>
      </c>
      <c r="Q335" s="223">
        <v>0</v>
      </c>
      <c r="R335" s="223">
        <f>Q335*H335</f>
        <v>0</v>
      </c>
      <c r="S335" s="223">
        <v>0</v>
      </c>
      <c r="T335" s="224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5" t="s">
        <v>220</v>
      </c>
      <c r="AT335" s="225" t="s">
        <v>136</v>
      </c>
      <c r="AU335" s="225" t="s">
        <v>142</v>
      </c>
      <c r="AY335" s="17" t="s">
        <v>133</v>
      </c>
      <c r="BE335" s="226">
        <f>IF(N335="základní",J335,0)</f>
        <v>0</v>
      </c>
      <c r="BF335" s="226">
        <f>IF(N335="snížená",J335,0)</f>
        <v>0</v>
      </c>
      <c r="BG335" s="226">
        <f>IF(N335="zákl. přenesená",J335,0)</f>
        <v>0</v>
      </c>
      <c r="BH335" s="226">
        <f>IF(N335="sníž. přenesená",J335,0)</f>
        <v>0</v>
      </c>
      <c r="BI335" s="226">
        <f>IF(N335="nulová",J335,0)</f>
        <v>0</v>
      </c>
      <c r="BJ335" s="17" t="s">
        <v>142</v>
      </c>
      <c r="BK335" s="226">
        <f>ROUND(I335*H335,2)</f>
        <v>0</v>
      </c>
      <c r="BL335" s="17" t="s">
        <v>220</v>
      </c>
      <c r="BM335" s="225" t="s">
        <v>710</v>
      </c>
    </row>
    <row r="336" s="2" customFormat="1" ht="24.15" customHeight="1">
      <c r="A336" s="38"/>
      <c r="B336" s="39"/>
      <c r="C336" s="260" t="s">
        <v>711</v>
      </c>
      <c r="D336" s="260" t="s">
        <v>356</v>
      </c>
      <c r="E336" s="261" t="s">
        <v>712</v>
      </c>
      <c r="F336" s="262" t="s">
        <v>713</v>
      </c>
      <c r="G336" s="263" t="s">
        <v>223</v>
      </c>
      <c r="H336" s="264">
        <v>105</v>
      </c>
      <c r="I336" s="265"/>
      <c r="J336" s="266">
        <f>ROUND(I336*H336,2)</f>
        <v>0</v>
      </c>
      <c r="K336" s="262" t="s">
        <v>140</v>
      </c>
      <c r="L336" s="267"/>
      <c r="M336" s="268" t="s">
        <v>1</v>
      </c>
      <c r="N336" s="269" t="s">
        <v>42</v>
      </c>
      <c r="O336" s="91"/>
      <c r="P336" s="223">
        <f>O336*H336</f>
        <v>0</v>
      </c>
      <c r="Q336" s="223">
        <v>0.00017000000000000001</v>
      </c>
      <c r="R336" s="223">
        <f>Q336*H336</f>
        <v>0.017850000000000001</v>
      </c>
      <c r="S336" s="223">
        <v>0</v>
      </c>
      <c r="T336" s="224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5" t="s">
        <v>302</v>
      </c>
      <c r="AT336" s="225" t="s">
        <v>356</v>
      </c>
      <c r="AU336" s="225" t="s">
        <v>142</v>
      </c>
      <c r="AY336" s="17" t="s">
        <v>133</v>
      </c>
      <c r="BE336" s="226">
        <f>IF(N336="základní",J336,0)</f>
        <v>0</v>
      </c>
      <c r="BF336" s="226">
        <f>IF(N336="snížená",J336,0)</f>
        <v>0</v>
      </c>
      <c r="BG336" s="226">
        <f>IF(N336="zákl. přenesená",J336,0)</f>
        <v>0</v>
      </c>
      <c r="BH336" s="226">
        <f>IF(N336="sníž. přenesená",J336,0)</f>
        <v>0</v>
      </c>
      <c r="BI336" s="226">
        <f>IF(N336="nulová",J336,0)</f>
        <v>0</v>
      </c>
      <c r="BJ336" s="17" t="s">
        <v>142</v>
      </c>
      <c r="BK336" s="226">
        <f>ROUND(I336*H336,2)</f>
        <v>0</v>
      </c>
      <c r="BL336" s="17" t="s">
        <v>220</v>
      </c>
      <c r="BM336" s="225" t="s">
        <v>714</v>
      </c>
    </row>
    <row r="337" s="2" customFormat="1">
      <c r="A337" s="38"/>
      <c r="B337" s="39"/>
      <c r="C337" s="40"/>
      <c r="D337" s="229" t="s">
        <v>696</v>
      </c>
      <c r="E337" s="40"/>
      <c r="F337" s="270" t="s">
        <v>715</v>
      </c>
      <c r="G337" s="40"/>
      <c r="H337" s="40"/>
      <c r="I337" s="271"/>
      <c r="J337" s="40"/>
      <c r="K337" s="40"/>
      <c r="L337" s="44"/>
      <c r="M337" s="272"/>
      <c r="N337" s="273"/>
      <c r="O337" s="91"/>
      <c r="P337" s="91"/>
      <c r="Q337" s="91"/>
      <c r="R337" s="91"/>
      <c r="S337" s="91"/>
      <c r="T337" s="92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696</v>
      </c>
      <c r="AU337" s="17" t="s">
        <v>142</v>
      </c>
    </row>
    <row r="338" s="2" customFormat="1" ht="37.8" customHeight="1">
      <c r="A338" s="38"/>
      <c r="B338" s="39"/>
      <c r="C338" s="214" t="s">
        <v>716</v>
      </c>
      <c r="D338" s="214" t="s">
        <v>136</v>
      </c>
      <c r="E338" s="215" t="s">
        <v>717</v>
      </c>
      <c r="F338" s="216" t="s">
        <v>718</v>
      </c>
      <c r="G338" s="217" t="s">
        <v>223</v>
      </c>
      <c r="H338" s="218">
        <v>6</v>
      </c>
      <c r="I338" s="219"/>
      <c r="J338" s="220">
        <f>ROUND(I338*H338,2)</f>
        <v>0</v>
      </c>
      <c r="K338" s="216" t="s">
        <v>140</v>
      </c>
      <c r="L338" s="44"/>
      <c r="M338" s="221" t="s">
        <v>1</v>
      </c>
      <c r="N338" s="222" t="s">
        <v>42</v>
      </c>
      <c r="O338" s="91"/>
      <c r="P338" s="223">
        <f>O338*H338</f>
        <v>0</v>
      </c>
      <c r="Q338" s="223">
        <v>0</v>
      </c>
      <c r="R338" s="223">
        <f>Q338*H338</f>
        <v>0</v>
      </c>
      <c r="S338" s="223">
        <v>0</v>
      </c>
      <c r="T338" s="224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5" t="s">
        <v>220</v>
      </c>
      <c r="AT338" s="225" t="s">
        <v>136</v>
      </c>
      <c r="AU338" s="225" t="s">
        <v>142</v>
      </c>
      <c r="AY338" s="17" t="s">
        <v>133</v>
      </c>
      <c r="BE338" s="226">
        <f>IF(N338="základní",J338,0)</f>
        <v>0</v>
      </c>
      <c r="BF338" s="226">
        <f>IF(N338="snížená",J338,0)</f>
        <v>0</v>
      </c>
      <c r="BG338" s="226">
        <f>IF(N338="zákl. přenesená",J338,0)</f>
        <v>0</v>
      </c>
      <c r="BH338" s="226">
        <f>IF(N338="sníž. přenesená",J338,0)</f>
        <v>0</v>
      </c>
      <c r="BI338" s="226">
        <f>IF(N338="nulová",J338,0)</f>
        <v>0</v>
      </c>
      <c r="BJ338" s="17" t="s">
        <v>142</v>
      </c>
      <c r="BK338" s="226">
        <f>ROUND(I338*H338,2)</f>
        <v>0</v>
      </c>
      <c r="BL338" s="17" t="s">
        <v>220</v>
      </c>
      <c r="BM338" s="225" t="s">
        <v>719</v>
      </c>
    </row>
    <row r="339" s="2" customFormat="1" ht="24.15" customHeight="1">
      <c r="A339" s="38"/>
      <c r="B339" s="39"/>
      <c r="C339" s="260" t="s">
        <v>720</v>
      </c>
      <c r="D339" s="260" t="s">
        <v>356</v>
      </c>
      <c r="E339" s="261" t="s">
        <v>721</v>
      </c>
      <c r="F339" s="262" t="s">
        <v>722</v>
      </c>
      <c r="G339" s="263" t="s">
        <v>223</v>
      </c>
      <c r="H339" s="264">
        <v>6</v>
      </c>
      <c r="I339" s="265"/>
      <c r="J339" s="266">
        <f>ROUND(I339*H339,2)</f>
        <v>0</v>
      </c>
      <c r="K339" s="262" t="s">
        <v>140</v>
      </c>
      <c r="L339" s="267"/>
      <c r="M339" s="268" t="s">
        <v>1</v>
      </c>
      <c r="N339" s="269" t="s">
        <v>42</v>
      </c>
      <c r="O339" s="91"/>
      <c r="P339" s="223">
        <f>O339*H339</f>
        <v>0</v>
      </c>
      <c r="Q339" s="223">
        <v>0.00016000000000000001</v>
      </c>
      <c r="R339" s="223">
        <f>Q339*H339</f>
        <v>0.00096000000000000013</v>
      </c>
      <c r="S339" s="223">
        <v>0</v>
      </c>
      <c r="T339" s="224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5" t="s">
        <v>302</v>
      </c>
      <c r="AT339" s="225" t="s">
        <v>356</v>
      </c>
      <c r="AU339" s="225" t="s">
        <v>142</v>
      </c>
      <c r="AY339" s="17" t="s">
        <v>133</v>
      </c>
      <c r="BE339" s="226">
        <f>IF(N339="základní",J339,0)</f>
        <v>0</v>
      </c>
      <c r="BF339" s="226">
        <f>IF(N339="snížená",J339,0)</f>
        <v>0</v>
      </c>
      <c r="BG339" s="226">
        <f>IF(N339="zákl. přenesená",J339,0)</f>
        <v>0</v>
      </c>
      <c r="BH339" s="226">
        <f>IF(N339="sníž. přenesená",J339,0)</f>
        <v>0</v>
      </c>
      <c r="BI339" s="226">
        <f>IF(N339="nulová",J339,0)</f>
        <v>0</v>
      </c>
      <c r="BJ339" s="17" t="s">
        <v>142</v>
      </c>
      <c r="BK339" s="226">
        <f>ROUND(I339*H339,2)</f>
        <v>0</v>
      </c>
      <c r="BL339" s="17" t="s">
        <v>220</v>
      </c>
      <c r="BM339" s="225" t="s">
        <v>723</v>
      </c>
    </row>
    <row r="340" s="2" customFormat="1">
      <c r="A340" s="38"/>
      <c r="B340" s="39"/>
      <c r="C340" s="40"/>
      <c r="D340" s="229" t="s">
        <v>696</v>
      </c>
      <c r="E340" s="40"/>
      <c r="F340" s="270" t="s">
        <v>724</v>
      </c>
      <c r="G340" s="40"/>
      <c r="H340" s="40"/>
      <c r="I340" s="271"/>
      <c r="J340" s="40"/>
      <c r="K340" s="40"/>
      <c r="L340" s="44"/>
      <c r="M340" s="272"/>
      <c r="N340" s="273"/>
      <c r="O340" s="91"/>
      <c r="P340" s="91"/>
      <c r="Q340" s="91"/>
      <c r="R340" s="91"/>
      <c r="S340" s="91"/>
      <c r="T340" s="92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696</v>
      </c>
      <c r="AU340" s="17" t="s">
        <v>142</v>
      </c>
    </row>
    <row r="341" s="2" customFormat="1" ht="37.8" customHeight="1">
      <c r="A341" s="38"/>
      <c r="B341" s="39"/>
      <c r="C341" s="214" t="s">
        <v>725</v>
      </c>
      <c r="D341" s="214" t="s">
        <v>136</v>
      </c>
      <c r="E341" s="215" t="s">
        <v>726</v>
      </c>
      <c r="F341" s="216" t="s">
        <v>727</v>
      </c>
      <c r="G341" s="217" t="s">
        <v>139</v>
      </c>
      <c r="H341" s="218">
        <v>8</v>
      </c>
      <c r="I341" s="219"/>
      <c r="J341" s="220">
        <f>ROUND(I341*H341,2)</f>
        <v>0</v>
      </c>
      <c r="K341" s="216" t="s">
        <v>140</v>
      </c>
      <c r="L341" s="44"/>
      <c r="M341" s="221" t="s">
        <v>1</v>
      </c>
      <c r="N341" s="222" t="s">
        <v>42</v>
      </c>
      <c r="O341" s="91"/>
      <c r="P341" s="223">
        <f>O341*H341</f>
        <v>0</v>
      </c>
      <c r="Q341" s="223">
        <v>0</v>
      </c>
      <c r="R341" s="223">
        <f>Q341*H341</f>
        <v>0</v>
      </c>
      <c r="S341" s="223">
        <v>0</v>
      </c>
      <c r="T341" s="224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5" t="s">
        <v>220</v>
      </c>
      <c r="AT341" s="225" t="s">
        <v>136</v>
      </c>
      <c r="AU341" s="225" t="s">
        <v>142</v>
      </c>
      <c r="AY341" s="17" t="s">
        <v>133</v>
      </c>
      <c r="BE341" s="226">
        <f>IF(N341="základní",J341,0)</f>
        <v>0</v>
      </c>
      <c r="BF341" s="226">
        <f>IF(N341="snížená",J341,0)</f>
        <v>0</v>
      </c>
      <c r="BG341" s="226">
        <f>IF(N341="zákl. přenesená",J341,0)</f>
        <v>0</v>
      </c>
      <c r="BH341" s="226">
        <f>IF(N341="sníž. přenesená",J341,0)</f>
        <v>0</v>
      </c>
      <c r="BI341" s="226">
        <f>IF(N341="nulová",J341,0)</f>
        <v>0</v>
      </c>
      <c r="BJ341" s="17" t="s">
        <v>142</v>
      </c>
      <c r="BK341" s="226">
        <f>ROUND(I341*H341,2)</f>
        <v>0</v>
      </c>
      <c r="BL341" s="17" t="s">
        <v>220</v>
      </c>
      <c r="BM341" s="225" t="s">
        <v>728</v>
      </c>
    </row>
    <row r="342" s="2" customFormat="1" ht="24.15" customHeight="1">
      <c r="A342" s="38"/>
      <c r="B342" s="39"/>
      <c r="C342" s="260" t="s">
        <v>729</v>
      </c>
      <c r="D342" s="260" t="s">
        <v>356</v>
      </c>
      <c r="E342" s="261" t="s">
        <v>730</v>
      </c>
      <c r="F342" s="262" t="s">
        <v>731</v>
      </c>
      <c r="G342" s="263" t="s">
        <v>139</v>
      </c>
      <c r="H342" s="264">
        <v>8</v>
      </c>
      <c r="I342" s="265"/>
      <c r="J342" s="266">
        <f>ROUND(I342*H342,2)</f>
        <v>0</v>
      </c>
      <c r="K342" s="262" t="s">
        <v>140</v>
      </c>
      <c r="L342" s="267"/>
      <c r="M342" s="268" t="s">
        <v>1</v>
      </c>
      <c r="N342" s="269" t="s">
        <v>42</v>
      </c>
      <c r="O342" s="91"/>
      <c r="P342" s="223">
        <f>O342*H342</f>
        <v>0</v>
      </c>
      <c r="Q342" s="223">
        <v>4.0000000000000003E-05</v>
      </c>
      <c r="R342" s="223">
        <f>Q342*H342</f>
        <v>0.00032000000000000003</v>
      </c>
      <c r="S342" s="223">
        <v>0</v>
      </c>
      <c r="T342" s="224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5" t="s">
        <v>302</v>
      </c>
      <c r="AT342" s="225" t="s">
        <v>356</v>
      </c>
      <c r="AU342" s="225" t="s">
        <v>142</v>
      </c>
      <c r="AY342" s="17" t="s">
        <v>133</v>
      </c>
      <c r="BE342" s="226">
        <f>IF(N342="základní",J342,0)</f>
        <v>0</v>
      </c>
      <c r="BF342" s="226">
        <f>IF(N342="snížená",J342,0)</f>
        <v>0</v>
      </c>
      <c r="BG342" s="226">
        <f>IF(N342="zákl. přenesená",J342,0)</f>
        <v>0</v>
      </c>
      <c r="BH342" s="226">
        <f>IF(N342="sníž. přenesená",J342,0)</f>
        <v>0</v>
      </c>
      <c r="BI342" s="226">
        <f>IF(N342="nulová",J342,0)</f>
        <v>0</v>
      </c>
      <c r="BJ342" s="17" t="s">
        <v>142</v>
      </c>
      <c r="BK342" s="226">
        <f>ROUND(I342*H342,2)</f>
        <v>0</v>
      </c>
      <c r="BL342" s="17" t="s">
        <v>220</v>
      </c>
      <c r="BM342" s="225" t="s">
        <v>732</v>
      </c>
    </row>
    <row r="343" s="2" customFormat="1" ht="16.5" customHeight="1">
      <c r="A343" s="38"/>
      <c r="B343" s="39"/>
      <c r="C343" s="260" t="s">
        <v>733</v>
      </c>
      <c r="D343" s="260" t="s">
        <v>356</v>
      </c>
      <c r="E343" s="261" t="s">
        <v>734</v>
      </c>
      <c r="F343" s="262" t="s">
        <v>735</v>
      </c>
      <c r="G343" s="263" t="s">
        <v>139</v>
      </c>
      <c r="H343" s="264">
        <v>8</v>
      </c>
      <c r="I343" s="265"/>
      <c r="J343" s="266">
        <f>ROUND(I343*H343,2)</f>
        <v>0</v>
      </c>
      <c r="K343" s="262" t="s">
        <v>140</v>
      </c>
      <c r="L343" s="267"/>
      <c r="M343" s="268" t="s">
        <v>1</v>
      </c>
      <c r="N343" s="269" t="s">
        <v>42</v>
      </c>
      <c r="O343" s="91"/>
      <c r="P343" s="223">
        <f>O343*H343</f>
        <v>0</v>
      </c>
      <c r="Q343" s="223">
        <v>1.0000000000000001E-05</v>
      </c>
      <c r="R343" s="223">
        <f>Q343*H343</f>
        <v>8.0000000000000007E-05</v>
      </c>
      <c r="S343" s="223">
        <v>0</v>
      </c>
      <c r="T343" s="224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5" t="s">
        <v>302</v>
      </c>
      <c r="AT343" s="225" t="s">
        <v>356</v>
      </c>
      <c r="AU343" s="225" t="s">
        <v>142</v>
      </c>
      <c r="AY343" s="17" t="s">
        <v>133</v>
      </c>
      <c r="BE343" s="226">
        <f>IF(N343="základní",J343,0)</f>
        <v>0</v>
      </c>
      <c r="BF343" s="226">
        <f>IF(N343="snížená",J343,0)</f>
        <v>0</v>
      </c>
      <c r="BG343" s="226">
        <f>IF(N343="zákl. přenesená",J343,0)</f>
        <v>0</v>
      </c>
      <c r="BH343" s="226">
        <f>IF(N343="sníž. přenesená",J343,0)</f>
        <v>0</v>
      </c>
      <c r="BI343" s="226">
        <f>IF(N343="nulová",J343,0)</f>
        <v>0</v>
      </c>
      <c r="BJ343" s="17" t="s">
        <v>142</v>
      </c>
      <c r="BK343" s="226">
        <f>ROUND(I343*H343,2)</f>
        <v>0</v>
      </c>
      <c r="BL343" s="17" t="s">
        <v>220</v>
      </c>
      <c r="BM343" s="225" t="s">
        <v>736</v>
      </c>
    </row>
    <row r="344" s="2" customFormat="1" ht="37.8" customHeight="1">
      <c r="A344" s="38"/>
      <c r="B344" s="39"/>
      <c r="C344" s="214" t="s">
        <v>737</v>
      </c>
      <c r="D344" s="214" t="s">
        <v>136</v>
      </c>
      <c r="E344" s="215" t="s">
        <v>738</v>
      </c>
      <c r="F344" s="216" t="s">
        <v>739</v>
      </c>
      <c r="G344" s="217" t="s">
        <v>139</v>
      </c>
      <c r="H344" s="218">
        <v>11</v>
      </c>
      <c r="I344" s="219"/>
      <c r="J344" s="220">
        <f>ROUND(I344*H344,2)</f>
        <v>0</v>
      </c>
      <c r="K344" s="216" t="s">
        <v>140</v>
      </c>
      <c r="L344" s="44"/>
      <c r="M344" s="221" t="s">
        <v>1</v>
      </c>
      <c r="N344" s="222" t="s">
        <v>42</v>
      </c>
      <c r="O344" s="91"/>
      <c r="P344" s="223">
        <f>O344*H344</f>
        <v>0</v>
      </c>
      <c r="Q344" s="223">
        <v>0</v>
      </c>
      <c r="R344" s="223">
        <f>Q344*H344</f>
        <v>0</v>
      </c>
      <c r="S344" s="223">
        <v>0</v>
      </c>
      <c r="T344" s="224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5" t="s">
        <v>220</v>
      </c>
      <c r="AT344" s="225" t="s">
        <v>136</v>
      </c>
      <c r="AU344" s="225" t="s">
        <v>142</v>
      </c>
      <c r="AY344" s="17" t="s">
        <v>133</v>
      </c>
      <c r="BE344" s="226">
        <f>IF(N344="základní",J344,0)</f>
        <v>0</v>
      </c>
      <c r="BF344" s="226">
        <f>IF(N344="snížená",J344,0)</f>
        <v>0</v>
      </c>
      <c r="BG344" s="226">
        <f>IF(N344="zákl. přenesená",J344,0)</f>
        <v>0</v>
      </c>
      <c r="BH344" s="226">
        <f>IF(N344="sníž. přenesená",J344,0)</f>
        <v>0</v>
      </c>
      <c r="BI344" s="226">
        <f>IF(N344="nulová",J344,0)</f>
        <v>0</v>
      </c>
      <c r="BJ344" s="17" t="s">
        <v>142</v>
      </c>
      <c r="BK344" s="226">
        <f>ROUND(I344*H344,2)</f>
        <v>0</v>
      </c>
      <c r="BL344" s="17" t="s">
        <v>220</v>
      </c>
      <c r="BM344" s="225" t="s">
        <v>740</v>
      </c>
    </row>
    <row r="345" s="2" customFormat="1" ht="24.15" customHeight="1">
      <c r="A345" s="38"/>
      <c r="B345" s="39"/>
      <c r="C345" s="260" t="s">
        <v>741</v>
      </c>
      <c r="D345" s="260" t="s">
        <v>356</v>
      </c>
      <c r="E345" s="261" t="s">
        <v>742</v>
      </c>
      <c r="F345" s="262" t="s">
        <v>743</v>
      </c>
      <c r="G345" s="263" t="s">
        <v>139</v>
      </c>
      <c r="H345" s="264">
        <v>11</v>
      </c>
      <c r="I345" s="265"/>
      <c r="J345" s="266">
        <f>ROUND(I345*H345,2)</f>
        <v>0</v>
      </c>
      <c r="K345" s="262" t="s">
        <v>140</v>
      </c>
      <c r="L345" s="267"/>
      <c r="M345" s="268" t="s">
        <v>1</v>
      </c>
      <c r="N345" s="269" t="s">
        <v>42</v>
      </c>
      <c r="O345" s="91"/>
      <c r="P345" s="223">
        <f>O345*H345</f>
        <v>0</v>
      </c>
      <c r="Q345" s="223">
        <v>6.9999999999999994E-05</v>
      </c>
      <c r="R345" s="223">
        <f>Q345*H345</f>
        <v>0.00076999999999999996</v>
      </c>
      <c r="S345" s="223">
        <v>0</v>
      </c>
      <c r="T345" s="224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5" t="s">
        <v>302</v>
      </c>
      <c r="AT345" s="225" t="s">
        <v>356</v>
      </c>
      <c r="AU345" s="225" t="s">
        <v>142</v>
      </c>
      <c r="AY345" s="17" t="s">
        <v>133</v>
      </c>
      <c r="BE345" s="226">
        <f>IF(N345="základní",J345,0)</f>
        <v>0</v>
      </c>
      <c r="BF345" s="226">
        <f>IF(N345="snížená",J345,0)</f>
        <v>0</v>
      </c>
      <c r="BG345" s="226">
        <f>IF(N345="zákl. přenesená",J345,0)</f>
        <v>0</v>
      </c>
      <c r="BH345" s="226">
        <f>IF(N345="sníž. přenesená",J345,0)</f>
        <v>0</v>
      </c>
      <c r="BI345" s="226">
        <f>IF(N345="nulová",J345,0)</f>
        <v>0</v>
      </c>
      <c r="BJ345" s="17" t="s">
        <v>142</v>
      </c>
      <c r="BK345" s="226">
        <f>ROUND(I345*H345,2)</f>
        <v>0</v>
      </c>
      <c r="BL345" s="17" t="s">
        <v>220</v>
      </c>
      <c r="BM345" s="225" t="s">
        <v>744</v>
      </c>
    </row>
    <row r="346" s="2" customFormat="1" ht="16.5" customHeight="1">
      <c r="A346" s="38"/>
      <c r="B346" s="39"/>
      <c r="C346" s="260" t="s">
        <v>745</v>
      </c>
      <c r="D346" s="260" t="s">
        <v>356</v>
      </c>
      <c r="E346" s="261" t="s">
        <v>734</v>
      </c>
      <c r="F346" s="262" t="s">
        <v>735</v>
      </c>
      <c r="G346" s="263" t="s">
        <v>139</v>
      </c>
      <c r="H346" s="264">
        <v>11</v>
      </c>
      <c r="I346" s="265"/>
      <c r="J346" s="266">
        <f>ROUND(I346*H346,2)</f>
        <v>0</v>
      </c>
      <c r="K346" s="262" t="s">
        <v>140</v>
      </c>
      <c r="L346" s="267"/>
      <c r="M346" s="268" t="s">
        <v>1</v>
      </c>
      <c r="N346" s="269" t="s">
        <v>42</v>
      </c>
      <c r="O346" s="91"/>
      <c r="P346" s="223">
        <f>O346*H346</f>
        <v>0</v>
      </c>
      <c r="Q346" s="223">
        <v>1.0000000000000001E-05</v>
      </c>
      <c r="R346" s="223">
        <f>Q346*H346</f>
        <v>0.00011</v>
      </c>
      <c r="S346" s="223">
        <v>0</v>
      </c>
      <c r="T346" s="224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5" t="s">
        <v>302</v>
      </c>
      <c r="AT346" s="225" t="s">
        <v>356</v>
      </c>
      <c r="AU346" s="225" t="s">
        <v>142</v>
      </c>
      <c r="AY346" s="17" t="s">
        <v>133</v>
      </c>
      <c r="BE346" s="226">
        <f>IF(N346="základní",J346,0)</f>
        <v>0</v>
      </c>
      <c r="BF346" s="226">
        <f>IF(N346="snížená",J346,0)</f>
        <v>0</v>
      </c>
      <c r="BG346" s="226">
        <f>IF(N346="zákl. přenesená",J346,0)</f>
        <v>0</v>
      </c>
      <c r="BH346" s="226">
        <f>IF(N346="sníž. přenesená",J346,0)</f>
        <v>0</v>
      </c>
      <c r="BI346" s="226">
        <f>IF(N346="nulová",J346,0)</f>
        <v>0</v>
      </c>
      <c r="BJ346" s="17" t="s">
        <v>142</v>
      </c>
      <c r="BK346" s="226">
        <f>ROUND(I346*H346,2)</f>
        <v>0</v>
      </c>
      <c r="BL346" s="17" t="s">
        <v>220</v>
      </c>
      <c r="BM346" s="225" t="s">
        <v>746</v>
      </c>
    </row>
    <row r="347" s="2" customFormat="1" ht="49.05" customHeight="1">
      <c r="A347" s="38"/>
      <c r="B347" s="39"/>
      <c r="C347" s="214" t="s">
        <v>747</v>
      </c>
      <c r="D347" s="214" t="s">
        <v>136</v>
      </c>
      <c r="E347" s="215" t="s">
        <v>748</v>
      </c>
      <c r="F347" s="216" t="s">
        <v>749</v>
      </c>
      <c r="G347" s="217" t="s">
        <v>139</v>
      </c>
      <c r="H347" s="218">
        <v>2</v>
      </c>
      <c r="I347" s="219"/>
      <c r="J347" s="220">
        <f>ROUND(I347*H347,2)</f>
        <v>0</v>
      </c>
      <c r="K347" s="216" t="s">
        <v>140</v>
      </c>
      <c r="L347" s="44"/>
      <c r="M347" s="221" t="s">
        <v>1</v>
      </c>
      <c r="N347" s="222" t="s">
        <v>42</v>
      </c>
      <c r="O347" s="91"/>
      <c r="P347" s="223">
        <f>O347*H347</f>
        <v>0</v>
      </c>
      <c r="Q347" s="223">
        <v>0</v>
      </c>
      <c r="R347" s="223">
        <f>Q347*H347</f>
        <v>0</v>
      </c>
      <c r="S347" s="223">
        <v>0</v>
      </c>
      <c r="T347" s="224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25" t="s">
        <v>220</v>
      </c>
      <c r="AT347" s="225" t="s">
        <v>136</v>
      </c>
      <c r="AU347" s="225" t="s">
        <v>142</v>
      </c>
      <c r="AY347" s="17" t="s">
        <v>133</v>
      </c>
      <c r="BE347" s="226">
        <f>IF(N347="základní",J347,0)</f>
        <v>0</v>
      </c>
      <c r="BF347" s="226">
        <f>IF(N347="snížená",J347,0)</f>
        <v>0</v>
      </c>
      <c r="BG347" s="226">
        <f>IF(N347="zákl. přenesená",J347,0)</f>
        <v>0</v>
      </c>
      <c r="BH347" s="226">
        <f>IF(N347="sníž. přenesená",J347,0)</f>
        <v>0</v>
      </c>
      <c r="BI347" s="226">
        <f>IF(N347="nulová",J347,0)</f>
        <v>0</v>
      </c>
      <c r="BJ347" s="17" t="s">
        <v>142</v>
      </c>
      <c r="BK347" s="226">
        <f>ROUND(I347*H347,2)</f>
        <v>0</v>
      </c>
      <c r="BL347" s="17" t="s">
        <v>220</v>
      </c>
      <c r="BM347" s="225" t="s">
        <v>750</v>
      </c>
    </row>
    <row r="348" s="2" customFormat="1" ht="16.5" customHeight="1">
      <c r="A348" s="38"/>
      <c r="B348" s="39"/>
      <c r="C348" s="260" t="s">
        <v>751</v>
      </c>
      <c r="D348" s="260" t="s">
        <v>356</v>
      </c>
      <c r="E348" s="261" t="s">
        <v>752</v>
      </c>
      <c r="F348" s="262" t="s">
        <v>753</v>
      </c>
      <c r="G348" s="263" t="s">
        <v>139</v>
      </c>
      <c r="H348" s="264">
        <v>2</v>
      </c>
      <c r="I348" s="265"/>
      <c r="J348" s="266">
        <f>ROUND(I348*H348,2)</f>
        <v>0</v>
      </c>
      <c r="K348" s="262" t="s">
        <v>140</v>
      </c>
      <c r="L348" s="267"/>
      <c r="M348" s="268" t="s">
        <v>1</v>
      </c>
      <c r="N348" s="269" t="s">
        <v>42</v>
      </c>
      <c r="O348" s="91"/>
      <c r="P348" s="223">
        <f>O348*H348</f>
        <v>0</v>
      </c>
      <c r="Q348" s="223">
        <v>0.00010000000000000001</v>
      </c>
      <c r="R348" s="223">
        <f>Q348*H348</f>
        <v>0.00020000000000000001</v>
      </c>
      <c r="S348" s="223">
        <v>0</v>
      </c>
      <c r="T348" s="224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25" t="s">
        <v>302</v>
      </c>
      <c r="AT348" s="225" t="s">
        <v>356</v>
      </c>
      <c r="AU348" s="225" t="s">
        <v>142</v>
      </c>
      <c r="AY348" s="17" t="s">
        <v>133</v>
      </c>
      <c r="BE348" s="226">
        <f>IF(N348="základní",J348,0)</f>
        <v>0</v>
      </c>
      <c r="BF348" s="226">
        <f>IF(N348="snížená",J348,0)</f>
        <v>0</v>
      </c>
      <c r="BG348" s="226">
        <f>IF(N348="zákl. přenesená",J348,0)</f>
        <v>0</v>
      </c>
      <c r="BH348" s="226">
        <f>IF(N348="sníž. přenesená",J348,0)</f>
        <v>0</v>
      </c>
      <c r="BI348" s="226">
        <f>IF(N348="nulová",J348,0)</f>
        <v>0</v>
      </c>
      <c r="BJ348" s="17" t="s">
        <v>142</v>
      </c>
      <c r="BK348" s="226">
        <f>ROUND(I348*H348,2)</f>
        <v>0</v>
      </c>
      <c r="BL348" s="17" t="s">
        <v>220</v>
      </c>
      <c r="BM348" s="225" t="s">
        <v>754</v>
      </c>
    </row>
    <row r="349" s="2" customFormat="1" ht="16.5" customHeight="1">
      <c r="A349" s="38"/>
      <c r="B349" s="39"/>
      <c r="C349" s="260" t="s">
        <v>755</v>
      </c>
      <c r="D349" s="260" t="s">
        <v>356</v>
      </c>
      <c r="E349" s="261" t="s">
        <v>756</v>
      </c>
      <c r="F349" s="262" t="s">
        <v>757</v>
      </c>
      <c r="G349" s="263" t="s">
        <v>139</v>
      </c>
      <c r="H349" s="264">
        <v>2</v>
      </c>
      <c r="I349" s="265"/>
      <c r="J349" s="266">
        <f>ROUND(I349*H349,2)</f>
        <v>0</v>
      </c>
      <c r="K349" s="262" t="s">
        <v>140</v>
      </c>
      <c r="L349" s="267"/>
      <c r="M349" s="268" t="s">
        <v>1</v>
      </c>
      <c r="N349" s="269" t="s">
        <v>42</v>
      </c>
      <c r="O349" s="91"/>
      <c r="P349" s="223">
        <f>O349*H349</f>
        <v>0</v>
      </c>
      <c r="Q349" s="223">
        <v>2.0000000000000002E-05</v>
      </c>
      <c r="R349" s="223">
        <f>Q349*H349</f>
        <v>4.0000000000000003E-05</v>
      </c>
      <c r="S349" s="223">
        <v>0</v>
      </c>
      <c r="T349" s="224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5" t="s">
        <v>302</v>
      </c>
      <c r="AT349" s="225" t="s">
        <v>356</v>
      </c>
      <c r="AU349" s="225" t="s">
        <v>142</v>
      </c>
      <c r="AY349" s="17" t="s">
        <v>133</v>
      </c>
      <c r="BE349" s="226">
        <f>IF(N349="základní",J349,0)</f>
        <v>0</v>
      </c>
      <c r="BF349" s="226">
        <f>IF(N349="snížená",J349,0)</f>
        <v>0</v>
      </c>
      <c r="BG349" s="226">
        <f>IF(N349="zákl. přenesená",J349,0)</f>
        <v>0</v>
      </c>
      <c r="BH349" s="226">
        <f>IF(N349="sníž. přenesená",J349,0)</f>
        <v>0</v>
      </c>
      <c r="BI349" s="226">
        <f>IF(N349="nulová",J349,0)</f>
        <v>0</v>
      </c>
      <c r="BJ349" s="17" t="s">
        <v>142</v>
      </c>
      <c r="BK349" s="226">
        <f>ROUND(I349*H349,2)</f>
        <v>0</v>
      </c>
      <c r="BL349" s="17" t="s">
        <v>220</v>
      </c>
      <c r="BM349" s="225" t="s">
        <v>758</v>
      </c>
    </row>
    <row r="350" s="2" customFormat="1" ht="24.15" customHeight="1">
      <c r="A350" s="38"/>
      <c r="B350" s="39"/>
      <c r="C350" s="214" t="s">
        <v>759</v>
      </c>
      <c r="D350" s="214" t="s">
        <v>136</v>
      </c>
      <c r="E350" s="215" t="s">
        <v>760</v>
      </c>
      <c r="F350" s="216" t="s">
        <v>761</v>
      </c>
      <c r="G350" s="217" t="s">
        <v>139</v>
      </c>
      <c r="H350" s="218">
        <v>2</v>
      </c>
      <c r="I350" s="219"/>
      <c r="J350" s="220">
        <f>ROUND(I350*H350,2)</f>
        <v>0</v>
      </c>
      <c r="K350" s="216" t="s">
        <v>140</v>
      </c>
      <c r="L350" s="44"/>
      <c r="M350" s="221" t="s">
        <v>1</v>
      </c>
      <c r="N350" s="222" t="s">
        <v>42</v>
      </c>
      <c r="O350" s="91"/>
      <c r="P350" s="223">
        <f>O350*H350</f>
        <v>0</v>
      </c>
      <c r="Q350" s="223">
        <v>0</v>
      </c>
      <c r="R350" s="223">
        <f>Q350*H350</f>
        <v>0</v>
      </c>
      <c r="S350" s="223">
        <v>0</v>
      </c>
      <c r="T350" s="224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5" t="s">
        <v>220</v>
      </c>
      <c r="AT350" s="225" t="s">
        <v>136</v>
      </c>
      <c r="AU350" s="225" t="s">
        <v>142</v>
      </c>
      <c r="AY350" s="17" t="s">
        <v>133</v>
      </c>
      <c r="BE350" s="226">
        <f>IF(N350="základní",J350,0)</f>
        <v>0</v>
      </c>
      <c r="BF350" s="226">
        <f>IF(N350="snížená",J350,0)</f>
        <v>0</v>
      </c>
      <c r="BG350" s="226">
        <f>IF(N350="zákl. přenesená",J350,0)</f>
        <v>0</v>
      </c>
      <c r="BH350" s="226">
        <f>IF(N350="sníž. přenesená",J350,0)</f>
        <v>0</v>
      </c>
      <c r="BI350" s="226">
        <f>IF(N350="nulová",J350,0)</f>
        <v>0</v>
      </c>
      <c r="BJ350" s="17" t="s">
        <v>142</v>
      </c>
      <c r="BK350" s="226">
        <f>ROUND(I350*H350,2)</f>
        <v>0</v>
      </c>
      <c r="BL350" s="17" t="s">
        <v>220</v>
      </c>
      <c r="BM350" s="225" t="s">
        <v>762</v>
      </c>
    </row>
    <row r="351" s="2" customFormat="1" ht="24.15" customHeight="1">
      <c r="A351" s="38"/>
      <c r="B351" s="39"/>
      <c r="C351" s="260" t="s">
        <v>763</v>
      </c>
      <c r="D351" s="260" t="s">
        <v>356</v>
      </c>
      <c r="E351" s="261" t="s">
        <v>764</v>
      </c>
      <c r="F351" s="262" t="s">
        <v>765</v>
      </c>
      <c r="G351" s="263" t="s">
        <v>139</v>
      </c>
      <c r="H351" s="264">
        <v>2</v>
      </c>
      <c r="I351" s="265"/>
      <c r="J351" s="266">
        <f>ROUND(I351*H351,2)</f>
        <v>0</v>
      </c>
      <c r="K351" s="262" t="s">
        <v>140</v>
      </c>
      <c r="L351" s="267"/>
      <c r="M351" s="268" t="s">
        <v>1</v>
      </c>
      <c r="N351" s="269" t="s">
        <v>42</v>
      </c>
      <c r="O351" s="91"/>
      <c r="P351" s="223">
        <f>O351*H351</f>
        <v>0</v>
      </c>
      <c r="Q351" s="223">
        <v>0.00040000000000000002</v>
      </c>
      <c r="R351" s="223">
        <f>Q351*H351</f>
        <v>0.00080000000000000004</v>
      </c>
      <c r="S351" s="223">
        <v>0</v>
      </c>
      <c r="T351" s="224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5" t="s">
        <v>302</v>
      </c>
      <c r="AT351" s="225" t="s">
        <v>356</v>
      </c>
      <c r="AU351" s="225" t="s">
        <v>142</v>
      </c>
      <c r="AY351" s="17" t="s">
        <v>133</v>
      </c>
      <c r="BE351" s="226">
        <f>IF(N351="základní",J351,0)</f>
        <v>0</v>
      </c>
      <c r="BF351" s="226">
        <f>IF(N351="snížená",J351,0)</f>
        <v>0</v>
      </c>
      <c r="BG351" s="226">
        <f>IF(N351="zákl. přenesená",J351,0)</f>
        <v>0</v>
      </c>
      <c r="BH351" s="226">
        <f>IF(N351="sníž. přenesená",J351,0)</f>
        <v>0</v>
      </c>
      <c r="BI351" s="226">
        <f>IF(N351="nulová",J351,0)</f>
        <v>0</v>
      </c>
      <c r="BJ351" s="17" t="s">
        <v>142</v>
      </c>
      <c r="BK351" s="226">
        <f>ROUND(I351*H351,2)</f>
        <v>0</v>
      </c>
      <c r="BL351" s="17" t="s">
        <v>220</v>
      </c>
      <c r="BM351" s="225" t="s">
        <v>766</v>
      </c>
    </row>
    <row r="352" s="2" customFormat="1" ht="37.8" customHeight="1">
      <c r="A352" s="38"/>
      <c r="B352" s="39"/>
      <c r="C352" s="214" t="s">
        <v>767</v>
      </c>
      <c r="D352" s="214" t="s">
        <v>136</v>
      </c>
      <c r="E352" s="215" t="s">
        <v>768</v>
      </c>
      <c r="F352" s="216" t="s">
        <v>769</v>
      </c>
      <c r="G352" s="217" t="s">
        <v>139</v>
      </c>
      <c r="H352" s="218">
        <v>5</v>
      </c>
      <c r="I352" s="219"/>
      <c r="J352" s="220">
        <f>ROUND(I352*H352,2)</f>
        <v>0</v>
      </c>
      <c r="K352" s="216" t="s">
        <v>140</v>
      </c>
      <c r="L352" s="44"/>
      <c r="M352" s="221" t="s">
        <v>1</v>
      </c>
      <c r="N352" s="222" t="s">
        <v>42</v>
      </c>
      <c r="O352" s="91"/>
      <c r="P352" s="223">
        <f>O352*H352</f>
        <v>0</v>
      </c>
      <c r="Q352" s="223">
        <v>0</v>
      </c>
      <c r="R352" s="223">
        <f>Q352*H352</f>
        <v>0</v>
      </c>
      <c r="S352" s="223">
        <v>0</v>
      </c>
      <c r="T352" s="224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25" t="s">
        <v>220</v>
      </c>
      <c r="AT352" s="225" t="s">
        <v>136</v>
      </c>
      <c r="AU352" s="225" t="s">
        <v>142</v>
      </c>
      <c r="AY352" s="17" t="s">
        <v>133</v>
      </c>
      <c r="BE352" s="226">
        <f>IF(N352="základní",J352,0)</f>
        <v>0</v>
      </c>
      <c r="BF352" s="226">
        <f>IF(N352="snížená",J352,0)</f>
        <v>0</v>
      </c>
      <c r="BG352" s="226">
        <f>IF(N352="zákl. přenesená",J352,0)</f>
        <v>0</v>
      </c>
      <c r="BH352" s="226">
        <f>IF(N352="sníž. přenesená",J352,0)</f>
        <v>0</v>
      </c>
      <c r="BI352" s="226">
        <f>IF(N352="nulová",J352,0)</f>
        <v>0</v>
      </c>
      <c r="BJ352" s="17" t="s">
        <v>142</v>
      </c>
      <c r="BK352" s="226">
        <f>ROUND(I352*H352,2)</f>
        <v>0</v>
      </c>
      <c r="BL352" s="17" t="s">
        <v>220</v>
      </c>
      <c r="BM352" s="225" t="s">
        <v>770</v>
      </c>
    </row>
    <row r="353" s="2" customFormat="1" ht="16.5" customHeight="1">
      <c r="A353" s="38"/>
      <c r="B353" s="39"/>
      <c r="C353" s="260" t="s">
        <v>771</v>
      </c>
      <c r="D353" s="260" t="s">
        <v>356</v>
      </c>
      <c r="E353" s="261" t="s">
        <v>772</v>
      </c>
      <c r="F353" s="262" t="s">
        <v>773</v>
      </c>
      <c r="G353" s="263" t="s">
        <v>139</v>
      </c>
      <c r="H353" s="264">
        <v>5</v>
      </c>
      <c r="I353" s="265"/>
      <c r="J353" s="266">
        <f>ROUND(I353*H353,2)</f>
        <v>0</v>
      </c>
      <c r="K353" s="262" t="s">
        <v>140</v>
      </c>
      <c r="L353" s="267"/>
      <c r="M353" s="268" t="s">
        <v>1</v>
      </c>
      <c r="N353" s="269" t="s">
        <v>42</v>
      </c>
      <c r="O353" s="91"/>
      <c r="P353" s="223">
        <f>O353*H353</f>
        <v>0</v>
      </c>
      <c r="Q353" s="223">
        <v>0.00080000000000000004</v>
      </c>
      <c r="R353" s="223">
        <f>Q353*H353</f>
        <v>0.0040000000000000001</v>
      </c>
      <c r="S353" s="223">
        <v>0</v>
      </c>
      <c r="T353" s="224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5" t="s">
        <v>302</v>
      </c>
      <c r="AT353" s="225" t="s">
        <v>356</v>
      </c>
      <c r="AU353" s="225" t="s">
        <v>142</v>
      </c>
      <c r="AY353" s="17" t="s">
        <v>133</v>
      </c>
      <c r="BE353" s="226">
        <f>IF(N353="základní",J353,0)</f>
        <v>0</v>
      </c>
      <c r="BF353" s="226">
        <f>IF(N353="snížená",J353,0)</f>
        <v>0</v>
      </c>
      <c r="BG353" s="226">
        <f>IF(N353="zákl. přenesená",J353,0)</f>
        <v>0</v>
      </c>
      <c r="BH353" s="226">
        <f>IF(N353="sníž. přenesená",J353,0)</f>
        <v>0</v>
      </c>
      <c r="BI353" s="226">
        <f>IF(N353="nulová",J353,0)</f>
        <v>0</v>
      </c>
      <c r="BJ353" s="17" t="s">
        <v>142</v>
      </c>
      <c r="BK353" s="226">
        <f>ROUND(I353*H353,2)</f>
        <v>0</v>
      </c>
      <c r="BL353" s="17" t="s">
        <v>220</v>
      </c>
      <c r="BM353" s="225" t="s">
        <v>774</v>
      </c>
    </row>
    <row r="354" s="2" customFormat="1" ht="37.8" customHeight="1">
      <c r="A354" s="38"/>
      <c r="B354" s="39"/>
      <c r="C354" s="214" t="s">
        <v>775</v>
      </c>
      <c r="D354" s="214" t="s">
        <v>136</v>
      </c>
      <c r="E354" s="215" t="s">
        <v>776</v>
      </c>
      <c r="F354" s="216" t="s">
        <v>777</v>
      </c>
      <c r="G354" s="217" t="s">
        <v>139</v>
      </c>
      <c r="H354" s="218">
        <v>2</v>
      </c>
      <c r="I354" s="219"/>
      <c r="J354" s="220">
        <f>ROUND(I354*H354,2)</f>
        <v>0</v>
      </c>
      <c r="K354" s="216" t="s">
        <v>140</v>
      </c>
      <c r="L354" s="44"/>
      <c r="M354" s="221" t="s">
        <v>1</v>
      </c>
      <c r="N354" s="222" t="s">
        <v>42</v>
      </c>
      <c r="O354" s="91"/>
      <c r="P354" s="223">
        <f>O354*H354</f>
        <v>0</v>
      </c>
      <c r="Q354" s="223">
        <v>0</v>
      </c>
      <c r="R354" s="223">
        <f>Q354*H354</f>
        <v>0</v>
      </c>
      <c r="S354" s="223">
        <v>0</v>
      </c>
      <c r="T354" s="224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25" t="s">
        <v>220</v>
      </c>
      <c r="AT354" s="225" t="s">
        <v>136</v>
      </c>
      <c r="AU354" s="225" t="s">
        <v>142</v>
      </c>
      <c r="AY354" s="17" t="s">
        <v>133</v>
      </c>
      <c r="BE354" s="226">
        <f>IF(N354="základní",J354,0)</f>
        <v>0</v>
      </c>
      <c r="BF354" s="226">
        <f>IF(N354="snížená",J354,0)</f>
        <v>0</v>
      </c>
      <c r="BG354" s="226">
        <f>IF(N354="zákl. přenesená",J354,0)</f>
        <v>0</v>
      </c>
      <c r="BH354" s="226">
        <f>IF(N354="sníž. přenesená",J354,0)</f>
        <v>0</v>
      </c>
      <c r="BI354" s="226">
        <f>IF(N354="nulová",J354,0)</f>
        <v>0</v>
      </c>
      <c r="BJ354" s="17" t="s">
        <v>142</v>
      </c>
      <c r="BK354" s="226">
        <f>ROUND(I354*H354,2)</f>
        <v>0</v>
      </c>
      <c r="BL354" s="17" t="s">
        <v>220</v>
      </c>
      <c r="BM354" s="225" t="s">
        <v>778</v>
      </c>
    </row>
    <row r="355" s="2" customFormat="1" ht="16.5" customHeight="1">
      <c r="A355" s="38"/>
      <c r="B355" s="39"/>
      <c r="C355" s="260" t="s">
        <v>779</v>
      </c>
      <c r="D355" s="260" t="s">
        <v>356</v>
      </c>
      <c r="E355" s="261" t="s">
        <v>734</v>
      </c>
      <c r="F355" s="262" t="s">
        <v>735</v>
      </c>
      <c r="G355" s="263" t="s">
        <v>139</v>
      </c>
      <c r="H355" s="264">
        <v>2</v>
      </c>
      <c r="I355" s="265"/>
      <c r="J355" s="266">
        <f>ROUND(I355*H355,2)</f>
        <v>0</v>
      </c>
      <c r="K355" s="262" t="s">
        <v>140</v>
      </c>
      <c r="L355" s="267"/>
      <c r="M355" s="268" t="s">
        <v>1</v>
      </c>
      <c r="N355" s="269" t="s">
        <v>42</v>
      </c>
      <c r="O355" s="91"/>
      <c r="P355" s="223">
        <f>O355*H355</f>
        <v>0</v>
      </c>
      <c r="Q355" s="223">
        <v>1.0000000000000001E-05</v>
      </c>
      <c r="R355" s="223">
        <f>Q355*H355</f>
        <v>2.0000000000000002E-05</v>
      </c>
      <c r="S355" s="223">
        <v>0</v>
      </c>
      <c r="T355" s="224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25" t="s">
        <v>302</v>
      </c>
      <c r="AT355" s="225" t="s">
        <v>356</v>
      </c>
      <c r="AU355" s="225" t="s">
        <v>142</v>
      </c>
      <c r="AY355" s="17" t="s">
        <v>133</v>
      </c>
      <c r="BE355" s="226">
        <f>IF(N355="základní",J355,0)</f>
        <v>0</v>
      </c>
      <c r="BF355" s="226">
        <f>IF(N355="snížená",J355,0)</f>
        <v>0</v>
      </c>
      <c r="BG355" s="226">
        <f>IF(N355="zákl. přenesená",J355,0)</f>
        <v>0</v>
      </c>
      <c r="BH355" s="226">
        <f>IF(N355="sníž. přenesená",J355,0)</f>
        <v>0</v>
      </c>
      <c r="BI355" s="226">
        <f>IF(N355="nulová",J355,0)</f>
        <v>0</v>
      </c>
      <c r="BJ355" s="17" t="s">
        <v>142</v>
      </c>
      <c r="BK355" s="226">
        <f>ROUND(I355*H355,2)</f>
        <v>0</v>
      </c>
      <c r="BL355" s="17" t="s">
        <v>220</v>
      </c>
      <c r="BM355" s="225" t="s">
        <v>780</v>
      </c>
    </row>
    <row r="356" s="2" customFormat="1" ht="21.75" customHeight="1">
      <c r="A356" s="38"/>
      <c r="B356" s="39"/>
      <c r="C356" s="260" t="s">
        <v>781</v>
      </c>
      <c r="D356" s="260" t="s">
        <v>356</v>
      </c>
      <c r="E356" s="261" t="s">
        <v>782</v>
      </c>
      <c r="F356" s="262" t="s">
        <v>783</v>
      </c>
      <c r="G356" s="263" t="s">
        <v>139</v>
      </c>
      <c r="H356" s="264">
        <v>2</v>
      </c>
      <c r="I356" s="265"/>
      <c r="J356" s="266">
        <f>ROUND(I356*H356,2)</f>
        <v>0</v>
      </c>
      <c r="K356" s="262" t="s">
        <v>140</v>
      </c>
      <c r="L356" s="267"/>
      <c r="M356" s="268" t="s">
        <v>1</v>
      </c>
      <c r="N356" s="269" t="s">
        <v>42</v>
      </c>
      <c r="O356" s="91"/>
      <c r="P356" s="223">
        <f>O356*H356</f>
        <v>0</v>
      </c>
      <c r="Q356" s="223">
        <v>4.0000000000000003E-05</v>
      </c>
      <c r="R356" s="223">
        <f>Q356*H356</f>
        <v>8.0000000000000007E-05</v>
      </c>
      <c r="S356" s="223">
        <v>0</v>
      </c>
      <c r="T356" s="224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5" t="s">
        <v>302</v>
      </c>
      <c r="AT356" s="225" t="s">
        <v>356</v>
      </c>
      <c r="AU356" s="225" t="s">
        <v>142</v>
      </c>
      <c r="AY356" s="17" t="s">
        <v>133</v>
      </c>
      <c r="BE356" s="226">
        <f>IF(N356="základní",J356,0)</f>
        <v>0</v>
      </c>
      <c r="BF356" s="226">
        <f>IF(N356="snížená",J356,0)</f>
        <v>0</v>
      </c>
      <c r="BG356" s="226">
        <f>IF(N356="zákl. přenesená",J356,0)</f>
        <v>0</v>
      </c>
      <c r="BH356" s="226">
        <f>IF(N356="sníž. přenesená",J356,0)</f>
        <v>0</v>
      </c>
      <c r="BI356" s="226">
        <f>IF(N356="nulová",J356,0)</f>
        <v>0</v>
      </c>
      <c r="BJ356" s="17" t="s">
        <v>142</v>
      </c>
      <c r="BK356" s="226">
        <f>ROUND(I356*H356,2)</f>
        <v>0</v>
      </c>
      <c r="BL356" s="17" t="s">
        <v>220</v>
      </c>
      <c r="BM356" s="225" t="s">
        <v>784</v>
      </c>
    </row>
    <row r="357" s="2" customFormat="1" ht="24.15" customHeight="1">
      <c r="A357" s="38"/>
      <c r="B357" s="39"/>
      <c r="C357" s="260" t="s">
        <v>785</v>
      </c>
      <c r="D357" s="260" t="s">
        <v>356</v>
      </c>
      <c r="E357" s="261" t="s">
        <v>786</v>
      </c>
      <c r="F357" s="262" t="s">
        <v>787</v>
      </c>
      <c r="G357" s="263" t="s">
        <v>139</v>
      </c>
      <c r="H357" s="264">
        <v>2</v>
      </c>
      <c r="I357" s="265"/>
      <c r="J357" s="266">
        <f>ROUND(I357*H357,2)</f>
        <v>0</v>
      </c>
      <c r="K357" s="262" t="s">
        <v>140</v>
      </c>
      <c r="L357" s="267"/>
      <c r="M357" s="268" t="s">
        <v>1</v>
      </c>
      <c r="N357" s="269" t="s">
        <v>42</v>
      </c>
      <c r="O357" s="91"/>
      <c r="P357" s="223">
        <f>O357*H357</f>
        <v>0</v>
      </c>
      <c r="Q357" s="223">
        <v>9.0000000000000006E-05</v>
      </c>
      <c r="R357" s="223">
        <f>Q357*H357</f>
        <v>0.00018000000000000001</v>
      </c>
      <c r="S357" s="223">
        <v>0</v>
      </c>
      <c r="T357" s="224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5" t="s">
        <v>302</v>
      </c>
      <c r="AT357" s="225" t="s">
        <v>356</v>
      </c>
      <c r="AU357" s="225" t="s">
        <v>142</v>
      </c>
      <c r="AY357" s="17" t="s">
        <v>133</v>
      </c>
      <c r="BE357" s="226">
        <f>IF(N357="základní",J357,0)</f>
        <v>0</v>
      </c>
      <c r="BF357" s="226">
        <f>IF(N357="snížená",J357,0)</f>
        <v>0</v>
      </c>
      <c r="BG357" s="226">
        <f>IF(N357="zákl. přenesená",J357,0)</f>
        <v>0</v>
      </c>
      <c r="BH357" s="226">
        <f>IF(N357="sníž. přenesená",J357,0)</f>
        <v>0</v>
      </c>
      <c r="BI357" s="226">
        <f>IF(N357="nulová",J357,0)</f>
        <v>0</v>
      </c>
      <c r="BJ357" s="17" t="s">
        <v>142</v>
      </c>
      <c r="BK357" s="226">
        <f>ROUND(I357*H357,2)</f>
        <v>0</v>
      </c>
      <c r="BL357" s="17" t="s">
        <v>220</v>
      </c>
      <c r="BM357" s="225" t="s">
        <v>788</v>
      </c>
    </row>
    <row r="358" s="2" customFormat="1" ht="24.15" customHeight="1">
      <c r="A358" s="38"/>
      <c r="B358" s="39"/>
      <c r="C358" s="214" t="s">
        <v>789</v>
      </c>
      <c r="D358" s="214" t="s">
        <v>136</v>
      </c>
      <c r="E358" s="215" t="s">
        <v>790</v>
      </c>
      <c r="F358" s="216" t="s">
        <v>791</v>
      </c>
      <c r="G358" s="217" t="s">
        <v>139</v>
      </c>
      <c r="H358" s="218">
        <v>2</v>
      </c>
      <c r="I358" s="219"/>
      <c r="J358" s="220">
        <f>ROUND(I358*H358,2)</f>
        <v>0</v>
      </c>
      <c r="K358" s="216" t="s">
        <v>140</v>
      </c>
      <c r="L358" s="44"/>
      <c r="M358" s="221" t="s">
        <v>1</v>
      </c>
      <c r="N358" s="222" t="s">
        <v>42</v>
      </c>
      <c r="O358" s="91"/>
      <c r="P358" s="223">
        <f>O358*H358</f>
        <v>0</v>
      </c>
      <c r="Q358" s="223">
        <v>0</v>
      </c>
      <c r="R358" s="223">
        <f>Q358*H358</f>
        <v>0</v>
      </c>
      <c r="S358" s="223">
        <v>0</v>
      </c>
      <c r="T358" s="224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5" t="s">
        <v>220</v>
      </c>
      <c r="AT358" s="225" t="s">
        <v>136</v>
      </c>
      <c r="AU358" s="225" t="s">
        <v>142</v>
      </c>
      <c r="AY358" s="17" t="s">
        <v>133</v>
      </c>
      <c r="BE358" s="226">
        <f>IF(N358="základní",J358,0)</f>
        <v>0</v>
      </c>
      <c r="BF358" s="226">
        <f>IF(N358="snížená",J358,0)</f>
        <v>0</v>
      </c>
      <c r="BG358" s="226">
        <f>IF(N358="zákl. přenesená",J358,0)</f>
        <v>0</v>
      </c>
      <c r="BH358" s="226">
        <f>IF(N358="sníž. přenesená",J358,0)</f>
        <v>0</v>
      </c>
      <c r="BI358" s="226">
        <f>IF(N358="nulová",J358,0)</f>
        <v>0</v>
      </c>
      <c r="BJ358" s="17" t="s">
        <v>142</v>
      </c>
      <c r="BK358" s="226">
        <f>ROUND(I358*H358,2)</f>
        <v>0</v>
      </c>
      <c r="BL358" s="17" t="s">
        <v>220</v>
      </c>
      <c r="BM358" s="225" t="s">
        <v>792</v>
      </c>
    </row>
    <row r="359" s="2" customFormat="1" ht="16.5" customHeight="1">
      <c r="A359" s="38"/>
      <c r="B359" s="39"/>
      <c r="C359" s="260" t="s">
        <v>793</v>
      </c>
      <c r="D359" s="260" t="s">
        <v>356</v>
      </c>
      <c r="E359" s="261" t="s">
        <v>734</v>
      </c>
      <c r="F359" s="262" t="s">
        <v>735</v>
      </c>
      <c r="G359" s="263" t="s">
        <v>139</v>
      </c>
      <c r="H359" s="264">
        <v>2</v>
      </c>
      <c r="I359" s="265"/>
      <c r="J359" s="266">
        <f>ROUND(I359*H359,2)</f>
        <v>0</v>
      </c>
      <c r="K359" s="262" t="s">
        <v>140</v>
      </c>
      <c r="L359" s="267"/>
      <c r="M359" s="268" t="s">
        <v>1</v>
      </c>
      <c r="N359" s="269" t="s">
        <v>42</v>
      </c>
      <c r="O359" s="91"/>
      <c r="P359" s="223">
        <f>O359*H359</f>
        <v>0</v>
      </c>
      <c r="Q359" s="223">
        <v>1.0000000000000001E-05</v>
      </c>
      <c r="R359" s="223">
        <f>Q359*H359</f>
        <v>2.0000000000000002E-05</v>
      </c>
      <c r="S359" s="223">
        <v>0</v>
      </c>
      <c r="T359" s="224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5" t="s">
        <v>302</v>
      </c>
      <c r="AT359" s="225" t="s">
        <v>356</v>
      </c>
      <c r="AU359" s="225" t="s">
        <v>142</v>
      </c>
      <c r="AY359" s="17" t="s">
        <v>133</v>
      </c>
      <c r="BE359" s="226">
        <f>IF(N359="základní",J359,0)</f>
        <v>0</v>
      </c>
      <c r="BF359" s="226">
        <f>IF(N359="snížená",J359,0)</f>
        <v>0</v>
      </c>
      <c r="BG359" s="226">
        <f>IF(N359="zákl. přenesená",J359,0)</f>
        <v>0</v>
      </c>
      <c r="BH359" s="226">
        <f>IF(N359="sníž. přenesená",J359,0)</f>
        <v>0</v>
      </c>
      <c r="BI359" s="226">
        <f>IF(N359="nulová",J359,0)</f>
        <v>0</v>
      </c>
      <c r="BJ359" s="17" t="s">
        <v>142</v>
      </c>
      <c r="BK359" s="226">
        <f>ROUND(I359*H359,2)</f>
        <v>0</v>
      </c>
      <c r="BL359" s="17" t="s">
        <v>220</v>
      </c>
      <c r="BM359" s="225" t="s">
        <v>794</v>
      </c>
    </row>
    <row r="360" s="2" customFormat="1" ht="16.5" customHeight="1">
      <c r="A360" s="38"/>
      <c r="B360" s="39"/>
      <c r="C360" s="260" t="s">
        <v>795</v>
      </c>
      <c r="D360" s="260" t="s">
        <v>356</v>
      </c>
      <c r="E360" s="261" t="s">
        <v>796</v>
      </c>
      <c r="F360" s="262" t="s">
        <v>797</v>
      </c>
      <c r="G360" s="263" t="s">
        <v>139</v>
      </c>
      <c r="H360" s="264">
        <v>2</v>
      </c>
      <c r="I360" s="265"/>
      <c r="J360" s="266">
        <f>ROUND(I360*H360,2)</f>
        <v>0</v>
      </c>
      <c r="K360" s="262" t="s">
        <v>140</v>
      </c>
      <c r="L360" s="267"/>
      <c r="M360" s="268" t="s">
        <v>1</v>
      </c>
      <c r="N360" s="269" t="s">
        <v>42</v>
      </c>
      <c r="O360" s="91"/>
      <c r="P360" s="223">
        <f>O360*H360</f>
        <v>0</v>
      </c>
      <c r="Q360" s="223">
        <v>1.0000000000000001E-05</v>
      </c>
      <c r="R360" s="223">
        <f>Q360*H360</f>
        <v>2.0000000000000002E-05</v>
      </c>
      <c r="S360" s="223">
        <v>0</v>
      </c>
      <c r="T360" s="224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25" t="s">
        <v>302</v>
      </c>
      <c r="AT360" s="225" t="s">
        <v>356</v>
      </c>
      <c r="AU360" s="225" t="s">
        <v>142</v>
      </c>
      <c r="AY360" s="17" t="s">
        <v>133</v>
      </c>
      <c r="BE360" s="226">
        <f>IF(N360="základní",J360,0)</f>
        <v>0</v>
      </c>
      <c r="BF360" s="226">
        <f>IF(N360="snížená",J360,0)</f>
        <v>0</v>
      </c>
      <c r="BG360" s="226">
        <f>IF(N360="zákl. přenesená",J360,0)</f>
        <v>0</v>
      </c>
      <c r="BH360" s="226">
        <f>IF(N360="sníž. přenesená",J360,0)</f>
        <v>0</v>
      </c>
      <c r="BI360" s="226">
        <f>IF(N360="nulová",J360,0)</f>
        <v>0</v>
      </c>
      <c r="BJ360" s="17" t="s">
        <v>142</v>
      </c>
      <c r="BK360" s="226">
        <f>ROUND(I360*H360,2)</f>
        <v>0</v>
      </c>
      <c r="BL360" s="17" t="s">
        <v>220</v>
      </c>
      <c r="BM360" s="225" t="s">
        <v>798</v>
      </c>
    </row>
    <row r="361" s="2" customFormat="1" ht="24.15" customHeight="1">
      <c r="A361" s="38"/>
      <c r="B361" s="39"/>
      <c r="C361" s="260" t="s">
        <v>799</v>
      </c>
      <c r="D361" s="260" t="s">
        <v>356</v>
      </c>
      <c r="E361" s="261" t="s">
        <v>800</v>
      </c>
      <c r="F361" s="262" t="s">
        <v>801</v>
      </c>
      <c r="G361" s="263" t="s">
        <v>139</v>
      </c>
      <c r="H361" s="264">
        <v>2</v>
      </c>
      <c r="I361" s="265"/>
      <c r="J361" s="266">
        <f>ROUND(I361*H361,2)</f>
        <v>0</v>
      </c>
      <c r="K361" s="262" t="s">
        <v>140</v>
      </c>
      <c r="L361" s="267"/>
      <c r="M361" s="268" t="s">
        <v>1</v>
      </c>
      <c r="N361" s="269" t="s">
        <v>42</v>
      </c>
      <c r="O361" s="91"/>
      <c r="P361" s="223">
        <f>O361*H361</f>
        <v>0</v>
      </c>
      <c r="Q361" s="223">
        <v>9.0000000000000006E-05</v>
      </c>
      <c r="R361" s="223">
        <f>Q361*H361</f>
        <v>0.00018000000000000001</v>
      </c>
      <c r="S361" s="223">
        <v>0</v>
      </c>
      <c r="T361" s="224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25" t="s">
        <v>302</v>
      </c>
      <c r="AT361" s="225" t="s">
        <v>356</v>
      </c>
      <c r="AU361" s="225" t="s">
        <v>142</v>
      </c>
      <c r="AY361" s="17" t="s">
        <v>133</v>
      </c>
      <c r="BE361" s="226">
        <f>IF(N361="základní",J361,0)</f>
        <v>0</v>
      </c>
      <c r="BF361" s="226">
        <f>IF(N361="snížená",J361,0)</f>
        <v>0</v>
      </c>
      <c r="BG361" s="226">
        <f>IF(N361="zákl. přenesená",J361,0)</f>
        <v>0</v>
      </c>
      <c r="BH361" s="226">
        <f>IF(N361="sníž. přenesená",J361,0)</f>
        <v>0</v>
      </c>
      <c r="BI361" s="226">
        <f>IF(N361="nulová",J361,0)</f>
        <v>0</v>
      </c>
      <c r="BJ361" s="17" t="s">
        <v>142</v>
      </c>
      <c r="BK361" s="226">
        <f>ROUND(I361*H361,2)</f>
        <v>0</v>
      </c>
      <c r="BL361" s="17" t="s">
        <v>220</v>
      </c>
      <c r="BM361" s="225" t="s">
        <v>802</v>
      </c>
    </row>
    <row r="362" s="2" customFormat="1" ht="24.15" customHeight="1">
      <c r="A362" s="38"/>
      <c r="B362" s="39"/>
      <c r="C362" s="214" t="s">
        <v>803</v>
      </c>
      <c r="D362" s="214" t="s">
        <v>136</v>
      </c>
      <c r="E362" s="215" t="s">
        <v>804</v>
      </c>
      <c r="F362" s="216" t="s">
        <v>805</v>
      </c>
      <c r="G362" s="217" t="s">
        <v>223</v>
      </c>
      <c r="H362" s="218">
        <v>74</v>
      </c>
      <c r="I362" s="219"/>
      <c r="J362" s="220">
        <f>ROUND(I362*H362,2)</f>
        <v>0</v>
      </c>
      <c r="K362" s="216" t="s">
        <v>140</v>
      </c>
      <c r="L362" s="44"/>
      <c r="M362" s="221" t="s">
        <v>1</v>
      </c>
      <c r="N362" s="222" t="s">
        <v>42</v>
      </c>
      <c r="O362" s="91"/>
      <c r="P362" s="223">
        <f>O362*H362</f>
        <v>0</v>
      </c>
      <c r="Q362" s="223">
        <v>0</v>
      </c>
      <c r="R362" s="223">
        <f>Q362*H362</f>
        <v>0</v>
      </c>
      <c r="S362" s="223">
        <v>0</v>
      </c>
      <c r="T362" s="224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5" t="s">
        <v>220</v>
      </c>
      <c r="AT362" s="225" t="s">
        <v>136</v>
      </c>
      <c r="AU362" s="225" t="s">
        <v>142</v>
      </c>
      <c r="AY362" s="17" t="s">
        <v>133</v>
      </c>
      <c r="BE362" s="226">
        <f>IF(N362="základní",J362,0)</f>
        <v>0</v>
      </c>
      <c r="BF362" s="226">
        <f>IF(N362="snížená",J362,0)</f>
        <v>0</v>
      </c>
      <c r="BG362" s="226">
        <f>IF(N362="zákl. přenesená",J362,0)</f>
        <v>0</v>
      </c>
      <c r="BH362" s="226">
        <f>IF(N362="sníž. přenesená",J362,0)</f>
        <v>0</v>
      </c>
      <c r="BI362" s="226">
        <f>IF(N362="nulová",J362,0)</f>
        <v>0</v>
      </c>
      <c r="BJ362" s="17" t="s">
        <v>142</v>
      </c>
      <c r="BK362" s="226">
        <f>ROUND(I362*H362,2)</f>
        <v>0</v>
      </c>
      <c r="BL362" s="17" t="s">
        <v>220</v>
      </c>
      <c r="BM362" s="225" t="s">
        <v>806</v>
      </c>
    </row>
    <row r="363" s="2" customFormat="1" ht="24.15" customHeight="1">
      <c r="A363" s="38"/>
      <c r="B363" s="39"/>
      <c r="C363" s="260" t="s">
        <v>807</v>
      </c>
      <c r="D363" s="260" t="s">
        <v>356</v>
      </c>
      <c r="E363" s="261" t="s">
        <v>808</v>
      </c>
      <c r="F363" s="262" t="s">
        <v>809</v>
      </c>
      <c r="G363" s="263" t="s">
        <v>223</v>
      </c>
      <c r="H363" s="264">
        <v>37</v>
      </c>
      <c r="I363" s="265"/>
      <c r="J363" s="266">
        <f>ROUND(I363*H363,2)</f>
        <v>0</v>
      </c>
      <c r="K363" s="262" t="s">
        <v>140</v>
      </c>
      <c r="L363" s="267"/>
      <c r="M363" s="268" t="s">
        <v>1</v>
      </c>
      <c r="N363" s="269" t="s">
        <v>42</v>
      </c>
      <c r="O363" s="91"/>
      <c r="P363" s="223">
        <f>O363*H363</f>
        <v>0</v>
      </c>
      <c r="Q363" s="223">
        <v>4.0000000000000003E-05</v>
      </c>
      <c r="R363" s="223">
        <f>Q363*H363</f>
        <v>0.0014800000000000002</v>
      </c>
      <c r="S363" s="223">
        <v>0</v>
      </c>
      <c r="T363" s="224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25" t="s">
        <v>302</v>
      </c>
      <c r="AT363" s="225" t="s">
        <v>356</v>
      </c>
      <c r="AU363" s="225" t="s">
        <v>142</v>
      </c>
      <c r="AY363" s="17" t="s">
        <v>133</v>
      </c>
      <c r="BE363" s="226">
        <f>IF(N363="základní",J363,0)</f>
        <v>0</v>
      </c>
      <c r="BF363" s="226">
        <f>IF(N363="snížená",J363,0)</f>
        <v>0</v>
      </c>
      <c r="BG363" s="226">
        <f>IF(N363="zákl. přenesená",J363,0)</f>
        <v>0</v>
      </c>
      <c r="BH363" s="226">
        <f>IF(N363="sníž. přenesená",J363,0)</f>
        <v>0</v>
      </c>
      <c r="BI363" s="226">
        <f>IF(N363="nulová",J363,0)</f>
        <v>0</v>
      </c>
      <c r="BJ363" s="17" t="s">
        <v>142</v>
      </c>
      <c r="BK363" s="226">
        <f>ROUND(I363*H363,2)</f>
        <v>0</v>
      </c>
      <c r="BL363" s="17" t="s">
        <v>220</v>
      </c>
      <c r="BM363" s="225" t="s">
        <v>810</v>
      </c>
    </row>
    <row r="364" s="2" customFormat="1">
      <c r="A364" s="38"/>
      <c r="B364" s="39"/>
      <c r="C364" s="40"/>
      <c r="D364" s="229" t="s">
        <v>696</v>
      </c>
      <c r="E364" s="40"/>
      <c r="F364" s="270" t="s">
        <v>811</v>
      </c>
      <c r="G364" s="40"/>
      <c r="H364" s="40"/>
      <c r="I364" s="271"/>
      <c r="J364" s="40"/>
      <c r="K364" s="40"/>
      <c r="L364" s="44"/>
      <c r="M364" s="272"/>
      <c r="N364" s="273"/>
      <c r="O364" s="91"/>
      <c r="P364" s="91"/>
      <c r="Q364" s="91"/>
      <c r="R364" s="91"/>
      <c r="S364" s="91"/>
      <c r="T364" s="92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696</v>
      </c>
      <c r="AU364" s="17" t="s">
        <v>142</v>
      </c>
    </row>
    <row r="365" s="2" customFormat="1" ht="33" customHeight="1">
      <c r="A365" s="38"/>
      <c r="B365" s="39"/>
      <c r="C365" s="260" t="s">
        <v>812</v>
      </c>
      <c r="D365" s="260" t="s">
        <v>356</v>
      </c>
      <c r="E365" s="261" t="s">
        <v>813</v>
      </c>
      <c r="F365" s="262" t="s">
        <v>814</v>
      </c>
      <c r="G365" s="263" t="s">
        <v>223</v>
      </c>
      <c r="H365" s="264">
        <v>37</v>
      </c>
      <c r="I365" s="265"/>
      <c r="J365" s="266">
        <f>ROUND(I365*H365,2)</f>
        <v>0</v>
      </c>
      <c r="K365" s="262" t="s">
        <v>140</v>
      </c>
      <c r="L365" s="267"/>
      <c r="M365" s="268" t="s">
        <v>1</v>
      </c>
      <c r="N365" s="269" t="s">
        <v>42</v>
      </c>
      <c r="O365" s="91"/>
      <c r="P365" s="223">
        <f>O365*H365</f>
        <v>0</v>
      </c>
      <c r="Q365" s="223">
        <v>4.0000000000000003E-05</v>
      </c>
      <c r="R365" s="223">
        <f>Q365*H365</f>
        <v>0.0014800000000000002</v>
      </c>
      <c r="S365" s="223">
        <v>0</v>
      </c>
      <c r="T365" s="224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5" t="s">
        <v>302</v>
      </c>
      <c r="AT365" s="225" t="s">
        <v>356</v>
      </c>
      <c r="AU365" s="225" t="s">
        <v>142</v>
      </c>
      <c r="AY365" s="17" t="s">
        <v>133</v>
      </c>
      <c r="BE365" s="226">
        <f>IF(N365="základní",J365,0)</f>
        <v>0</v>
      </c>
      <c r="BF365" s="226">
        <f>IF(N365="snížená",J365,0)</f>
        <v>0</v>
      </c>
      <c r="BG365" s="226">
        <f>IF(N365="zákl. přenesená",J365,0)</f>
        <v>0</v>
      </c>
      <c r="BH365" s="226">
        <f>IF(N365="sníž. přenesená",J365,0)</f>
        <v>0</v>
      </c>
      <c r="BI365" s="226">
        <f>IF(N365="nulová",J365,0)</f>
        <v>0</v>
      </c>
      <c r="BJ365" s="17" t="s">
        <v>142</v>
      </c>
      <c r="BK365" s="226">
        <f>ROUND(I365*H365,2)</f>
        <v>0</v>
      </c>
      <c r="BL365" s="17" t="s">
        <v>220</v>
      </c>
      <c r="BM365" s="225" t="s">
        <v>815</v>
      </c>
    </row>
    <row r="366" s="2" customFormat="1">
      <c r="A366" s="38"/>
      <c r="B366" s="39"/>
      <c r="C366" s="40"/>
      <c r="D366" s="229" t="s">
        <v>696</v>
      </c>
      <c r="E366" s="40"/>
      <c r="F366" s="270" t="s">
        <v>816</v>
      </c>
      <c r="G366" s="40"/>
      <c r="H366" s="40"/>
      <c r="I366" s="271"/>
      <c r="J366" s="40"/>
      <c r="K366" s="40"/>
      <c r="L366" s="44"/>
      <c r="M366" s="272"/>
      <c r="N366" s="273"/>
      <c r="O366" s="91"/>
      <c r="P366" s="91"/>
      <c r="Q366" s="91"/>
      <c r="R366" s="91"/>
      <c r="S366" s="91"/>
      <c r="T366" s="92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696</v>
      </c>
      <c r="AU366" s="17" t="s">
        <v>142</v>
      </c>
    </row>
    <row r="367" s="12" customFormat="1" ht="22.8" customHeight="1">
      <c r="A367" s="12"/>
      <c r="B367" s="198"/>
      <c r="C367" s="199"/>
      <c r="D367" s="200" t="s">
        <v>75</v>
      </c>
      <c r="E367" s="212" t="s">
        <v>817</v>
      </c>
      <c r="F367" s="212" t="s">
        <v>818</v>
      </c>
      <c r="G367" s="199"/>
      <c r="H367" s="199"/>
      <c r="I367" s="202"/>
      <c r="J367" s="213">
        <f>BK367</f>
        <v>0</v>
      </c>
      <c r="K367" s="199"/>
      <c r="L367" s="204"/>
      <c r="M367" s="205"/>
      <c r="N367" s="206"/>
      <c r="O367" s="206"/>
      <c r="P367" s="207">
        <f>SUM(P368:P374)</f>
        <v>0</v>
      </c>
      <c r="Q367" s="206"/>
      <c r="R367" s="207">
        <f>SUM(R368:R374)</f>
        <v>0.38406020000000002</v>
      </c>
      <c r="S367" s="206"/>
      <c r="T367" s="208">
        <f>SUM(T368:T374)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09" t="s">
        <v>142</v>
      </c>
      <c r="AT367" s="210" t="s">
        <v>75</v>
      </c>
      <c r="AU367" s="210" t="s">
        <v>84</v>
      </c>
      <c r="AY367" s="209" t="s">
        <v>133</v>
      </c>
      <c r="BK367" s="211">
        <f>SUM(BK368:BK374)</f>
        <v>0</v>
      </c>
    </row>
    <row r="368" s="2" customFormat="1" ht="44.25" customHeight="1">
      <c r="A368" s="38"/>
      <c r="B368" s="39"/>
      <c r="C368" s="214" t="s">
        <v>819</v>
      </c>
      <c r="D368" s="214" t="s">
        <v>136</v>
      </c>
      <c r="E368" s="215" t="s">
        <v>820</v>
      </c>
      <c r="F368" s="216" t="s">
        <v>821</v>
      </c>
      <c r="G368" s="217" t="s">
        <v>159</v>
      </c>
      <c r="H368" s="218">
        <v>39.109999999999999</v>
      </c>
      <c r="I368" s="219"/>
      <c r="J368" s="220">
        <f>ROUND(I368*H368,2)</f>
        <v>0</v>
      </c>
      <c r="K368" s="216" t="s">
        <v>140</v>
      </c>
      <c r="L368" s="44"/>
      <c r="M368" s="221" t="s">
        <v>1</v>
      </c>
      <c r="N368" s="222" t="s">
        <v>42</v>
      </c>
      <c r="O368" s="91"/>
      <c r="P368" s="223">
        <f>O368*H368</f>
        <v>0</v>
      </c>
      <c r="Q368" s="223">
        <v>0.0098200000000000006</v>
      </c>
      <c r="R368" s="223">
        <f>Q368*H368</f>
        <v>0.38406020000000002</v>
      </c>
      <c r="S368" s="223">
        <v>0</v>
      </c>
      <c r="T368" s="224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5" t="s">
        <v>220</v>
      </c>
      <c r="AT368" s="225" t="s">
        <v>136</v>
      </c>
      <c r="AU368" s="225" t="s">
        <v>142</v>
      </c>
      <c r="AY368" s="17" t="s">
        <v>133</v>
      </c>
      <c r="BE368" s="226">
        <f>IF(N368="základní",J368,0)</f>
        <v>0</v>
      </c>
      <c r="BF368" s="226">
        <f>IF(N368="snížená",J368,0)</f>
        <v>0</v>
      </c>
      <c r="BG368" s="226">
        <f>IF(N368="zákl. přenesená",J368,0)</f>
        <v>0</v>
      </c>
      <c r="BH368" s="226">
        <f>IF(N368="sníž. přenesená",J368,0)</f>
        <v>0</v>
      </c>
      <c r="BI368" s="226">
        <f>IF(N368="nulová",J368,0)</f>
        <v>0</v>
      </c>
      <c r="BJ368" s="17" t="s">
        <v>142</v>
      </c>
      <c r="BK368" s="226">
        <f>ROUND(I368*H368,2)</f>
        <v>0</v>
      </c>
      <c r="BL368" s="17" t="s">
        <v>220</v>
      </c>
      <c r="BM368" s="225" t="s">
        <v>822</v>
      </c>
    </row>
    <row r="369" s="13" customFormat="1">
      <c r="A369" s="13"/>
      <c r="B369" s="227"/>
      <c r="C369" s="228"/>
      <c r="D369" s="229" t="s">
        <v>144</v>
      </c>
      <c r="E369" s="230" t="s">
        <v>1</v>
      </c>
      <c r="F369" s="231" t="s">
        <v>823</v>
      </c>
      <c r="G369" s="228"/>
      <c r="H369" s="230" t="s">
        <v>1</v>
      </c>
      <c r="I369" s="232"/>
      <c r="J369" s="228"/>
      <c r="K369" s="228"/>
      <c r="L369" s="233"/>
      <c r="M369" s="234"/>
      <c r="N369" s="235"/>
      <c r="O369" s="235"/>
      <c r="P369" s="235"/>
      <c r="Q369" s="235"/>
      <c r="R369" s="235"/>
      <c r="S369" s="235"/>
      <c r="T369" s="236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7" t="s">
        <v>144</v>
      </c>
      <c r="AU369" s="237" t="s">
        <v>142</v>
      </c>
      <c r="AV369" s="13" t="s">
        <v>84</v>
      </c>
      <c r="AW369" s="13" t="s">
        <v>32</v>
      </c>
      <c r="AX369" s="13" t="s">
        <v>76</v>
      </c>
      <c r="AY369" s="237" t="s">
        <v>133</v>
      </c>
    </row>
    <row r="370" s="14" customFormat="1">
      <c r="A370" s="14"/>
      <c r="B370" s="238"/>
      <c r="C370" s="239"/>
      <c r="D370" s="229" t="s">
        <v>144</v>
      </c>
      <c r="E370" s="240" t="s">
        <v>1</v>
      </c>
      <c r="F370" s="241" t="s">
        <v>824</v>
      </c>
      <c r="G370" s="239"/>
      <c r="H370" s="242">
        <v>17.379999999999999</v>
      </c>
      <c r="I370" s="243"/>
      <c r="J370" s="239"/>
      <c r="K370" s="239"/>
      <c r="L370" s="244"/>
      <c r="M370" s="245"/>
      <c r="N370" s="246"/>
      <c r="O370" s="246"/>
      <c r="P370" s="246"/>
      <c r="Q370" s="246"/>
      <c r="R370" s="246"/>
      <c r="S370" s="246"/>
      <c r="T370" s="247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8" t="s">
        <v>144</v>
      </c>
      <c r="AU370" s="248" t="s">
        <v>142</v>
      </c>
      <c r="AV370" s="14" t="s">
        <v>142</v>
      </c>
      <c r="AW370" s="14" t="s">
        <v>32</v>
      </c>
      <c r="AX370" s="14" t="s">
        <v>76</v>
      </c>
      <c r="AY370" s="248" t="s">
        <v>133</v>
      </c>
    </row>
    <row r="371" s="14" customFormat="1">
      <c r="A371" s="14"/>
      <c r="B371" s="238"/>
      <c r="C371" s="239"/>
      <c r="D371" s="229" t="s">
        <v>144</v>
      </c>
      <c r="E371" s="240" t="s">
        <v>1</v>
      </c>
      <c r="F371" s="241" t="s">
        <v>825</v>
      </c>
      <c r="G371" s="239"/>
      <c r="H371" s="242">
        <v>21.73</v>
      </c>
      <c r="I371" s="243"/>
      <c r="J371" s="239"/>
      <c r="K371" s="239"/>
      <c r="L371" s="244"/>
      <c r="M371" s="245"/>
      <c r="N371" s="246"/>
      <c r="O371" s="246"/>
      <c r="P371" s="246"/>
      <c r="Q371" s="246"/>
      <c r="R371" s="246"/>
      <c r="S371" s="246"/>
      <c r="T371" s="247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8" t="s">
        <v>144</v>
      </c>
      <c r="AU371" s="248" t="s">
        <v>142</v>
      </c>
      <c r="AV371" s="14" t="s">
        <v>142</v>
      </c>
      <c r="AW371" s="14" t="s">
        <v>32</v>
      </c>
      <c r="AX371" s="14" t="s">
        <v>76</v>
      </c>
      <c r="AY371" s="248" t="s">
        <v>133</v>
      </c>
    </row>
    <row r="372" s="15" customFormat="1">
      <c r="A372" s="15"/>
      <c r="B372" s="249"/>
      <c r="C372" s="250"/>
      <c r="D372" s="229" t="s">
        <v>144</v>
      </c>
      <c r="E372" s="251" t="s">
        <v>1</v>
      </c>
      <c r="F372" s="252" t="s">
        <v>146</v>
      </c>
      <c r="G372" s="250"/>
      <c r="H372" s="253">
        <v>39.109999999999999</v>
      </c>
      <c r="I372" s="254"/>
      <c r="J372" s="250"/>
      <c r="K372" s="250"/>
      <c r="L372" s="255"/>
      <c r="M372" s="256"/>
      <c r="N372" s="257"/>
      <c r="O372" s="257"/>
      <c r="P372" s="257"/>
      <c r="Q372" s="257"/>
      <c r="R372" s="257"/>
      <c r="S372" s="257"/>
      <c r="T372" s="258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59" t="s">
        <v>144</v>
      </c>
      <c r="AU372" s="259" t="s">
        <v>142</v>
      </c>
      <c r="AV372" s="15" t="s">
        <v>141</v>
      </c>
      <c r="AW372" s="15" t="s">
        <v>32</v>
      </c>
      <c r="AX372" s="15" t="s">
        <v>84</v>
      </c>
      <c r="AY372" s="259" t="s">
        <v>133</v>
      </c>
    </row>
    <row r="373" s="2" customFormat="1" ht="16.5" customHeight="1">
      <c r="A373" s="38"/>
      <c r="B373" s="39"/>
      <c r="C373" s="214" t="s">
        <v>826</v>
      </c>
      <c r="D373" s="214" t="s">
        <v>136</v>
      </c>
      <c r="E373" s="215" t="s">
        <v>827</v>
      </c>
      <c r="F373" s="216" t="s">
        <v>828</v>
      </c>
      <c r="G373" s="217" t="s">
        <v>139</v>
      </c>
      <c r="H373" s="218">
        <v>1</v>
      </c>
      <c r="I373" s="219"/>
      <c r="J373" s="220">
        <f>ROUND(I373*H373,2)</f>
        <v>0</v>
      </c>
      <c r="K373" s="216" t="s">
        <v>1</v>
      </c>
      <c r="L373" s="44"/>
      <c r="M373" s="221" t="s">
        <v>1</v>
      </c>
      <c r="N373" s="222" t="s">
        <v>42</v>
      </c>
      <c r="O373" s="91"/>
      <c r="P373" s="223">
        <f>O373*H373</f>
        <v>0</v>
      </c>
      <c r="Q373" s="223">
        <v>0</v>
      </c>
      <c r="R373" s="223">
        <f>Q373*H373</f>
        <v>0</v>
      </c>
      <c r="S373" s="223">
        <v>0</v>
      </c>
      <c r="T373" s="224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25" t="s">
        <v>220</v>
      </c>
      <c r="AT373" s="225" t="s">
        <v>136</v>
      </c>
      <c r="AU373" s="225" t="s">
        <v>142</v>
      </c>
      <c r="AY373" s="17" t="s">
        <v>133</v>
      </c>
      <c r="BE373" s="226">
        <f>IF(N373="základní",J373,0)</f>
        <v>0</v>
      </c>
      <c r="BF373" s="226">
        <f>IF(N373="snížená",J373,0)</f>
        <v>0</v>
      </c>
      <c r="BG373" s="226">
        <f>IF(N373="zákl. přenesená",J373,0)</f>
        <v>0</v>
      </c>
      <c r="BH373" s="226">
        <f>IF(N373="sníž. přenesená",J373,0)</f>
        <v>0</v>
      </c>
      <c r="BI373" s="226">
        <f>IF(N373="nulová",J373,0)</f>
        <v>0</v>
      </c>
      <c r="BJ373" s="17" t="s">
        <v>142</v>
      </c>
      <c r="BK373" s="226">
        <f>ROUND(I373*H373,2)</f>
        <v>0</v>
      </c>
      <c r="BL373" s="17" t="s">
        <v>220</v>
      </c>
      <c r="BM373" s="225" t="s">
        <v>829</v>
      </c>
    </row>
    <row r="374" s="2" customFormat="1" ht="55.5" customHeight="1">
      <c r="A374" s="38"/>
      <c r="B374" s="39"/>
      <c r="C374" s="214" t="s">
        <v>830</v>
      </c>
      <c r="D374" s="214" t="s">
        <v>136</v>
      </c>
      <c r="E374" s="215" t="s">
        <v>831</v>
      </c>
      <c r="F374" s="216" t="s">
        <v>832</v>
      </c>
      <c r="G374" s="217" t="s">
        <v>154</v>
      </c>
      <c r="H374" s="218">
        <v>0.38400000000000001</v>
      </c>
      <c r="I374" s="219"/>
      <c r="J374" s="220">
        <f>ROUND(I374*H374,2)</f>
        <v>0</v>
      </c>
      <c r="K374" s="216" t="s">
        <v>140</v>
      </c>
      <c r="L374" s="44"/>
      <c r="M374" s="221" t="s">
        <v>1</v>
      </c>
      <c r="N374" s="222" t="s">
        <v>42</v>
      </c>
      <c r="O374" s="91"/>
      <c r="P374" s="223">
        <f>O374*H374</f>
        <v>0</v>
      </c>
      <c r="Q374" s="223">
        <v>0</v>
      </c>
      <c r="R374" s="223">
        <f>Q374*H374</f>
        <v>0</v>
      </c>
      <c r="S374" s="223">
        <v>0</v>
      </c>
      <c r="T374" s="224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25" t="s">
        <v>220</v>
      </c>
      <c r="AT374" s="225" t="s">
        <v>136</v>
      </c>
      <c r="AU374" s="225" t="s">
        <v>142</v>
      </c>
      <c r="AY374" s="17" t="s">
        <v>133</v>
      </c>
      <c r="BE374" s="226">
        <f>IF(N374="základní",J374,0)</f>
        <v>0</v>
      </c>
      <c r="BF374" s="226">
        <f>IF(N374="snížená",J374,0)</f>
        <v>0</v>
      </c>
      <c r="BG374" s="226">
        <f>IF(N374="zákl. přenesená",J374,0)</f>
        <v>0</v>
      </c>
      <c r="BH374" s="226">
        <f>IF(N374="sníž. přenesená",J374,0)</f>
        <v>0</v>
      </c>
      <c r="BI374" s="226">
        <f>IF(N374="nulová",J374,0)</f>
        <v>0</v>
      </c>
      <c r="BJ374" s="17" t="s">
        <v>142</v>
      </c>
      <c r="BK374" s="226">
        <f>ROUND(I374*H374,2)</f>
        <v>0</v>
      </c>
      <c r="BL374" s="17" t="s">
        <v>220</v>
      </c>
      <c r="BM374" s="225" t="s">
        <v>833</v>
      </c>
    </row>
    <row r="375" s="12" customFormat="1" ht="22.8" customHeight="1">
      <c r="A375" s="12"/>
      <c r="B375" s="198"/>
      <c r="C375" s="199"/>
      <c r="D375" s="200" t="s">
        <v>75</v>
      </c>
      <c r="E375" s="212" t="s">
        <v>834</v>
      </c>
      <c r="F375" s="212" t="s">
        <v>835</v>
      </c>
      <c r="G375" s="199"/>
      <c r="H375" s="199"/>
      <c r="I375" s="202"/>
      <c r="J375" s="213">
        <f>BK375</f>
        <v>0</v>
      </c>
      <c r="K375" s="199"/>
      <c r="L375" s="204"/>
      <c r="M375" s="205"/>
      <c r="N375" s="206"/>
      <c r="O375" s="206"/>
      <c r="P375" s="207">
        <f>SUM(P376:P385)</f>
        <v>0</v>
      </c>
      <c r="Q375" s="206"/>
      <c r="R375" s="207">
        <f>SUM(R376:R385)</f>
        <v>0.019800000000000002</v>
      </c>
      <c r="S375" s="206"/>
      <c r="T375" s="208">
        <f>SUM(T376:T385)</f>
        <v>0.41988559999999997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09" t="s">
        <v>142</v>
      </c>
      <c r="AT375" s="210" t="s">
        <v>75</v>
      </c>
      <c r="AU375" s="210" t="s">
        <v>84</v>
      </c>
      <c r="AY375" s="209" t="s">
        <v>133</v>
      </c>
      <c r="BK375" s="211">
        <f>SUM(BK376:BK385)</f>
        <v>0</v>
      </c>
    </row>
    <row r="376" s="2" customFormat="1" ht="24.15" customHeight="1">
      <c r="A376" s="38"/>
      <c r="B376" s="39"/>
      <c r="C376" s="214" t="s">
        <v>836</v>
      </c>
      <c r="D376" s="214" t="s">
        <v>136</v>
      </c>
      <c r="E376" s="215" t="s">
        <v>837</v>
      </c>
      <c r="F376" s="216" t="s">
        <v>838</v>
      </c>
      <c r="G376" s="217" t="s">
        <v>159</v>
      </c>
      <c r="H376" s="218">
        <v>8.4079999999999995</v>
      </c>
      <c r="I376" s="219"/>
      <c r="J376" s="220">
        <f>ROUND(I376*H376,2)</f>
        <v>0</v>
      </c>
      <c r="K376" s="216" t="s">
        <v>140</v>
      </c>
      <c r="L376" s="44"/>
      <c r="M376" s="221" t="s">
        <v>1</v>
      </c>
      <c r="N376" s="222" t="s">
        <v>42</v>
      </c>
      <c r="O376" s="91"/>
      <c r="P376" s="223">
        <f>O376*H376</f>
        <v>0</v>
      </c>
      <c r="Q376" s="223">
        <v>0</v>
      </c>
      <c r="R376" s="223">
        <f>Q376*H376</f>
        <v>0</v>
      </c>
      <c r="S376" s="223">
        <v>0.00069999999999999999</v>
      </c>
      <c r="T376" s="224">
        <f>S376*H376</f>
        <v>0.0058855999999999995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25" t="s">
        <v>220</v>
      </c>
      <c r="AT376" s="225" t="s">
        <v>136</v>
      </c>
      <c r="AU376" s="225" t="s">
        <v>142</v>
      </c>
      <c r="AY376" s="17" t="s">
        <v>133</v>
      </c>
      <c r="BE376" s="226">
        <f>IF(N376="základní",J376,0)</f>
        <v>0</v>
      </c>
      <c r="BF376" s="226">
        <f>IF(N376="snížená",J376,0)</f>
        <v>0</v>
      </c>
      <c r="BG376" s="226">
        <f>IF(N376="zákl. přenesená",J376,0)</f>
        <v>0</v>
      </c>
      <c r="BH376" s="226">
        <f>IF(N376="sníž. přenesená",J376,0)</f>
        <v>0</v>
      </c>
      <c r="BI376" s="226">
        <f>IF(N376="nulová",J376,0)</f>
        <v>0</v>
      </c>
      <c r="BJ376" s="17" t="s">
        <v>142</v>
      </c>
      <c r="BK376" s="226">
        <f>ROUND(I376*H376,2)</f>
        <v>0</v>
      </c>
      <c r="BL376" s="17" t="s">
        <v>220</v>
      </c>
      <c r="BM376" s="225" t="s">
        <v>839</v>
      </c>
    </row>
    <row r="377" s="14" customFormat="1">
      <c r="A377" s="14"/>
      <c r="B377" s="238"/>
      <c r="C377" s="239"/>
      <c r="D377" s="229" t="s">
        <v>144</v>
      </c>
      <c r="E377" s="240" t="s">
        <v>1</v>
      </c>
      <c r="F377" s="241" t="s">
        <v>840</v>
      </c>
      <c r="G377" s="239"/>
      <c r="H377" s="242">
        <v>8.4079999999999995</v>
      </c>
      <c r="I377" s="243"/>
      <c r="J377" s="239"/>
      <c r="K377" s="239"/>
      <c r="L377" s="244"/>
      <c r="M377" s="245"/>
      <c r="N377" s="246"/>
      <c r="O377" s="246"/>
      <c r="P377" s="246"/>
      <c r="Q377" s="246"/>
      <c r="R377" s="246"/>
      <c r="S377" s="246"/>
      <c r="T377" s="247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8" t="s">
        <v>144</v>
      </c>
      <c r="AU377" s="248" t="s">
        <v>142</v>
      </c>
      <c r="AV377" s="14" t="s">
        <v>142</v>
      </c>
      <c r="AW377" s="14" t="s">
        <v>32</v>
      </c>
      <c r="AX377" s="14" t="s">
        <v>76</v>
      </c>
      <c r="AY377" s="248" t="s">
        <v>133</v>
      </c>
    </row>
    <row r="378" s="15" customFormat="1">
      <c r="A378" s="15"/>
      <c r="B378" s="249"/>
      <c r="C378" s="250"/>
      <c r="D378" s="229" t="s">
        <v>144</v>
      </c>
      <c r="E378" s="251" t="s">
        <v>1</v>
      </c>
      <c r="F378" s="252" t="s">
        <v>146</v>
      </c>
      <c r="G378" s="250"/>
      <c r="H378" s="253">
        <v>8.4079999999999995</v>
      </c>
      <c r="I378" s="254"/>
      <c r="J378" s="250"/>
      <c r="K378" s="250"/>
      <c r="L378" s="255"/>
      <c r="M378" s="256"/>
      <c r="N378" s="257"/>
      <c r="O378" s="257"/>
      <c r="P378" s="257"/>
      <c r="Q378" s="257"/>
      <c r="R378" s="257"/>
      <c r="S378" s="257"/>
      <c r="T378" s="258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59" t="s">
        <v>144</v>
      </c>
      <c r="AU378" s="259" t="s">
        <v>142</v>
      </c>
      <c r="AV378" s="15" t="s">
        <v>141</v>
      </c>
      <c r="AW378" s="15" t="s">
        <v>32</v>
      </c>
      <c r="AX378" s="15" t="s">
        <v>84</v>
      </c>
      <c r="AY378" s="259" t="s">
        <v>133</v>
      </c>
    </row>
    <row r="379" s="2" customFormat="1" ht="16.5" customHeight="1">
      <c r="A379" s="38"/>
      <c r="B379" s="39"/>
      <c r="C379" s="260" t="s">
        <v>841</v>
      </c>
      <c r="D379" s="260" t="s">
        <v>356</v>
      </c>
      <c r="E379" s="261" t="s">
        <v>842</v>
      </c>
      <c r="F379" s="262" t="s">
        <v>843</v>
      </c>
      <c r="G379" s="263" t="s">
        <v>139</v>
      </c>
      <c r="H379" s="264">
        <v>4</v>
      </c>
      <c r="I379" s="265"/>
      <c r="J379" s="266">
        <f>ROUND(I379*H379,2)</f>
        <v>0</v>
      </c>
      <c r="K379" s="262" t="s">
        <v>140</v>
      </c>
      <c r="L379" s="267"/>
      <c r="M379" s="268" t="s">
        <v>1</v>
      </c>
      <c r="N379" s="269" t="s">
        <v>42</v>
      </c>
      <c r="O379" s="91"/>
      <c r="P379" s="223">
        <f>O379*H379</f>
        <v>0</v>
      </c>
      <c r="Q379" s="223">
        <v>0.0022000000000000001</v>
      </c>
      <c r="R379" s="223">
        <f>Q379*H379</f>
        <v>0.0088000000000000005</v>
      </c>
      <c r="S379" s="223">
        <v>0</v>
      </c>
      <c r="T379" s="224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5" t="s">
        <v>302</v>
      </c>
      <c r="AT379" s="225" t="s">
        <v>356</v>
      </c>
      <c r="AU379" s="225" t="s">
        <v>142</v>
      </c>
      <c r="AY379" s="17" t="s">
        <v>133</v>
      </c>
      <c r="BE379" s="226">
        <f>IF(N379="základní",J379,0)</f>
        <v>0</v>
      </c>
      <c r="BF379" s="226">
        <f>IF(N379="snížená",J379,0)</f>
        <v>0</v>
      </c>
      <c r="BG379" s="226">
        <f>IF(N379="zákl. přenesená",J379,0)</f>
        <v>0</v>
      </c>
      <c r="BH379" s="226">
        <f>IF(N379="sníž. přenesená",J379,0)</f>
        <v>0</v>
      </c>
      <c r="BI379" s="226">
        <f>IF(N379="nulová",J379,0)</f>
        <v>0</v>
      </c>
      <c r="BJ379" s="17" t="s">
        <v>142</v>
      </c>
      <c r="BK379" s="226">
        <f>ROUND(I379*H379,2)</f>
        <v>0</v>
      </c>
      <c r="BL379" s="17" t="s">
        <v>220</v>
      </c>
      <c r="BM379" s="225" t="s">
        <v>844</v>
      </c>
    </row>
    <row r="380" s="2" customFormat="1" ht="16.5" customHeight="1">
      <c r="A380" s="38"/>
      <c r="B380" s="39"/>
      <c r="C380" s="260" t="s">
        <v>845</v>
      </c>
      <c r="D380" s="260" t="s">
        <v>356</v>
      </c>
      <c r="E380" s="261" t="s">
        <v>846</v>
      </c>
      <c r="F380" s="262" t="s">
        <v>847</v>
      </c>
      <c r="G380" s="263" t="s">
        <v>139</v>
      </c>
      <c r="H380" s="264">
        <v>4</v>
      </c>
      <c r="I380" s="265"/>
      <c r="J380" s="266">
        <f>ROUND(I380*H380,2)</f>
        <v>0</v>
      </c>
      <c r="K380" s="262" t="s">
        <v>140</v>
      </c>
      <c r="L380" s="267"/>
      <c r="M380" s="268" t="s">
        <v>1</v>
      </c>
      <c r="N380" s="269" t="s">
        <v>42</v>
      </c>
      <c r="O380" s="91"/>
      <c r="P380" s="223">
        <f>O380*H380</f>
        <v>0</v>
      </c>
      <c r="Q380" s="223">
        <v>0.0022000000000000001</v>
      </c>
      <c r="R380" s="223">
        <f>Q380*H380</f>
        <v>0.0088000000000000005</v>
      </c>
      <c r="S380" s="223">
        <v>0</v>
      </c>
      <c r="T380" s="224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25" t="s">
        <v>302</v>
      </c>
      <c r="AT380" s="225" t="s">
        <v>356</v>
      </c>
      <c r="AU380" s="225" t="s">
        <v>142</v>
      </c>
      <c r="AY380" s="17" t="s">
        <v>133</v>
      </c>
      <c r="BE380" s="226">
        <f>IF(N380="základní",J380,0)</f>
        <v>0</v>
      </c>
      <c r="BF380" s="226">
        <f>IF(N380="snížená",J380,0)</f>
        <v>0</v>
      </c>
      <c r="BG380" s="226">
        <f>IF(N380="zákl. přenesená",J380,0)</f>
        <v>0</v>
      </c>
      <c r="BH380" s="226">
        <f>IF(N380="sníž. přenesená",J380,0)</f>
        <v>0</v>
      </c>
      <c r="BI380" s="226">
        <f>IF(N380="nulová",J380,0)</f>
        <v>0</v>
      </c>
      <c r="BJ380" s="17" t="s">
        <v>142</v>
      </c>
      <c r="BK380" s="226">
        <f>ROUND(I380*H380,2)</f>
        <v>0</v>
      </c>
      <c r="BL380" s="17" t="s">
        <v>220</v>
      </c>
      <c r="BM380" s="225" t="s">
        <v>848</v>
      </c>
    </row>
    <row r="381" s="2" customFormat="1" ht="16.5" customHeight="1">
      <c r="A381" s="38"/>
      <c r="B381" s="39"/>
      <c r="C381" s="260" t="s">
        <v>849</v>
      </c>
      <c r="D381" s="260" t="s">
        <v>356</v>
      </c>
      <c r="E381" s="261" t="s">
        <v>850</v>
      </c>
      <c r="F381" s="262" t="s">
        <v>851</v>
      </c>
      <c r="G381" s="263" t="s">
        <v>139</v>
      </c>
      <c r="H381" s="264">
        <v>1</v>
      </c>
      <c r="I381" s="265"/>
      <c r="J381" s="266">
        <f>ROUND(I381*H381,2)</f>
        <v>0</v>
      </c>
      <c r="K381" s="262" t="s">
        <v>140</v>
      </c>
      <c r="L381" s="267"/>
      <c r="M381" s="268" t="s">
        <v>1</v>
      </c>
      <c r="N381" s="269" t="s">
        <v>42</v>
      </c>
      <c r="O381" s="91"/>
      <c r="P381" s="223">
        <f>O381*H381</f>
        <v>0</v>
      </c>
      <c r="Q381" s="223">
        <v>0.0022000000000000001</v>
      </c>
      <c r="R381" s="223">
        <f>Q381*H381</f>
        <v>0.0022000000000000001</v>
      </c>
      <c r="S381" s="223">
        <v>0</v>
      </c>
      <c r="T381" s="224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25" t="s">
        <v>302</v>
      </c>
      <c r="AT381" s="225" t="s">
        <v>356</v>
      </c>
      <c r="AU381" s="225" t="s">
        <v>142</v>
      </c>
      <c r="AY381" s="17" t="s">
        <v>133</v>
      </c>
      <c r="BE381" s="226">
        <f>IF(N381="základní",J381,0)</f>
        <v>0</v>
      </c>
      <c r="BF381" s="226">
        <f>IF(N381="snížená",J381,0)</f>
        <v>0</v>
      </c>
      <c r="BG381" s="226">
        <f>IF(N381="zákl. přenesená",J381,0)</f>
        <v>0</v>
      </c>
      <c r="BH381" s="226">
        <f>IF(N381="sníž. přenesená",J381,0)</f>
        <v>0</v>
      </c>
      <c r="BI381" s="226">
        <f>IF(N381="nulová",J381,0)</f>
        <v>0</v>
      </c>
      <c r="BJ381" s="17" t="s">
        <v>142</v>
      </c>
      <c r="BK381" s="226">
        <f>ROUND(I381*H381,2)</f>
        <v>0</v>
      </c>
      <c r="BL381" s="17" t="s">
        <v>220</v>
      </c>
      <c r="BM381" s="225" t="s">
        <v>852</v>
      </c>
    </row>
    <row r="382" s="2" customFormat="1" ht="49.05" customHeight="1">
      <c r="A382" s="38"/>
      <c r="B382" s="39"/>
      <c r="C382" s="214" t="s">
        <v>853</v>
      </c>
      <c r="D382" s="214" t="s">
        <v>136</v>
      </c>
      <c r="E382" s="215" t="s">
        <v>854</v>
      </c>
      <c r="F382" s="216" t="s">
        <v>855</v>
      </c>
      <c r="G382" s="217" t="s">
        <v>139</v>
      </c>
      <c r="H382" s="218">
        <v>1</v>
      </c>
      <c r="I382" s="219"/>
      <c r="J382" s="220">
        <f>ROUND(I382*H382,2)</f>
        <v>0</v>
      </c>
      <c r="K382" s="216" t="s">
        <v>1</v>
      </c>
      <c r="L382" s="44"/>
      <c r="M382" s="221" t="s">
        <v>1</v>
      </c>
      <c r="N382" s="222" t="s">
        <v>42</v>
      </c>
      <c r="O382" s="91"/>
      <c r="P382" s="223">
        <f>O382*H382</f>
        <v>0</v>
      </c>
      <c r="Q382" s="223">
        <v>0</v>
      </c>
      <c r="R382" s="223">
        <f>Q382*H382</f>
        <v>0</v>
      </c>
      <c r="S382" s="223">
        <v>0</v>
      </c>
      <c r="T382" s="224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25" t="s">
        <v>220</v>
      </c>
      <c r="AT382" s="225" t="s">
        <v>136</v>
      </c>
      <c r="AU382" s="225" t="s">
        <v>142</v>
      </c>
      <c r="AY382" s="17" t="s">
        <v>133</v>
      </c>
      <c r="BE382" s="226">
        <f>IF(N382="základní",J382,0)</f>
        <v>0</v>
      </c>
      <c r="BF382" s="226">
        <f>IF(N382="snížená",J382,0)</f>
        <v>0</v>
      </c>
      <c r="BG382" s="226">
        <f>IF(N382="zákl. přenesená",J382,0)</f>
        <v>0</v>
      </c>
      <c r="BH382" s="226">
        <f>IF(N382="sníž. přenesená",J382,0)</f>
        <v>0</v>
      </c>
      <c r="BI382" s="226">
        <f>IF(N382="nulová",J382,0)</f>
        <v>0</v>
      </c>
      <c r="BJ382" s="17" t="s">
        <v>142</v>
      </c>
      <c r="BK382" s="226">
        <f>ROUND(I382*H382,2)</f>
        <v>0</v>
      </c>
      <c r="BL382" s="17" t="s">
        <v>220</v>
      </c>
      <c r="BM382" s="225" t="s">
        <v>856</v>
      </c>
    </row>
    <row r="383" s="2" customFormat="1" ht="24.15" customHeight="1">
      <c r="A383" s="38"/>
      <c r="B383" s="39"/>
      <c r="C383" s="214" t="s">
        <v>857</v>
      </c>
      <c r="D383" s="214" t="s">
        <v>136</v>
      </c>
      <c r="E383" s="215" t="s">
        <v>858</v>
      </c>
      <c r="F383" s="216" t="s">
        <v>859</v>
      </c>
      <c r="G383" s="217" t="s">
        <v>139</v>
      </c>
      <c r="H383" s="218">
        <v>10</v>
      </c>
      <c r="I383" s="219"/>
      <c r="J383" s="220">
        <f>ROUND(I383*H383,2)</f>
        <v>0</v>
      </c>
      <c r="K383" s="216" t="s">
        <v>140</v>
      </c>
      <c r="L383" s="44"/>
      <c r="M383" s="221" t="s">
        <v>1</v>
      </c>
      <c r="N383" s="222" t="s">
        <v>42</v>
      </c>
      <c r="O383" s="91"/>
      <c r="P383" s="223">
        <f>O383*H383</f>
        <v>0</v>
      </c>
      <c r="Q383" s="223">
        <v>0</v>
      </c>
      <c r="R383" s="223">
        <f>Q383*H383</f>
        <v>0</v>
      </c>
      <c r="S383" s="223">
        <v>0.024</v>
      </c>
      <c r="T383" s="224">
        <f>S383*H383</f>
        <v>0.23999999999999999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25" t="s">
        <v>220</v>
      </c>
      <c r="AT383" s="225" t="s">
        <v>136</v>
      </c>
      <c r="AU383" s="225" t="s">
        <v>142</v>
      </c>
      <c r="AY383" s="17" t="s">
        <v>133</v>
      </c>
      <c r="BE383" s="226">
        <f>IF(N383="základní",J383,0)</f>
        <v>0</v>
      </c>
      <c r="BF383" s="226">
        <f>IF(N383="snížená",J383,0)</f>
        <v>0</v>
      </c>
      <c r="BG383" s="226">
        <f>IF(N383="zákl. přenesená",J383,0)</f>
        <v>0</v>
      </c>
      <c r="BH383" s="226">
        <f>IF(N383="sníž. přenesená",J383,0)</f>
        <v>0</v>
      </c>
      <c r="BI383" s="226">
        <f>IF(N383="nulová",J383,0)</f>
        <v>0</v>
      </c>
      <c r="BJ383" s="17" t="s">
        <v>142</v>
      </c>
      <c r="BK383" s="226">
        <f>ROUND(I383*H383,2)</f>
        <v>0</v>
      </c>
      <c r="BL383" s="17" t="s">
        <v>220</v>
      </c>
      <c r="BM383" s="225" t="s">
        <v>860</v>
      </c>
    </row>
    <row r="384" s="2" customFormat="1" ht="37.8" customHeight="1">
      <c r="A384" s="38"/>
      <c r="B384" s="39"/>
      <c r="C384" s="214" t="s">
        <v>861</v>
      </c>
      <c r="D384" s="214" t="s">
        <v>136</v>
      </c>
      <c r="E384" s="215" t="s">
        <v>862</v>
      </c>
      <c r="F384" s="216" t="s">
        <v>863</v>
      </c>
      <c r="G384" s="217" t="s">
        <v>139</v>
      </c>
      <c r="H384" s="218">
        <v>1</v>
      </c>
      <c r="I384" s="219"/>
      <c r="J384" s="220">
        <f>ROUND(I384*H384,2)</f>
        <v>0</v>
      </c>
      <c r="K384" s="216" t="s">
        <v>140</v>
      </c>
      <c r="L384" s="44"/>
      <c r="M384" s="221" t="s">
        <v>1</v>
      </c>
      <c r="N384" s="222" t="s">
        <v>42</v>
      </c>
      <c r="O384" s="91"/>
      <c r="P384" s="223">
        <f>O384*H384</f>
        <v>0</v>
      </c>
      <c r="Q384" s="223">
        <v>0</v>
      </c>
      <c r="R384" s="223">
        <f>Q384*H384</f>
        <v>0</v>
      </c>
      <c r="S384" s="223">
        <v>0.17399999999999999</v>
      </c>
      <c r="T384" s="224">
        <f>S384*H384</f>
        <v>0.17399999999999999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25" t="s">
        <v>220</v>
      </c>
      <c r="AT384" s="225" t="s">
        <v>136</v>
      </c>
      <c r="AU384" s="225" t="s">
        <v>142</v>
      </c>
      <c r="AY384" s="17" t="s">
        <v>133</v>
      </c>
      <c r="BE384" s="226">
        <f>IF(N384="základní",J384,0)</f>
        <v>0</v>
      </c>
      <c r="BF384" s="226">
        <f>IF(N384="snížená",J384,0)</f>
        <v>0</v>
      </c>
      <c r="BG384" s="226">
        <f>IF(N384="zákl. přenesená",J384,0)</f>
        <v>0</v>
      </c>
      <c r="BH384" s="226">
        <f>IF(N384="sníž. přenesená",J384,0)</f>
        <v>0</v>
      </c>
      <c r="BI384" s="226">
        <f>IF(N384="nulová",J384,0)</f>
        <v>0</v>
      </c>
      <c r="BJ384" s="17" t="s">
        <v>142</v>
      </c>
      <c r="BK384" s="226">
        <f>ROUND(I384*H384,2)</f>
        <v>0</v>
      </c>
      <c r="BL384" s="17" t="s">
        <v>220</v>
      </c>
      <c r="BM384" s="225" t="s">
        <v>864</v>
      </c>
    </row>
    <row r="385" s="2" customFormat="1" ht="55.5" customHeight="1">
      <c r="A385" s="38"/>
      <c r="B385" s="39"/>
      <c r="C385" s="214" t="s">
        <v>865</v>
      </c>
      <c r="D385" s="214" t="s">
        <v>136</v>
      </c>
      <c r="E385" s="215" t="s">
        <v>866</v>
      </c>
      <c r="F385" s="216" t="s">
        <v>867</v>
      </c>
      <c r="G385" s="217" t="s">
        <v>154</v>
      </c>
      <c r="H385" s="218">
        <v>0.01</v>
      </c>
      <c r="I385" s="219"/>
      <c r="J385" s="220">
        <f>ROUND(I385*H385,2)</f>
        <v>0</v>
      </c>
      <c r="K385" s="216" t="s">
        <v>140</v>
      </c>
      <c r="L385" s="44"/>
      <c r="M385" s="221" t="s">
        <v>1</v>
      </c>
      <c r="N385" s="222" t="s">
        <v>42</v>
      </c>
      <c r="O385" s="91"/>
      <c r="P385" s="223">
        <f>O385*H385</f>
        <v>0</v>
      </c>
      <c r="Q385" s="223">
        <v>0</v>
      </c>
      <c r="R385" s="223">
        <f>Q385*H385</f>
        <v>0</v>
      </c>
      <c r="S385" s="223">
        <v>0</v>
      </c>
      <c r="T385" s="224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25" t="s">
        <v>220</v>
      </c>
      <c r="AT385" s="225" t="s">
        <v>136</v>
      </c>
      <c r="AU385" s="225" t="s">
        <v>142</v>
      </c>
      <c r="AY385" s="17" t="s">
        <v>133</v>
      </c>
      <c r="BE385" s="226">
        <f>IF(N385="základní",J385,0)</f>
        <v>0</v>
      </c>
      <c r="BF385" s="226">
        <f>IF(N385="snížená",J385,0)</f>
        <v>0</v>
      </c>
      <c r="BG385" s="226">
        <f>IF(N385="zákl. přenesená",J385,0)</f>
        <v>0</v>
      </c>
      <c r="BH385" s="226">
        <f>IF(N385="sníž. přenesená",J385,0)</f>
        <v>0</v>
      </c>
      <c r="BI385" s="226">
        <f>IF(N385="nulová",J385,0)</f>
        <v>0</v>
      </c>
      <c r="BJ385" s="17" t="s">
        <v>142</v>
      </c>
      <c r="BK385" s="226">
        <f>ROUND(I385*H385,2)</f>
        <v>0</v>
      </c>
      <c r="BL385" s="17" t="s">
        <v>220</v>
      </c>
      <c r="BM385" s="225" t="s">
        <v>868</v>
      </c>
    </row>
    <row r="386" s="12" customFormat="1" ht="22.8" customHeight="1">
      <c r="A386" s="12"/>
      <c r="B386" s="198"/>
      <c r="C386" s="199"/>
      <c r="D386" s="200" t="s">
        <v>75</v>
      </c>
      <c r="E386" s="212" t="s">
        <v>869</v>
      </c>
      <c r="F386" s="212" t="s">
        <v>870</v>
      </c>
      <c r="G386" s="199"/>
      <c r="H386" s="199"/>
      <c r="I386" s="202"/>
      <c r="J386" s="213">
        <f>BK386</f>
        <v>0</v>
      </c>
      <c r="K386" s="199"/>
      <c r="L386" s="204"/>
      <c r="M386" s="205"/>
      <c r="N386" s="206"/>
      <c r="O386" s="206"/>
      <c r="P386" s="207">
        <f>SUM(P387:P405)</f>
        <v>0</v>
      </c>
      <c r="Q386" s="206"/>
      <c r="R386" s="207">
        <f>SUM(R387:R405)</f>
        <v>0.15463759999999999</v>
      </c>
      <c r="S386" s="206"/>
      <c r="T386" s="208">
        <f>SUM(T387:T405)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09" t="s">
        <v>142</v>
      </c>
      <c r="AT386" s="210" t="s">
        <v>75</v>
      </c>
      <c r="AU386" s="210" t="s">
        <v>84</v>
      </c>
      <c r="AY386" s="209" t="s">
        <v>133</v>
      </c>
      <c r="BK386" s="211">
        <f>SUM(BK387:BK405)</f>
        <v>0</v>
      </c>
    </row>
    <row r="387" s="2" customFormat="1" ht="24.15" customHeight="1">
      <c r="A387" s="38"/>
      <c r="B387" s="39"/>
      <c r="C387" s="214" t="s">
        <v>871</v>
      </c>
      <c r="D387" s="214" t="s">
        <v>136</v>
      </c>
      <c r="E387" s="215" t="s">
        <v>872</v>
      </c>
      <c r="F387" s="216" t="s">
        <v>873</v>
      </c>
      <c r="G387" s="217" t="s">
        <v>159</v>
      </c>
      <c r="H387" s="218">
        <v>4.0899999999999999</v>
      </c>
      <c r="I387" s="219"/>
      <c r="J387" s="220">
        <f>ROUND(I387*H387,2)</f>
        <v>0</v>
      </c>
      <c r="K387" s="216" t="s">
        <v>140</v>
      </c>
      <c r="L387" s="44"/>
      <c r="M387" s="221" t="s">
        <v>1</v>
      </c>
      <c r="N387" s="222" t="s">
        <v>42</v>
      </c>
      <c r="O387" s="91"/>
      <c r="P387" s="223">
        <f>O387*H387</f>
        <v>0</v>
      </c>
      <c r="Q387" s="223">
        <v>0</v>
      </c>
      <c r="R387" s="223">
        <f>Q387*H387</f>
        <v>0</v>
      </c>
      <c r="S387" s="223">
        <v>0</v>
      </c>
      <c r="T387" s="224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25" t="s">
        <v>220</v>
      </c>
      <c r="AT387" s="225" t="s">
        <v>136</v>
      </c>
      <c r="AU387" s="225" t="s">
        <v>142</v>
      </c>
      <c r="AY387" s="17" t="s">
        <v>133</v>
      </c>
      <c r="BE387" s="226">
        <f>IF(N387="základní",J387,0)</f>
        <v>0</v>
      </c>
      <c r="BF387" s="226">
        <f>IF(N387="snížená",J387,0)</f>
        <v>0</v>
      </c>
      <c r="BG387" s="226">
        <f>IF(N387="zákl. přenesená",J387,0)</f>
        <v>0</v>
      </c>
      <c r="BH387" s="226">
        <f>IF(N387="sníž. přenesená",J387,0)</f>
        <v>0</v>
      </c>
      <c r="BI387" s="226">
        <f>IF(N387="nulová",J387,0)</f>
        <v>0</v>
      </c>
      <c r="BJ387" s="17" t="s">
        <v>142</v>
      </c>
      <c r="BK387" s="226">
        <f>ROUND(I387*H387,2)</f>
        <v>0</v>
      </c>
      <c r="BL387" s="17" t="s">
        <v>220</v>
      </c>
      <c r="BM387" s="225" t="s">
        <v>874</v>
      </c>
    </row>
    <row r="388" s="13" customFormat="1">
      <c r="A388" s="13"/>
      <c r="B388" s="227"/>
      <c r="C388" s="228"/>
      <c r="D388" s="229" t="s">
        <v>144</v>
      </c>
      <c r="E388" s="230" t="s">
        <v>1</v>
      </c>
      <c r="F388" s="231" t="s">
        <v>823</v>
      </c>
      <c r="G388" s="228"/>
      <c r="H388" s="230" t="s">
        <v>1</v>
      </c>
      <c r="I388" s="232"/>
      <c r="J388" s="228"/>
      <c r="K388" s="228"/>
      <c r="L388" s="233"/>
      <c r="M388" s="234"/>
      <c r="N388" s="235"/>
      <c r="O388" s="235"/>
      <c r="P388" s="235"/>
      <c r="Q388" s="235"/>
      <c r="R388" s="235"/>
      <c r="S388" s="235"/>
      <c r="T388" s="236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7" t="s">
        <v>144</v>
      </c>
      <c r="AU388" s="237" t="s">
        <v>142</v>
      </c>
      <c r="AV388" s="13" t="s">
        <v>84</v>
      </c>
      <c r="AW388" s="13" t="s">
        <v>32</v>
      </c>
      <c r="AX388" s="13" t="s">
        <v>76</v>
      </c>
      <c r="AY388" s="237" t="s">
        <v>133</v>
      </c>
    </row>
    <row r="389" s="14" customFormat="1">
      <c r="A389" s="14"/>
      <c r="B389" s="238"/>
      <c r="C389" s="239"/>
      <c r="D389" s="229" t="s">
        <v>144</v>
      </c>
      <c r="E389" s="240" t="s">
        <v>1</v>
      </c>
      <c r="F389" s="241" t="s">
        <v>875</v>
      </c>
      <c r="G389" s="239"/>
      <c r="H389" s="242">
        <v>2.3799999999999999</v>
      </c>
      <c r="I389" s="243"/>
      <c r="J389" s="239"/>
      <c r="K389" s="239"/>
      <c r="L389" s="244"/>
      <c r="M389" s="245"/>
      <c r="N389" s="246"/>
      <c r="O389" s="246"/>
      <c r="P389" s="246"/>
      <c r="Q389" s="246"/>
      <c r="R389" s="246"/>
      <c r="S389" s="246"/>
      <c r="T389" s="247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8" t="s">
        <v>144</v>
      </c>
      <c r="AU389" s="248" t="s">
        <v>142</v>
      </c>
      <c r="AV389" s="14" t="s">
        <v>142</v>
      </c>
      <c r="AW389" s="14" t="s">
        <v>32</v>
      </c>
      <c r="AX389" s="14" t="s">
        <v>76</v>
      </c>
      <c r="AY389" s="248" t="s">
        <v>133</v>
      </c>
    </row>
    <row r="390" s="14" customFormat="1">
      <c r="A390" s="14"/>
      <c r="B390" s="238"/>
      <c r="C390" s="239"/>
      <c r="D390" s="229" t="s">
        <v>144</v>
      </c>
      <c r="E390" s="240" t="s">
        <v>1</v>
      </c>
      <c r="F390" s="241" t="s">
        <v>876</v>
      </c>
      <c r="G390" s="239"/>
      <c r="H390" s="242">
        <v>1.71</v>
      </c>
      <c r="I390" s="243"/>
      <c r="J390" s="239"/>
      <c r="K390" s="239"/>
      <c r="L390" s="244"/>
      <c r="M390" s="245"/>
      <c r="N390" s="246"/>
      <c r="O390" s="246"/>
      <c r="P390" s="246"/>
      <c r="Q390" s="246"/>
      <c r="R390" s="246"/>
      <c r="S390" s="246"/>
      <c r="T390" s="247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8" t="s">
        <v>144</v>
      </c>
      <c r="AU390" s="248" t="s">
        <v>142</v>
      </c>
      <c r="AV390" s="14" t="s">
        <v>142</v>
      </c>
      <c r="AW390" s="14" t="s">
        <v>32</v>
      </c>
      <c r="AX390" s="14" t="s">
        <v>76</v>
      </c>
      <c r="AY390" s="248" t="s">
        <v>133</v>
      </c>
    </row>
    <row r="391" s="15" customFormat="1">
      <c r="A391" s="15"/>
      <c r="B391" s="249"/>
      <c r="C391" s="250"/>
      <c r="D391" s="229" t="s">
        <v>144</v>
      </c>
      <c r="E391" s="251" t="s">
        <v>1</v>
      </c>
      <c r="F391" s="252" t="s">
        <v>146</v>
      </c>
      <c r="G391" s="250"/>
      <c r="H391" s="253">
        <v>4.0899999999999999</v>
      </c>
      <c r="I391" s="254"/>
      <c r="J391" s="250"/>
      <c r="K391" s="250"/>
      <c r="L391" s="255"/>
      <c r="M391" s="256"/>
      <c r="N391" s="257"/>
      <c r="O391" s="257"/>
      <c r="P391" s="257"/>
      <c r="Q391" s="257"/>
      <c r="R391" s="257"/>
      <c r="S391" s="257"/>
      <c r="T391" s="258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59" t="s">
        <v>144</v>
      </c>
      <c r="AU391" s="259" t="s">
        <v>142</v>
      </c>
      <c r="AV391" s="15" t="s">
        <v>141</v>
      </c>
      <c r="AW391" s="15" t="s">
        <v>32</v>
      </c>
      <c r="AX391" s="15" t="s">
        <v>84</v>
      </c>
      <c r="AY391" s="259" t="s">
        <v>133</v>
      </c>
    </row>
    <row r="392" s="2" customFormat="1" ht="37.8" customHeight="1">
      <c r="A392" s="38"/>
      <c r="B392" s="39"/>
      <c r="C392" s="214" t="s">
        <v>877</v>
      </c>
      <c r="D392" s="214" t="s">
        <v>136</v>
      </c>
      <c r="E392" s="215" t="s">
        <v>878</v>
      </c>
      <c r="F392" s="216" t="s">
        <v>879</v>
      </c>
      <c r="G392" s="217" t="s">
        <v>159</v>
      </c>
      <c r="H392" s="218">
        <v>4.0899999999999999</v>
      </c>
      <c r="I392" s="219"/>
      <c r="J392" s="220">
        <f>ROUND(I392*H392,2)</f>
        <v>0</v>
      </c>
      <c r="K392" s="216" t="s">
        <v>140</v>
      </c>
      <c r="L392" s="44"/>
      <c r="M392" s="221" t="s">
        <v>1</v>
      </c>
      <c r="N392" s="222" t="s">
        <v>42</v>
      </c>
      <c r="O392" s="91"/>
      <c r="P392" s="223">
        <f>O392*H392</f>
        <v>0</v>
      </c>
      <c r="Q392" s="223">
        <v>0.0053499999999999997</v>
      </c>
      <c r="R392" s="223">
        <f>Q392*H392</f>
        <v>0.021881499999999998</v>
      </c>
      <c r="S392" s="223">
        <v>0</v>
      </c>
      <c r="T392" s="224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25" t="s">
        <v>220</v>
      </c>
      <c r="AT392" s="225" t="s">
        <v>136</v>
      </c>
      <c r="AU392" s="225" t="s">
        <v>142</v>
      </c>
      <c r="AY392" s="17" t="s">
        <v>133</v>
      </c>
      <c r="BE392" s="226">
        <f>IF(N392="základní",J392,0)</f>
        <v>0</v>
      </c>
      <c r="BF392" s="226">
        <f>IF(N392="snížená",J392,0)</f>
        <v>0</v>
      </c>
      <c r="BG392" s="226">
        <f>IF(N392="zákl. přenesená",J392,0)</f>
        <v>0</v>
      </c>
      <c r="BH392" s="226">
        <f>IF(N392="sníž. přenesená",J392,0)</f>
        <v>0</v>
      </c>
      <c r="BI392" s="226">
        <f>IF(N392="nulová",J392,0)</f>
        <v>0</v>
      </c>
      <c r="BJ392" s="17" t="s">
        <v>142</v>
      </c>
      <c r="BK392" s="226">
        <f>ROUND(I392*H392,2)</f>
        <v>0</v>
      </c>
      <c r="BL392" s="17" t="s">
        <v>220</v>
      </c>
      <c r="BM392" s="225" t="s">
        <v>880</v>
      </c>
    </row>
    <row r="393" s="13" customFormat="1">
      <c r="A393" s="13"/>
      <c r="B393" s="227"/>
      <c r="C393" s="228"/>
      <c r="D393" s="229" t="s">
        <v>144</v>
      </c>
      <c r="E393" s="230" t="s">
        <v>1</v>
      </c>
      <c r="F393" s="231" t="s">
        <v>823</v>
      </c>
      <c r="G393" s="228"/>
      <c r="H393" s="230" t="s">
        <v>1</v>
      </c>
      <c r="I393" s="232"/>
      <c r="J393" s="228"/>
      <c r="K393" s="228"/>
      <c r="L393" s="233"/>
      <c r="M393" s="234"/>
      <c r="N393" s="235"/>
      <c r="O393" s="235"/>
      <c r="P393" s="235"/>
      <c r="Q393" s="235"/>
      <c r="R393" s="235"/>
      <c r="S393" s="235"/>
      <c r="T393" s="236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7" t="s">
        <v>144</v>
      </c>
      <c r="AU393" s="237" t="s">
        <v>142</v>
      </c>
      <c r="AV393" s="13" t="s">
        <v>84</v>
      </c>
      <c r="AW393" s="13" t="s">
        <v>32</v>
      </c>
      <c r="AX393" s="13" t="s">
        <v>76</v>
      </c>
      <c r="AY393" s="237" t="s">
        <v>133</v>
      </c>
    </row>
    <row r="394" s="14" customFormat="1">
      <c r="A394" s="14"/>
      <c r="B394" s="238"/>
      <c r="C394" s="239"/>
      <c r="D394" s="229" t="s">
        <v>144</v>
      </c>
      <c r="E394" s="240" t="s">
        <v>1</v>
      </c>
      <c r="F394" s="241" t="s">
        <v>875</v>
      </c>
      <c r="G394" s="239"/>
      <c r="H394" s="242">
        <v>2.3799999999999999</v>
      </c>
      <c r="I394" s="243"/>
      <c r="J394" s="239"/>
      <c r="K394" s="239"/>
      <c r="L394" s="244"/>
      <c r="M394" s="245"/>
      <c r="N394" s="246"/>
      <c r="O394" s="246"/>
      <c r="P394" s="246"/>
      <c r="Q394" s="246"/>
      <c r="R394" s="246"/>
      <c r="S394" s="246"/>
      <c r="T394" s="247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8" t="s">
        <v>144</v>
      </c>
      <c r="AU394" s="248" t="s">
        <v>142</v>
      </c>
      <c r="AV394" s="14" t="s">
        <v>142</v>
      </c>
      <c r="AW394" s="14" t="s">
        <v>32</v>
      </c>
      <c r="AX394" s="14" t="s">
        <v>76</v>
      </c>
      <c r="AY394" s="248" t="s">
        <v>133</v>
      </c>
    </row>
    <row r="395" s="14" customFormat="1">
      <c r="A395" s="14"/>
      <c r="B395" s="238"/>
      <c r="C395" s="239"/>
      <c r="D395" s="229" t="s">
        <v>144</v>
      </c>
      <c r="E395" s="240" t="s">
        <v>1</v>
      </c>
      <c r="F395" s="241" t="s">
        <v>876</v>
      </c>
      <c r="G395" s="239"/>
      <c r="H395" s="242">
        <v>1.71</v>
      </c>
      <c r="I395" s="243"/>
      <c r="J395" s="239"/>
      <c r="K395" s="239"/>
      <c r="L395" s="244"/>
      <c r="M395" s="245"/>
      <c r="N395" s="246"/>
      <c r="O395" s="246"/>
      <c r="P395" s="246"/>
      <c r="Q395" s="246"/>
      <c r="R395" s="246"/>
      <c r="S395" s="246"/>
      <c r="T395" s="247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8" t="s">
        <v>144</v>
      </c>
      <c r="AU395" s="248" t="s">
        <v>142</v>
      </c>
      <c r="AV395" s="14" t="s">
        <v>142</v>
      </c>
      <c r="AW395" s="14" t="s">
        <v>32</v>
      </c>
      <c r="AX395" s="14" t="s">
        <v>76</v>
      </c>
      <c r="AY395" s="248" t="s">
        <v>133</v>
      </c>
    </row>
    <row r="396" s="15" customFormat="1">
      <c r="A396" s="15"/>
      <c r="B396" s="249"/>
      <c r="C396" s="250"/>
      <c r="D396" s="229" t="s">
        <v>144</v>
      </c>
      <c r="E396" s="251" t="s">
        <v>1</v>
      </c>
      <c r="F396" s="252" t="s">
        <v>146</v>
      </c>
      <c r="G396" s="250"/>
      <c r="H396" s="253">
        <v>4.0899999999999999</v>
      </c>
      <c r="I396" s="254"/>
      <c r="J396" s="250"/>
      <c r="K396" s="250"/>
      <c r="L396" s="255"/>
      <c r="M396" s="256"/>
      <c r="N396" s="257"/>
      <c r="O396" s="257"/>
      <c r="P396" s="257"/>
      <c r="Q396" s="257"/>
      <c r="R396" s="257"/>
      <c r="S396" s="257"/>
      <c r="T396" s="258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59" t="s">
        <v>144</v>
      </c>
      <c r="AU396" s="259" t="s">
        <v>142</v>
      </c>
      <c r="AV396" s="15" t="s">
        <v>141</v>
      </c>
      <c r="AW396" s="15" t="s">
        <v>32</v>
      </c>
      <c r="AX396" s="15" t="s">
        <v>84</v>
      </c>
      <c r="AY396" s="259" t="s">
        <v>133</v>
      </c>
    </row>
    <row r="397" s="2" customFormat="1" ht="24.15" customHeight="1">
      <c r="A397" s="38"/>
      <c r="B397" s="39"/>
      <c r="C397" s="260" t="s">
        <v>881</v>
      </c>
      <c r="D397" s="260" t="s">
        <v>356</v>
      </c>
      <c r="E397" s="261" t="s">
        <v>882</v>
      </c>
      <c r="F397" s="262" t="s">
        <v>883</v>
      </c>
      <c r="G397" s="263" t="s">
        <v>159</v>
      </c>
      <c r="H397" s="264">
        <v>4.4989999999999997</v>
      </c>
      <c r="I397" s="265"/>
      <c r="J397" s="266">
        <f>ROUND(I397*H397,2)</f>
        <v>0</v>
      </c>
      <c r="K397" s="262" t="s">
        <v>140</v>
      </c>
      <c r="L397" s="267"/>
      <c r="M397" s="268" t="s">
        <v>1</v>
      </c>
      <c r="N397" s="269" t="s">
        <v>42</v>
      </c>
      <c r="O397" s="91"/>
      <c r="P397" s="223">
        <f>O397*H397</f>
        <v>0</v>
      </c>
      <c r="Q397" s="223">
        <v>0.021999999999999999</v>
      </c>
      <c r="R397" s="223">
        <f>Q397*H397</f>
        <v>0.098977999999999983</v>
      </c>
      <c r="S397" s="223">
        <v>0</v>
      </c>
      <c r="T397" s="224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25" t="s">
        <v>302</v>
      </c>
      <c r="AT397" s="225" t="s">
        <v>356</v>
      </c>
      <c r="AU397" s="225" t="s">
        <v>142</v>
      </c>
      <c r="AY397" s="17" t="s">
        <v>133</v>
      </c>
      <c r="BE397" s="226">
        <f>IF(N397="základní",J397,0)</f>
        <v>0</v>
      </c>
      <c r="BF397" s="226">
        <f>IF(N397="snížená",J397,0)</f>
        <v>0</v>
      </c>
      <c r="BG397" s="226">
        <f>IF(N397="zákl. přenesená",J397,0)</f>
        <v>0</v>
      </c>
      <c r="BH397" s="226">
        <f>IF(N397="sníž. přenesená",J397,0)</f>
        <v>0</v>
      </c>
      <c r="BI397" s="226">
        <f>IF(N397="nulová",J397,0)</f>
        <v>0</v>
      </c>
      <c r="BJ397" s="17" t="s">
        <v>142</v>
      </c>
      <c r="BK397" s="226">
        <f>ROUND(I397*H397,2)</f>
        <v>0</v>
      </c>
      <c r="BL397" s="17" t="s">
        <v>220</v>
      </c>
      <c r="BM397" s="225" t="s">
        <v>884</v>
      </c>
    </row>
    <row r="398" s="14" customFormat="1">
      <c r="A398" s="14"/>
      <c r="B398" s="238"/>
      <c r="C398" s="239"/>
      <c r="D398" s="229" t="s">
        <v>144</v>
      </c>
      <c r="E398" s="239"/>
      <c r="F398" s="241" t="s">
        <v>885</v>
      </c>
      <c r="G398" s="239"/>
      <c r="H398" s="242">
        <v>4.4989999999999997</v>
      </c>
      <c r="I398" s="243"/>
      <c r="J398" s="239"/>
      <c r="K398" s="239"/>
      <c r="L398" s="244"/>
      <c r="M398" s="245"/>
      <c r="N398" s="246"/>
      <c r="O398" s="246"/>
      <c r="P398" s="246"/>
      <c r="Q398" s="246"/>
      <c r="R398" s="246"/>
      <c r="S398" s="246"/>
      <c r="T398" s="247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8" t="s">
        <v>144</v>
      </c>
      <c r="AU398" s="248" t="s">
        <v>142</v>
      </c>
      <c r="AV398" s="14" t="s">
        <v>142</v>
      </c>
      <c r="AW398" s="14" t="s">
        <v>4</v>
      </c>
      <c r="AX398" s="14" t="s">
        <v>84</v>
      </c>
      <c r="AY398" s="248" t="s">
        <v>133</v>
      </c>
    </row>
    <row r="399" s="2" customFormat="1" ht="37.8" customHeight="1">
      <c r="A399" s="38"/>
      <c r="B399" s="39"/>
      <c r="C399" s="214" t="s">
        <v>886</v>
      </c>
      <c r="D399" s="214" t="s">
        <v>136</v>
      </c>
      <c r="E399" s="215" t="s">
        <v>887</v>
      </c>
      <c r="F399" s="216" t="s">
        <v>888</v>
      </c>
      <c r="G399" s="217" t="s">
        <v>159</v>
      </c>
      <c r="H399" s="218">
        <v>4.0899999999999999</v>
      </c>
      <c r="I399" s="219"/>
      <c r="J399" s="220">
        <f>ROUND(I399*H399,2)</f>
        <v>0</v>
      </c>
      <c r="K399" s="216" t="s">
        <v>140</v>
      </c>
      <c r="L399" s="44"/>
      <c r="M399" s="221" t="s">
        <v>1</v>
      </c>
      <c r="N399" s="222" t="s">
        <v>42</v>
      </c>
      <c r="O399" s="91"/>
      <c r="P399" s="223">
        <f>O399*H399</f>
        <v>0</v>
      </c>
      <c r="Q399" s="223">
        <v>0</v>
      </c>
      <c r="R399" s="223">
        <f>Q399*H399</f>
        <v>0</v>
      </c>
      <c r="S399" s="223">
        <v>0</v>
      </c>
      <c r="T399" s="224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25" t="s">
        <v>220</v>
      </c>
      <c r="AT399" s="225" t="s">
        <v>136</v>
      </c>
      <c r="AU399" s="225" t="s">
        <v>142</v>
      </c>
      <c r="AY399" s="17" t="s">
        <v>133</v>
      </c>
      <c r="BE399" s="226">
        <f>IF(N399="základní",J399,0)</f>
        <v>0</v>
      </c>
      <c r="BF399" s="226">
        <f>IF(N399="snížená",J399,0)</f>
        <v>0</v>
      </c>
      <c r="BG399" s="226">
        <f>IF(N399="zákl. přenesená",J399,0)</f>
        <v>0</v>
      </c>
      <c r="BH399" s="226">
        <f>IF(N399="sníž. přenesená",J399,0)</f>
        <v>0</v>
      </c>
      <c r="BI399" s="226">
        <f>IF(N399="nulová",J399,0)</f>
        <v>0</v>
      </c>
      <c r="BJ399" s="17" t="s">
        <v>142</v>
      </c>
      <c r="BK399" s="226">
        <f>ROUND(I399*H399,2)</f>
        <v>0</v>
      </c>
      <c r="BL399" s="17" t="s">
        <v>220</v>
      </c>
      <c r="BM399" s="225" t="s">
        <v>889</v>
      </c>
    </row>
    <row r="400" s="2" customFormat="1" ht="24.15" customHeight="1">
      <c r="A400" s="38"/>
      <c r="B400" s="39"/>
      <c r="C400" s="214" t="s">
        <v>890</v>
      </c>
      <c r="D400" s="214" t="s">
        <v>136</v>
      </c>
      <c r="E400" s="215" t="s">
        <v>891</v>
      </c>
      <c r="F400" s="216" t="s">
        <v>892</v>
      </c>
      <c r="G400" s="217" t="s">
        <v>159</v>
      </c>
      <c r="H400" s="218">
        <v>4.0899999999999999</v>
      </c>
      <c r="I400" s="219"/>
      <c r="J400" s="220">
        <f>ROUND(I400*H400,2)</f>
        <v>0</v>
      </c>
      <c r="K400" s="216" t="s">
        <v>140</v>
      </c>
      <c r="L400" s="44"/>
      <c r="M400" s="221" t="s">
        <v>1</v>
      </c>
      <c r="N400" s="222" t="s">
        <v>42</v>
      </c>
      <c r="O400" s="91"/>
      <c r="P400" s="223">
        <f>O400*H400</f>
        <v>0</v>
      </c>
      <c r="Q400" s="223">
        <v>0.00029999999999999997</v>
      </c>
      <c r="R400" s="223">
        <f>Q400*H400</f>
        <v>0.0012269999999999998</v>
      </c>
      <c r="S400" s="223">
        <v>0</v>
      </c>
      <c r="T400" s="224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25" t="s">
        <v>220</v>
      </c>
      <c r="AT400" s="225" t="s">
        <v>136</v>
      </c>
      <c r="AU400" s="225" t="s">
        <v>142</v>
      </c>
      <c r="AY400" s="17" t="s">
        <v>133</v>
      </c>
      <c r="BE400" s="226">
        <f>IF(N400="základní",J400,0)</f>
        <v>0</v>
      </c>
      <c r="BF400" s="226">
        <f>IF(N400="snížená",J400,0)</f>
        <v>0</v>
      </c>
      <c r="BG400" s="226">
        <f>IF(N400="zákl. přenesená",J400,0)</f>
        <v>0</v>
      </c>
      <c r="BH400" s="226">
        <f>IF(N400="sníž. přenesená",J400,0)</f>
        <v>0</v>
      </c>
      <c r="BI400" s="226">
        <f>IF(N400="nulová",J400,0)</f>
        <v>0</v>
      </c>
      <c r="BJ400" s="17" t="s">
        <v>142</v>
      </c>
      <c r="BK400" s="226">
        <f>ROUND(I400*H400,2)</f>
        <v>0</v>
      </c>
      <c r="BL400" s="17" t="s">
        <v>220</v>
      </c>
      <c r="BM400" s="225" t="s">
        <v>893</v>
      </c>
    </row>
    <row r="401" s="2" customFormat="1" ht="16.5" customHeight="1">
      <c r="A401" s="38"/>
      <c r="B401" s="39"/>
      <c r="C401" s="214" t="s">
        <v>894</v>
      </c>
      <c r="D401" s="214" t="s">
        <v>136</v>
      </c>
      <c r="E401" s="215" t="s">
        <v>895</v>
      </c>
      <c r="F401" s="216" t="s">
        <v>896</v>
      </c>
      <c r="G401" s="217" t="s">
        <v>223</v>
      </c>
      <c r="H401" s="218">
        <v>17.210000000000001</v>
      </c>
      <c r="I401" s="219"/>
      <c r="J401" s="220">
        <f>ROUND(I401*H401,2)</f>
        <v>0</v>
      </c>
      <c r="K401" s="216" t="s">
        <v>140</v>
      </c>
      <c r="L401" s="44"/>
      <c r="M401" s="221" t="s">
        <v>1</v>
      </c>
      <c r="N401" s="222" t="s">
        <v>42</v>
      </c>
      <c r="O401" s="91"/>
      <c r="P401" s="223">
        <f>O401*H401</f>
        <v>0</v>
      </c>
      <c r="Q401" s="223">
        <v>9.0000000000000006E-05</v>
      </c>
      <c r="R401" s="223">
        <f>Q401*H401</f>
        <v>0.0015489000000000002</v>
      </c>
      <c r="S401" s="223">
        <v>0</v>
      </c>
      <c r="T401" s="224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25" t="s">
        <v>220</v>
      </c>
      <c r="AT401" s="225" t="s">
        <v>136</v>
      </c>
      <c r="AU401" s="225" t="s">
        <v>142</v>
      </c>
      <c r="AY401" s="17" t="s">
        <v>133</v>
      </c>
      <c r="BE401" s="226">
        <f>IF(N401="základní",J401,0)</f>
        <v>0</v>
      </c>
      <c r="BF401" s="226">
        <f>IF(N401="snížená",J401,0)</f>
        <v>0</v>
      </c>
      <c r="BG401" s="226">
        <f>IF(N401="zákl. přenesená",J401,0)</f>
        <v>0</v>
      </c>
      <c r="BH401" s="226">
        <f>IF(N401="sníž. přenesená",J401,0)</f>
        <v>0</v>
      </c>
      <c r="BI401" s="226">
        <f>IF(N401="nulová",J401,0)</f>
        <v>0</v>
      </c>
      <c r="BJ401" s="17" t="s">
        <v>142</v>
      </c>
      <c r="BK401" s="226">
        <f>ROUND(I401*H401,2)</f>
        <v>0</v>
      </c>
      <c r="BL401" s="17" t="s">
        <v>220</v>
      </c>
      <c r="BM401" s="225" t="s">
        <v>897</v>
      </c>
    </row>
    <row r="402" s="14" customFormat="1">
      <c r="A402" s="14"/>
      <c r="B402" s="238"/>
      <c r="C402" s="239"/>
      <c r="D402" s="229" t="s">
        <v>144</v>
      </c>
      <c r="E402" s="240" t="s">
        <v>1</v>
      </c>
      <c r="F402" s="241" t="s">
        <v>898</v>
      </c>
      <c r="G402" s="239"/>
      <c r="H402" s="242">
        <v>17.210000000000001</v>
      </c>
      <c r="I402" s="243"/>
      <c r="J402" s="239"/>
      <c r="K402" s="239"/>
      <c r="L402" s="244"/>
      <c r="M402" s="245"/>
      <c r="N402" s="246"/>
      <c r="O402" s="246"/>
      <c r="P402" s="246"/>
      <c r="Q402" s="246"/>
      <c r="R402" s="246"/>
      <c r="S402" s="246"/>
      <c r="T402" s="247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8" t="s">
        <v>144</v>
      </c>
      <c r="AU402" s="248" t="s">
        <v>142</v>
      </c>
      <c r="AV402" s="14" t="s">
        <v>142</v>
      </c>
      <c r="AW402" s="14" t="s">
        <v>32</v>
      </c>
      <c r="AX402" s="14" t="s">
        <v>76</v>
      </c>
      <c r="AY402" s="248" t="s">
        <v>133</v>
      </c>
    </row>
    <row r="403" s="15" customFormat="1">
      <c r="A403" s="15"/>
      <c r="B403" s="249"/>
      <c r="C403" s="250"/>
      <c r="D403" s="229" t="s">
        <v>144</v>
      </c>
      <c r="E403" s="251" t="s">
        <v>1</v>
      </c>
      <c r="F403" s="252" t="s">
        <v>146</v>
      </c>
      <c r="G403" s="250"/>
      <c r="H403" s="253">
        <v>17.210000000000001</v>
      </c>
      <c r="I403" s="254"/>
      <c r="J403" s="250"/>
      <c r="K403" s="250"/>
      <c r="L403" s="255"/>
      <c r="M403" s="256"/>
      <c r="N403" s="257"/>
      <c r="O403" s="257"/>
      <c r="P403" s="257"/>
      <c r="Q403" s="257"/>
      <c r="R403" s="257"/>
      <c r="S403" s="257"/>
      <c r="T403" s="258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59" t="s">
        <v>144</v>
      </c>
      <c r="AU403" s="259" t="s">
        <v>142</v>
      </c>
      <c r="AV403" s="15" t="s">
        <v>141</v>
      </c>
      <c r="AW403" s="15" t="s">
        <v>32</v>
      </c>
      <c r="AX403" s="15" t="s">
        <v>84</v>
      </c>
      <c r="AY403" s="259" t="s">
        <v>133</v>
      </c>
    </row>
    <row r="404" s="2" customFormat="1" ht="37.8" customHeight="1">
      <c r="A404" s="38"/>
      <c r="B404" s="39"/>
      <c r="C404" s="214" t="s">
        <v>899</v>
      </c>
      <c r="D404" s="214" t="s">
        <v>136</v>
      </c>
      <c r="E404" s="215" t="s">
        <v>900</v>
      </c>
      <c r="F404" s="216" t="s">
        <v>901</v>
      </c>
      <c r="G404" s="217" t="s">
        <v>159</v>
      </c>
      <c r="H404" s="218">
        <v>4.0899999999999999</v>
      </c>
      <c r="I404" s="219"/>
      <c r="J404" s="220">
        <f>ROUND(I404*H404,2)</f>
        <v>0</v>
      </c>
      <c r="K404" s="216" t="s">
        <v>140</v>
      </c>
      <c r="L404" s="44"/>
      <c r="M404" s="221" t="s">
        <v>1</v>
      </c>
      <c r="N404" s="222" t="s">
        <v>42</v>
      </c>
      <c r="O404" s="91"/>
      <c r="P404" s="223">
        <f>O404*H404</f>
        <v>0</v>
      </c>
      <c r="Q404" s="223">
        <v>0.0075799999999999999</v>
      </c>
      <c r="R404" s="223">
        <f>Q404*H404</f>
        <v>0.031002199999999997</v>
      </c>
      <c r="S404" s="223">
        <v>0</v>
      </c>
      <c r="T404" s="224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5" t="s">
        <v>220</v>
      </c>
      <c r="AT404" s="225" t="s">
        <v>136</v>
      </c>
      <c r="AU404" s="225" t="s">
        <v>142</v>
      </c>
      <c r="AY404" s="17" t="s">
        <v>133</v>
      </c>
      <c r="BE404" s="226">
        <f>IF(N404="základní",J404,0)</f>
        <v>0</v>
      </c>
      <c r="BF404" s="226">
        <f>IF(N404="snížená",J404,0)</f>
        <v>0</v>
      </c>
      <c r="BG404" s="226">
        <f>IF(N404="zákl. přenesená",J404,0)</f>
        <v>0</v>
      </c>
      <c r="BH404" s="226">
        <f>IF(N404="sníž. přenesená",J404,0)</f>
        <v>0</v>
      </c>
      <c r="BI404" s="226">
        <f>IF(N404="nulová",J404,0)</f>
        <v>0</v>
      </c>
      <c r="BJ404" s="17" t="s">
        <v>142</v>
      </c>
      <c r="BK404" s="226">
        <f>ROUND(I404*H404,2)</f>
        <v>0</v>
      </c>
      <c r="BL404" s="17" t="s">
        <v>220</v>
      </c>
      <c r="BM404" s="225" t="s">
        <v>902</v>
      </c>
    </row>
    <row r="405" s="2" customFormat="1" ht="55.5" customHeight="1">
      <c r="A405" s="38"/>
      <c r="B405" s="39"/>
      <c r="C405" s="214" t="s">
        <v>903</v>
      </c>
      <c r="D405" s="214" t="s">
        <v>136</v>
      </c>
      <c r="E405" s="215" t="s">
        <v>904</v>
      </c>
      <c r="F405" s="216" t="s">
        <v>905</v>
      </c>
      <c r="G405" s="217" t="s">
        <v>154</v>
      </c>
      <c r="H405" s="218">
        <v>0.155</v>
      </c>
      <c r="I405" s="219"/>
      <c r="J405" s="220">
        <f>ROUND(I405*H405,2)</f>
        <v>0</v>
      </c>
      <c r="K405" s="216" t="s">
        <v>140</v>
      </c>
      <c r="L405" s="44"/>
      <c r="M405" s="221" t="s">
        <v>1</v>
      </c>
      <c r="N405" s="222" t="s">
        <v>42</v>
      </c>
      <c r="O405" s="91"/>
      <c r="P405" s="223">
        <f>O405*H405</f>
        <v>0</v>
      </c>
      <c r="Q405" s="223">
        <v>0</v>
      </c>
      <c r="R405" s="223">
        <f>Q405*H405</f>
        <v>0</v>
      </c>
      <c r="S405" s="223">
        <v>0</v>
      </c>
      <c r="T405" s="224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25" t="s">
        <v>220</v>
      </c>
      <c r="AT405" s="225" t="s">
        <v>136</v>
      </c>
      <c r="AU405" s="225" t="s">
        <v>142</v>
      </c>
      <c r="AY405" s="17" t="s">
        <v>133</v>
      </c>
      <c r="BE405" s="226">
        <f>IF(N405="základní",J405,0)</f>
        <v>0</v>
      </c>
      <c r="BF405" s="226">
        <f>IF(N405="snížená",J405,0)</f>
        <v>0</v>
      </c>
      <c r="BG405" s="226">
        <f>IF(N405="zákl. přenesená",J405,0)</f>
        <v>0</v>
      </c>
      <c r="BH405" s="226">
        <f>IF(N405="sníž. přenesená",J405,0)</f>
        <v>0</v>
      </c>
      <c r="BI405" s="226">
        <f>IF(N405="nulová",J405,0)</f>
        <v>0</v>
      </c>
      <c r="BJ405" s="17" t="s">
        <v>142</v>
      </c>
      <c r="BK405" s="226">
        <f>ROUND(I405*H405,2)</f>
        <v>0</v>
      </c>
      <c r="BL405" s="17" t="s">
        <v>220</v>
      </c>
      <c r="BM405" s="225" t="s">
        <v>906</v>
      </c>
    </row>
    <row r="406" s="12" customFormat="1" ht="22.8" customHeight="1">
      <c r="A406" s="12"/>
      <c r="B406" s="198"/>
      <c r="C406" s="199"/>
      <c r="D406" s="200" t="s">
        <v>75</v>
      </c>
      <c r="E406" s="212" t="s">
        <v>907</v>
      </c>
      <c r="F406" s="212" t="s">
        <v>908</v>
      </c>
      <c r="G406" s="199"/>
      <c r="H406" s="199"/>
      <c r="I406" s="202"/>
      <c r="J406" s="213">
        <f>BK406</f>
        <v>0</v>
      </c>
      <c r="K406" s="199"/>
      <c r="L406" s="204"/>
      <c r="M406" s="205"/>
      <c r="N406" s="206"/>
      <c r="O406" s="206"/>
      <c r="P406" s="207">
        <f>SUM(P407:P442)</f>
        <v>0</v>
      </c>
      <c r="Q406" s="206"/>
      <c r="R406" s="207">
        <f>SUM(R407:R442)</f>
        <v>0.38906331999999993</v>
      </c>
      <c r="S406" s="206"/>
      <c r="T406" s="208">
        <f>SUM(T407:T442)</f>
        <v>0.1676328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209" t="s">
        <v>142</v>
      </c>
      <c r="AT406" s="210" t="s">
        <v>75</v>
      </c>
      <c r="AU406" s="210" t="s">
        <v>84</v>
      </c>
      <c r="AY406" s="209" t="s">
        <v>133</v>
      </c>
      <c r="BK406" s="211">
        <f>SUM(BK407:BK442)</f>
        <v>0</v>
      </c>
    </row>
    <row r="407" s="2" customFormat="1" ht="24.15" customHeight="1">
      <c r="A407" s="38"/>
      <c r="B407" s="39"/>
      <c r="C407" s="214" t="s">
        <v>909</v>
      </c>
      <c r="D407" s="214" t="s">
        <v>136</v>
      </c>
      <c r="E407" s="215" t="s">
        <v>910</v>
      </c>
      <c r="F407" s="216" t="s">
        <v>911</v>
      </c>
      <c r="G407" s="217" t="s">
        <v>159</v>
      </c>
      <c r="H407" s="218">
        <v>44.689999999999998</v>
      </c>
      <c r="I407" s="219"/>
      <c r="J407" s="220">
        <f>ROUND(I407*H407,2)</f>
        <v>0</v>
      </c>
      <c r="K407" s="216" t="s">
        <v>140</v>
      </c>
      <c r="L407" s="44"/>
      <c r="M407" s="221" t="s">
        <v>1</v>
      </c>
      <c r="N407" s="222" t="s">
        <v>42</v>
      </c>
      <c r="O407" s="91"/>
      <c r="P407" s="223">
        <f>O407*H407</f>
        <v>0</v>
      </c>
      <c r="Q407" s="223">
        <v>0</v>
      </c>
      <c r="R407" s="223">
        <f>Q407*H407</f>
        <v>0</v>
      </c>
      <c r="S407" s="223">
        <v>0</v>
      </c>
      <c r="T407" s="224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25" t="s">
        <v>220</v>
      </c>
      <c r="AT407" s="225" t="s">
        <v>136</v>
      </c>
      <c r="AU407" s="225" t="s">
        <v>142</v>
      </c>
      <c r="AY407" s="17" t="s">
        <v>133</v>
      </c>
      <c r="BE407" s="226">
        <f>IF(N407="základní",J407,0)</f>
        <v>0</v>
      </c>
      <c r="BF407" s="226">
        <f>IF(N407="snížená",J407,0)</f>
        <v>0</v>
      </c>
      <c r="BG407" s="226">
        <f>IF(N407="zákl. přenesená",J407,0)</f>
        <v>0</v>
      </c>
      <c r="BH407" s="226">
        <f>IF(N407="sníž. přenesená",J407,0)</f>
        <v>0</v>
      </c>
      <c r="BI407" s="226">
        <f>IF(N407="nulová",J407,0)</f>
        <v>0</v>
      </c>
      <c r="BJ407" s="17" t="s">
        <v>142</v>
      </c>
      <c r="BK407" s="226">
        <f>ROUND(I407*H407,2)</f>
        <v>0</v>
      </c>
      <c r="BL407" s="17" t="s">
        <v>220</v>
      </c>
      <c r="BM407" s="225" t="s">
        <v>912</v>
      </c>
    </row>
    <row r="408" s="13" customFormat="1">
      <c r="A408" s="13"/>
      <c r="B408" s="227"/>
      <c r="C408" s="228"/>
      <c r="D408" s="229" t="s">
        <v>144</v>
      </c>
      <c r="E408" s="230" t="s">
        <v>1</v>
      </c>
      <c r="F408" s="231" t="s">
        <v>823</v>
      </c>
      <c r="G408" s="228"/>
      <c r="H408" s="230" t="s">
        <v>1</v>
      </c>
      <c r="I408" s="232"/>
      <c r="J408" s="228"/>
      <c r="K408" s="228"/>
      <c r="L408" s="233"/>
      <c r="M408" s="234"/>
      <c r="N408" s="235"/>
      <c r="O408" s="235"/>
      <c r="P408" s="235"/>
      <c r="Q408" s="235"/>
      <c r="R408" s="235"/>
      <c r="S408" s="235"/>
      <c r="T408" s="236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7" t="s">
        <v>144</v>
      </c>
      <c r="AU408" s="237" t="s">
        <v>142</v>
      </c>
      <c r="AV408" s="13" t="s">
        <v>84</v>
      </c>
      <c r="AW408" s="13" t="s">
        <v>32</v>
      </c>
      <c r="AX408" s="13" t="s">
        <v>76</v>
      </c>
      <c r="AY408" s="237" t="s">
        <v>133</v>
      </c>
    </row>
    <row r="409" s="14" customFormat="1">
      <c r="A409" s="14"/>
      <c r="B409" s="238"/>
      <c r="C409" s="239"/>
      <c r="D409" s="229" t="s">
        <v>144</v>
      </c>
      <c r="E409" s="240" t="s">
        <v>1</v>
      </c>
      <c r="F409" s="241" t="s">
        <v>913</v>
      </c>
      <c r="G409" s="239"/>
      <c r="H409" s="242">
        <v>5.5800000000000001</v>
      </c>
      <c r="I409" s="243"/>
      <c r="J409" s="239"/>
      <c r="K409" s="239"/>
      <c r="L409" s="244"/>
      <c r="M409" s="245"/>
      <c r="N409" s="246"/>
      <c r="O409" s="246"/>
      <c r="P409" s="246"/>
      <c r="Q409" s="246"/>
      <c r="R409" s="246"/>
      <c r="S409" s="246"/>
      <c r="T409" s="247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8" t="s">
        <v>144</v>
      </c>
      <c r="AU409" s="248" t="s">
        <v>142</v>
      </c>
      <c r="AV409" s="14" t="s">
        <v>142</v>
      </c>
      <c r="AW409" s="14" t="s">
        <v>32</v>
      </c>
      <c r="AX409" s="14" t="s">
        <v>76</v>
      </c>
      <c r="AY409" s="248" t="s">
        <v>133</v>
      </c>
    </row>
    <row r="410" s="14" customFormat="1">
      <c r="A410" s="14"/>
      <c r="B410" s="238"/>
      <c r="C410" s="239"/>
      <c r="D410" s="229" t="s">
        <v>144</v>
      </c>
      <c r="E410" s="240" t="s">
        <v>1</v>
      </c>
      <c r="F410" s="241" t="s">
        <v>824</v>
      </c>
      <c r="G410" s="239"/>
      <c r="H410" s="242">
        <v>17.379999999999999</v>
      </c>
      <c r="I410" s="243"/>
      <c r="J410" s="239"/>
      <c r="K410" s="239"/>
      <c r="L410" s="244"/>
      <c r="M410" s="245"/>
      <c r="N410" s="246"/>
      <c r="O410" s="246"/>
      <c r="P410" s="246"/>
      <c r="Q410" s="246"/>
      <c r="R410" s="246"/>
      <c r="S410" s="246"/>
      <c r="T410" s="247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8" t="s">
        <v>144</v>
      </c>
      <c r="AU410" s="248" t="s">
        <v>142</v>
      </c>
      <c r="AV410" s="14" t="s">
        <v>142</v>
      </c>
      <c r="AW410" s="14" t="s">
        <v>32</v>
      </c>
      <c r="AX410" s="14" t="s">
        <v>76</v>
      </c>
      <c r="AY410" s="248" t="s">
        <v>133</v>
      </c>
    </row>
    <row r="411" s="14" customFormat="1">
      <c r="A411" s="14"/>
      <c r="B411" s="238"/>
      <c r="C411" s="239"/>
      <c r="D411" s="229" t="s">
        <v>144</v>
      </c>
      <c r="E411" s="240" t="s">
        <v>1</v>
      </c>
      <c r="F411" s="241" t="s">
        <v>825</v>
      </c>
      <c r="G411" s="239"/>
      <c r="H411" s="242">
        <v>21.73</v>
      </c>
      <c r="I411" s="243"/>
      <c r="J411" s="239"/>
      <c r="K411" s="239"/>
      <c r="L411" s="244"/>
      <c r="M411" s="245"/>
      <c r="N411" s="246"/>
      <c r="O411" s="246"/>
      <c r="P411" s="246"/>
      <c r="Q411" s="246"/>
      <c r="R411" s="246"/>
      <c r="S411" s="246"/>
      <c r="T411" s="247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8" t="s">
        <v>144</v>
      </c>
      <c r="AU411" s="248" t="s">
        <v>142</v>
      </c>
      <c r="AV411" s="14" t="s">
        <v>142</v>
      </c>
      <c r="AW411" s="14" t="s">
        <v>32</v>
      </c>
      <c r="AX411" s="14" t="s">
        <v>76</v>
      </c>
      <c r="AY411" s="248" t="s">
        <v>133</v>
      </c>
    </row>
    <row r="412" s="15" customFormat="1">
      <c r="A412" s="15"/>
      <c r="B412" s="249"/>
      <c r="C412" s="250"/>
      <c r="D412" s="229" t="s">
        <v>144</v>
      </c>
      <c r="E412" s="251" t="s">
        <v>1</v>
      </c>
      <c r="F412" s="252" t="s">
        <v>146</v>
      </c>
      <c r="G412" s="250"/>
      <c r="H412" s="253">
        <v>44.689999999999998</v>
      </c>
      <c r="I412" s="254"/>
      <c r="J412" s="250"/>
      <c r="K412" s="250"/>
      <c r="L412" s="255"/>
      <c r="M412" s="256"/>
      <c r="N412" s="257"/>
      <c r="O412" s="257"/>
      <c r="P412" s="257"/>
      <c r="Q412" s="257"/>
      <c r="R412" s="257"/>
      <c r="S412" s="257"/>
      <c r="T412" s="258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59" t="s">
        <v>144</v>
      </c>
      <c r="AU412" s="259" t="s">
        <v>142</v>
      </c>
      <c r="AV412" s="15" t="s">
        <v>141</v>
      </c>
      <c r="AW412" s="15" t="s">
        <v>32</v>
      </c>
      <c r="AX412" s="15" t="s">
        <v>84</v>
      </c>
      <c r="AY412" s="259" t="s">
        <v>133</v>
      </c>
    </row>
    <row r="413" s="2" customFormat="1" ht="37.8" customHeight="1">
      <c r="A413" s="38"/>
      <c r="B413" s="39"/>
      <c r="C413" s="214" t="s">
        <v>914</v>
      </c>
      <c r="D413" s="214" t="s">
        <v>136</v>
      </c>
      <c r="E413" s="215" t="s">
        <v>915</v>
      </c>
      <c r="F413" s="216" t="s">
        <v>916</v>
      </c>
      <c r="G413" s="217" t="s">
        <v>159</v>
      </c>
      <c r="H413" s="218">
        <v>44.689999999999998</v>
      </c>
      <c r="I413" s="219"/>
      <c r="J413" s="220">
        <f>ROUND(I413*H413,2)</f>
        <v>0</v>
      </c>
      <c r="K413" s="216" t="s">
        <v>140</v>
      </c>
      <c r="L413" s="44"/>
      <c r="M413" s="221" t="s">
        <v>1</v>
      </c>
      <c r="N413" s="222" t="s">
        <v>42</v>
      </c>
      <c r="O413" s="91"/>
      <c r="P413" s="223">
        <f>O413*H413</f>
        <v>0</v>
      </c>
      <c r="Q413" s="223">
        <v>0.0044999999999999997</v>
      </c>
      <c r="R413" s="223">
        <f>Q413*H413</f>
        <v>0.20110499999999998</v>
      </c>
      <c r="S413" s="223">
        <v>0</v>
      </c>
      <c r="T413" s="224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25" t="s">
        <v>220</v>
      </c>
      <c r="AT413" s="225" t="s">
        <v>136</v>
      </c>
      <c r="AU413" s="225" t="s">
        <v>142</v>
      </c>
      <c r="AY413" s="17" t="s">
        <v>133</v>
      </c>
      <c r="BE413" s="226">
        <f>IF(N413="základní",J413,0)</f>
        <v>0</v>
      </c>
      <c r="BF413" s="226">
        <f>IF(N413="snížená",J413,0)</f>
        <v>0</v>
      </c>
      <c r="BG413" s="226">
        <f>IF(N413="zákl. přenesená",J413,0)</f>
        <v>0</v>
      </c>
      <c r="BH413" s="226">
        <f>IF(N413="sníž. přenesená",J413,0)</f>
        <v>0</v>
      </c>
      <c r="BI413" s="226">
        <f>IF(N413="nulová",J413,0)</f>
        <v>0</v>
      </c>
      <c r="BJ413" s="17" t="s">
        <v>142</v>
      </c>
      <c r="BK413" s="226">
        <f>ROUND(I413*H413,2)</f>
        <v>0</v>
      </c>
      <c r="BL413" s="17" t="s">
        <v>220</v>
      </c>
      <c r="BM413" s="225" t="s">
        <v>917</v>
      </c>
    </row>
    <row r="414" s="2" customFormat="1" ht="24.15" customHeight="1">
      <c r="A414" s="38"/>
      <c r="B414" s="39"/>
      <c r="C414" s="214" t="s">
        <v>918</v>
      </c>
      <c r="D414" s="214" t="s">
        <v>136</v>
      </c>
      <c r="E414" s="215" t="s">
        <v>919</v>
      </c>
      <c r="F414" s="216" t="s">
        <v>920</v>
      </c>
      <c r="G414" s="217" t="s">
        <v>159</v>
      </c>
      <c r="H414" s="218">
        <v>49.659999999999997</v>
      </c>
      <c r="I414" s="219"/>
      <c r="J414" s="220">
        <f>ROUND(I414*H414,2)</f>
        <v>0</v>
      </c>
      <c r="K414" s="216" t="s">
        <v>140</v>
      </c>
      <c r="L414" s="44"/>
      <c r="M414" s="221" t="s">
        <v>1</v>
      </c>
      <c r="N414" s="222" t="s">
        <v>42</v>
      </c>
      <c r="O414" s="91"/>
      <c r="P414" s="223">
        <f>O414*H414</f>
        <v>0</v>
      </c>
      <c r="Q414" s="223">
        <v>0</v>
      </c>
      <c r="R414" s="223">
        <f>Q414*H414</f>
        <v>0</v>
      </c>
      <c r="S414" s="223">
        <v>0.0030000000000000001</v>
      </c>
      <c r="T414" s="224">
        <f>S414*H414</f>
        <v>0.14898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25" t="s">
        <v>220</v>
      </c>
      <c r="AT414" s="225" t="s">
        <v>136</v>
      </c>
      <c r="AU414" s="225" t="s">
        <v>142</v>
      </c>
      <c r="AY414" s="17" t="s">
        <v>133</v>
      </c>
      <c r="BE414" s="226">
        <f>IF(N414="základní",J414,0)</f>
        <v>0</v>
      </c>
      <c r="BF414" s="226">
        <f>IF(N414="snížená",J414,0)</f>
        <v>0</v>
      </c>
      <c r="BG414" s="226">
        <f>IF(N414="zákl. přenesená",J414,0)</f>
        <v>0</v>
      </c>
      <c r="BH414" s="226">
        <f>IF(N414="sníž. přenesená",J414,0)</f>
        <v>0</v>
      </c>
      <c r="BI414" s="226">
        <f>IF(N414="nulová",J414,0)</f>
        <v>0</v>
      </c>
      <c r="BJ414" s="17" t="s">
        <v>142</v>
      </c>
      <c r="BK414" s="226">
        <f>ROUND(I414*H414,2)</f>
        <v>0</v>
      </c>
      <c r="BL414" s="17" t="s">
        <v>220</v>
      </c>
      <c r="BM414" s="225" t="s">
        <v>921</v>
      </c>
    </row>
    <row r="415" s="14" customFormat="1">
      <c r="A415" s="14"/>
      <c r="B415" s="238"/>
      <c r="C415" s="239"/>
      <c r="D415" s="229" t="s">
        <v>144</v>
      </c>
      <c r="E415" s="240" t="s">
        <v>1</v>
      </c>
      <c r="F415" s="241" t="s">
        <v>922</v>
      </c>
      <c r="G415" s="239"/>
      <c r="H415" s="242">
        <v>49.659999999999997</v>
      </c>
      <c r="I415" s="243"/>
      <c r="J415" s="239"/>
      <c r="K415" s="239"/>
      <c r="L415" s="244"/>
      <c r="M415" s="245"/>
      <c r="N415" s="246"/>
      <c r="O415" s="246"/>
      <c r="P415" s="246"/>
      <c r="Q415" s="246"/>
      <c r="R415" s="246"/>
      <c r="S415" s="246"/>
      <c r="T415" s="247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8" t="s">
        <v>144</v>
      </c>
      <c r="AU415" s="248" t="s">
        <v>142</v>
      </c>
      <c r="AV415" s="14" t="s">
        <v>142</v>
      </c>
      <c r="AW415" s="14" t="s">
        <v>32</v>
      </c>
      <c r="AX415" s="14" t="s">
        <v>76</v>
      </c>
      <c r="AY415" s="248" t="s">
        <v>133</v>
      </c>
    </row>
    <row r="416" s="15" customFormat="1">
      <c r="A416" s="15"/>
      <c r="B416" s="249"/>
      <c r="C416" s="250"/>
      <c r="D416" s="229" t="s">
        <v>144</v>
      </c>
      <c r="E416" s="251" t="s">
        <v>1</v>
      </c>
      <c r="F416" s="252" t="s">
        <v>146</v>
      </c>
      <c r="G416" s="250"/>
      <c r="H416" s="253">
        <v>49.659999999999997</v>
      </c>
      <c r="I416" s="254"/>
      <c r="J416" s="250"/>
      <c r="K416" s="250"/>
      <c r="L416" s="255"/>
      <c r="M416" s="256"/>
      <c r="N416" s="257"/>
      <c r="O416" s="257"/>
      <c r="P416" s="257"/>
      <c r="Q416" s="257"/>
      <c r="R416" s="257"/>
      <c r="S416" s="257"/>
      <c r="T416" s="258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59" t="s">
        <v>144</v>
      </c>
      <c r="AU416" s="259" t="s">
        <v>142</v>
      </c>
      <c r="AV416" s="15" t="s">
        <v>141</v>
      </c>
      <c r="AW416" s="15" t="s">
        <v>32</v>
      </c>
      <c r="AX416" s="15" t="s">
        <v>84</v>
      </c>
      <c r="AY416" s="259" t="s">
        <v>133</v>
      </c>
    </row>
    <row r="417" s="2" customFormat="1" ht="24.15" customHeight="1">
      <c r="A417" s="38"/>
      <c r="B417" s="39"/>
      <c r="C417" s="214" t="s">
        <v>923</v>
      </c>
      <c r="D417" s="214" t="s">
        <v>136</v>
      </c>
      <c r="E417" s="215" t="s">
        <v>924</v>
      </c>
      <c r="F417" s="216" t="s">
        <v>925</v>
      </c>
      <c r="G417" s="217" t="s">
        <v>159</v>
      </c>
      <c r="H417" s="218">
        <v>44.689999999999998</v>
      </c>
      <c r="I417" s="219"/>
      <c r="J417" s="220">
        <f>ROUND(I417*H417,2)</f>
        <v>0</v>
      </c>
      <c r="K417" s="216" t="s">
        <v>140</v>
      </c>
      <c r="L417" s="44"/>
      <c r="M417" s="221" t="s">
        <v>1</v>
      </c>
      <c r="N417" s="222" t="s">
        <v>42</v>
      </c>
      <c r="O417" s="91"/>
      <c r="P417" s="223">
        <f>O417*H417</f>
        <v>0</v>
      </c>
      <c r="Q417" s="223">
        <v>0.00029999999999999997</v>
      </c>
      <c r="R417" s="223">
        <f>Q417*H417</f>
        <v>0.013406999999999999</v>
      </c>
      <c r="S417" s="223">
        <v>0</v>
      </c>
      <c r="T417" s="224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25" t="s">
        <v>220</v>
      </c>
      <c r="AT417" s="225" t="s">
        <v>136</v>
      </c>
      <c r="AU417" s="225" t="s">
        <v>142</v>
      </c>
      <c r="AY417" s="17" t="s">
        <v>133</v>
      </c>
      <c r="BE417" s="226">
        <f>IF(N417="základní",J417,0)</f>
        <v>0</v>
      </c>
      <c r="BF417" s="226">
        <f>IF(N417="snížená",J417,0)</f>
        <v>0</v>
      </c>
      <c r="BG417" s="226">
        <f>IF(N417="zákl. přenesená",J417,0)</f>
        <v>0</v>
      </c>
      <c r="BH417" s="226">
        <f>IF(N417="sníž. přenesená",J417,0)</f>
        <v>0</v>
      </c>
      <c r="BI417" s="226">
        <f>IF(N417="nulová",J417,0)</f>
        <v>0</v>
      </c>
      <c r="BJ417" s="17" t="s">
        <v>142</v>
      </c>
      <c r="BK417" s="226">
        <f>ROUND(I417*H417,2)</f>
        <v>0</v>
      </c>
      <c r="BL417" s="17" t="s">
        <v>220</v>
      </c>
      <c r="BM417" s="225" t="s">
        <v>926</v>
      </c>
    </row>
    <row r="418" s="13" customFormat="1">
      <c r="A418" s="13"/>
      <c r="B418" s="227"/>
      <c r="C418" s="228"/>
      <c r="D418" s="229" t="s">
        <v>144</v>
      </c>
      <c r="E418" s="230" t="s">
        <v>1</v>
      </c>
      <c r="F418" s="231" t="s">
        <v>823</v>
      </c>
      <c r="G418" s="228"/>
      <c r="H418" s="230" t="s">
        <v>1</v>
      </c>
      <c r="I418" s="232"/>
      <c r="J418" s="228"/>
      <c r="K418" s="228"/>
      <c r="L418" s="233"/>
      <c r="M418" s="234"/>
      <c r="N418" s="235"/>
      <c r="O418" s="235"/>
      <c r="P418" s="235"/>
      <c r="Q418" s="235"/>
      <c r="R418" s="235"/>
      <c r="S418" s="235"/>
      <c r="T418" s="236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7" t="s">
        <v>144</v>
      </c>
      <c r="AU418" s="237" t="s">
        <v>142</v>
      </c>
      <c r="AV418" s="13" t="s">
        <v>84</v>
      </c>
      <c r="AW418" s="13" t="s">
        <v>32</v>
      </c>
      <c r="AX418" s="13" t="s">
        <v>76</v>
      </c>
      <c r="AY418" s="237" t="s">
        <v>133</v>
      </c>
    </row>
    <row r="419" s="14" customFormat="1">
      <c r="A419" s="14"/>
      <c r="B419" s="238"/>
      <c r="C419" s="239"/>
      <c r="D419" s="229" t="s">
        <v>144</v>
      </c>
      <c r="E419" s="240" t="s">
        <v>1</v>
      </c>
      <c r="F419" s="241" t="s">
        <v>913</v>
      </c>
      <c r="G419" s="239"/>
      <c r="H419" s="242">
        <v>5.5800000000000001</v>
      </c>
      <c r="I419" s="243"/>
      <c r="J419" s="239"/>
      <c r="K419" s="239"/>
      <c r="L419" s="244"/>
      <c r="M419" s="245"/>
      <c r="N419" s="246"/>
      <c r="O419" s="246"/>
      <c r="P419" s="246"/>
      <c r="Q419" s="246"/>
      <c r="R419" s="246"/>
      <c r="S419" s="246"/>
      <c r="T419" s="247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8" t="s">
        <v>144</v>
      </c>
      <c r="AU419" s="248" t="s">
        <v>142</v>
      </c>
      <c r="AV419" s="14" t="s">
        <v>142</v>
      </c>
      <c r="AW419" s="14" t="s">
        <v>32</v>
      </c>
      <c r="AX419" s="14" t="s">
        <v>76</v>
      </c>
      <c r="AY419" s="248" t="s">
        <v>133</v>
      </c>
    </row>
    <row r="420" s="14" customFormat="1">
      <c r="A420" s="14"/>
      <c r="B420" s="238"/>
      <c r="C420" s="239"/>
      <c r="D420" s="229" t="s">
        <v>144</v>
      </c>
      <c r="E420" s="240" t="s">
        <v>1</v>
      </c>
      <c r="F420" s="241" t="s">
        <v>824</v>
      </c>
      <c r="G420" s="239"/>
      <c r="H420" s="242">
        <v>17.379999999999999</v>
      </c>
      <c r="I420" s="243"/>
      <c r="J420" s="239"/>
      <c r="K420" s="239"/>
      <c r="L420" s="244"/>
      <c r="M420" s="245"/>
      <c r="N420" s="246"/>
      <c r="O420" s="246"/>
      <c r="P420" s="246"/>
      <c r="Q420" s="246"/>
      <c r="R420" s="246"/>
      <c r="S420" s="246"/>
      <c r="T420" s="247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8" t="s">
        <v>144</v>
      </c>
      <c r="AU420" s="248" t="s">
        <v>142</v>
      </c>
      <c r="AV420" s="14" t="s">
        <v>142</v>
      </c>
      <c r="AW420" s="14" t="s">
        <v>32</v>
      </c>
      <c r="AX420" s="14" t="s">
        <v>76</v>
      </c>
      <c r="AY420" s="248" t="s">
        <v>133</v>
      </c>
    </row>
    <row r="421" s="14" customFormat="1">
      <c r="A421" s="14"/>
      <c r="B421" s="238"/>
      <c r="C421" s="239"/>
      <c r="D421" s="229" t="s">
        <v>144</v>
      </c>
      <c r="E421" s="240" t="s">
        <v>1</v>
      </c>
      <c r="F421" s="241" t="s">
        <v>825</v>
      </c>
      <c r="G421" s="239"/>
      <c r="H421" s="242">
        <v>21.73</v>
      </c>
      <c r="I421" s="243"/>
      <c r="J421" s="239"/>
      <c r="K421" s="239"/>
      <c r="L421" s="244"/>
      <c r="M421" s="245"/>
      <c r="N421" s="246"/>
      <c r="O421" s="246"/>
      <c r="P421" s="246"/>
      <c r="Q421" s="246"/>
      <c r="R421" s="246"/>
      <c r="S421" s="246"/>
      <c r="T421" s="247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8" t="s">
        <v>144</v>
      </c>
      <c r="AU421" s="248" t="s">
        <v>142</v>
      </c>
      <c r="AV421" s="14" t="s">
        <v>142</v>
      </c>
      <c r="AW421" s="14" t="s">
        <v>32</v>
      </c>
      <c r="AX421" s="14" t="s">
        <v>76</v>
      </c>
      <c r="AY421" s="248" t="s">
        <v>133</v>
      </c>
    </row>
    <row r="422" s="15" customFormat="1">
      <c r="A422" s="15"/>
      <c r="B422" s="249"/>
      <c r="C422" s="250"/>
      <c r="D422" s="229" t="s">
        <v>144</v>
      </c>
      <c r="E422" s="251" t="s">
        <v>1</v>
      </c>
      <c r="F422" s="252" t="s">
        <v>146</v>
      </c>
      <c r="G422" s="250"/>
      <c r="H422" s="253">
        <v>44.689999999999998</v>
      </c>
      <c r="I422" s="254"/>
      <c r="J422" s="250"/>
      <c r="K422" s="250"/>
      <c r="L422" s="255"/>
      <c r="M422" s="256"/>
      <c r="N422" s="257"/>
      <c r="O422" s="257"/>
      <c r="P422" s="257"/>
      <c r="Q422" s="257"/>
      <c r="R422" s="257"/>
      <c r="S422" s="257"/>
      <c r="T422" s="258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59" t="s">
        <v>144</v>
      </c>
      <c r="AU422" s="259" t="s">
        <v>142</v>
      </c>
      <c r="AV422" s="15" t="s">
        <v>141</v>
      </c>
      <c r="AW422" s="15" t="s">
        <v>32</v>
      </c>
      <c r="AX422" s="15" t="s">
        <v>84</v>
      </c>
      <c r="AY422" s="259" t="s">
        <v>133</v>
      </c>
    </row>
    <row r="423" s="2" customFormat="1" ht="16.5" customHeight="1">
      <c r="A423" s="38"/>
      <c r="B423" s="39"/>
      <c r="C423" s="260" t="s">
        <v>927</v>
      </c>
      <c r="D423" s="260" t="s">
        <v>356</v>
      </c>
      <c r="E423" s="261" t="s">
        <v>928</v>
      </c>
      <c r="F423" s="262" t="s">
        <v>929</v>
      </c>
      <c r="G423" s="263" t="s">
        <v>159</v>
      </c>
      <c r="H423" s="264">
        <v>49.158999999999999</v>
      </c>
      <c r="I423" s="265"/>
      <c r="J423" s="266">
        <f>ROUND(I423*H423,2)</f>
        <v>0</v>
      </c>
      <c r="K423" s="262" t="s">
        <v>140</v>
      </c>
      <c r="L423" s="267"/>
      <c r="M423" s="268" t="s">
        <v>1</v>
      </c>
      <c r="N423" s="269" t="s">
        <v>42</v>
      </c>
      <c r="O423" s="91"/>
      <c r="P423" s="223">
        <f>O423*H423</f>
        <v>0</v>
      </c>
      <c r="Q423" s="223">
        <v>0.0032000000000000002</v>
      </c>
      <c r="R423" s="223">
        <f>Q423*H423</f>
        <v>0.1573088</v>
      </c>
      <c r="S423" s="223">
        <v>0</v>
      </c>
      <c r="T423" s="224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25" t="s">
        <v>302</v>
      </c>
      <c r="AT423" s="225" t="s">
        <v>356</v>
      </c>
      <c r="AU423" s="225" t="s">
        <v>142</v>
      </c>
      <c r="AY423" s="17" t="s">
        <v>133</v>
      </c>
      <c r="BE423" s="226">
        <f>IF(N423="základní",J423,0)</f>
        <v>0</v>
      </c>
      <c r="BF423" s="226">
        <f>IF(N423="snížená",J423,0)</f>
        <v>0</v>
      </c>
      <c r="BG423" s="226">
        <f>IF(N423="zákl. přenesená",J423,0)</f>
        <v>0</v>
      </c>
      <c r="BH423" s="226">
        <f>IF(N423="sníž. přenesená",J423,0)</f>
        <v>0</v>
      </c>
      <c r="BI423" s="226">
        <f>IF(N423="nulová",J423,0)</f>
        <v>0</v>
      </c>
      <c r="BJ423" s="17" t="s">
        <v>142</v>
      </c>
      <c r="BK423" s="226">
        <f>ROUND(I423*H423,2)</f>
        <v>0</v>
      </c>
      <c r="BL423" s="17" t="s">
        <v>220</v>
      </c>
      <c r="BM423" s="225" t="s">
        <v>930</v>
      </c>
    </row>
    <row r="424" s="14" customFormat="1">
      <c r="A424" s="14"/>
      <c r="B424" s="238"/>
      <c r="C424" s="239"/>
      <c r="D424" s="229" t="s">
        <v>144</v>
      </c>
      <c r="E424" s="239"/>
      <c r="F424" s="241" t="s">
        <v>931</v>
      </c>
      <c r="G424" s="239"/>
      <c r="H424" s="242">
        <v>49.158999999999999</v>
      </c>
      <c r="I424" s="243"/>
      <c r="J424" s="239"/>
      <c r="K424" s="239"/>
      <c r="L424" s="244"/>
      <c r="M424" s="245"/>
      <c r="N424" s="246"/>
      <c r="O424" s="246"/>
      <c r="P424" s="246"/>
      <c r="Q424" s="246"/>
      <c r="R424" s="246"/>
      <c r="S424" s="246"/>
      <c r="T424" s="247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8" t="s">
        <v>144</v>
      </c>
      <c r="AU424" s="248" t="s">
        <v>142</v>
      </c>
      <c r="AV424" s="14" t="s">
        <v>142</v>
      </c>
      <c r="AW424" s="14" t="s">
        <v>4</v>
      </c>
      <c r="AX424" s="14" t="s">
        <v>84</v>
      </c>
      <c r="AY424" s="248" t="s">
        <v>133</v>
      </c>
    </row>
    <row r="425" s="2" customFormat="1" ht="21.75" customHeight="1">
      <c r="A425" s="38"/>
      <c r="B425" s="39"/>
      <c r="C425" s="214" t="s">
        <v>932</v>
      </c>
      <c r="D425" s="214" t="s">
        <v>136</v>
      </c>
      <c r="E425" s="215" t="s">
        <v>933</v>
      </c>
      <c r="F425" s="216" t="s">
        <v>934</v>
      </c>
      <c r="G425" s="217" t="s">
        <v>223</v>
      </c>
      <c r="H425" s="218">
        <v>62.176000000000002</v>
      </c>
      <c r="I425" s="219"/>
      <c r="J425" s="220">
        <f>ROUND(I425*H425,2)</f>
        <v>0</v>
      </c>
      <c r="K425" s="216" t="s">
        <v>140</v>
      </c>
      <c r="L425" s="44"/>
      <c r="M425" s="221" t="s">
        <v>1</v>
      </c>
      <c r="N425" s="222" t="s">
        <v>42</v>
      </c>
      <c r="O425" s="91"/>
      <c r="P425" s="223">
        <f>O425*H425</f>
        <v>0</v>
      </c>
      <c r="Q425" s="223">
        <v>0</v>
      </c>
      <c r="R425" s="223">
        <f>Q425*H425</f>
        <v>0</v>
      </c>
      <c r="S425" s="223">
        <v>0.00029999999999999997</v>
      </c>
      <c r="T425" s="224">
        <f>S425*H425</f>
        <v>0.018652800000000001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25" t="s">
        <v>220</v>
      </c>
      <c r="AT425" s="225" t="s">
        <v>136</v>
      </c>
      <c r="AU425" s="225" t="s">
        <v>142</v>
      </c>
      <c r="AY425" s="17" t="s">
        <v>133</v>
      </c>
      <c r="BE425" s="226">
        <f>IF(N425="základní",J425,0)</f>
        <v>0</v>
      </c>
      <c r="BF425" s="226">
        <f>IF(N425="snížená",J425,0)</f>
        <v>0</v>
      </c>
      <c r="BG425" s="226">
        <f>IF(N425="zákl. přenesená",J425,0)</f>
        <v>0</v>
      </c>
      <c r="BH425" s="226">
        <f>IF(N425="sníž. přenesená",J425,0)</f>
        <v>0</v>
      </c>
      <c r="BI425" s="226">
        <f>IF(N425="nulová",J425,0)</f>
        <v>0</v>
      </c>
      <c r="BJ425" s="17" t="s">
        <v>142</v>
      </c>
      <c r="BK425" s="226">
        <f>ROUND(I425*H425,2)</f>
        <v>0</v>
      </c>
      <c r="BL425" s="17" t="s">
        <v>220</v>
      </c>
      <c r="BM425" s="225" t="s">
        <v>935</v>
      </c>
    </row>
    <row r="426" s="13" customFormat="1">
      <c r="A426" s="13"/>
      <c r="B426" s="227"/>
      <c r="C426" s="228"/>
      <c r="D426" s="229" t="s">
        <v>144</v>
      </c>
      <c r="E426" s="230" t="s">
        <v>1</v>
      </c>
      <c r="F426" s="231" t="s">
        <v>936</v>
      </c>
      <c r="G426" s="228"/>
      <c r="H426" s="230" t="s">
        <v>1</v>
      </c>
      <c r="I426" s="232"/>
      <c r="J426" s="228"/>
      <c r="K426" s="228"/>
      <c r="L426" s="233"/>
      <c r="M426" s="234"/>
      <c r="N426" s="235"/>
      <c r="O426" s="235"/>
      <c r="P426" s="235"/>
      <c r="Q426" s="235"/>
      <c r="R426" s="235"/>
      <c r="S426" s="235"/>
      <c r="T426" s="236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7" t="s">
        <v>144</v>
      </c>
      <c r="AU426" s="237" t="s">
        <v>142</v>
      </c>
      <c r="AV426" s="13" t="s">
        <v>84</v>
      </c>
      <c r="AW426" s="13" t="s">
        <v>32</v>
      </c>
      <c r="AX426" s="13" t="s">
        <v>76</v>
      </c>
      <c r="AY426" s="237" t="s">
        <v>133</v>
      </c>
    </row>
    <row r="427" s="14" customFormat="1">
      <c r="A427" s="14"/>
      <c r="B427" s="238"/>
      <c r="C427" s="239"/>
      <c r="D427" s="229" t="s">
        <v>144</v>
      </c>
      <c r="E427" s="240" t="s">
        <v>1</v>
      </c>
      <c r="F427" s="241" t="s">
        <v>937</v>
      </c>
      <c r="G427" s="239"/>
      <c r="H427" s="242">
        <v>9.8439999999999994</v>
      </c>
      <c r="I427" s="243"/>
      <c r="J427" s="239"/>
      <c r="K427" s="239"/>
      <c r="L427" s="244"/>
      <c r="M427" s="245"/>
      <c r="N427" s="246"/>
      <c r="O427" s="246"/>
      <c r="P427" s="246"/>
      <c r="Q427" s="246"/>
      <c r="R427" s="246"/>
      <c r="S427" s="246"/>
      <c r="T427" s="247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8" t="s">
        <v>144</v>
      </c>
      <c r="AU427" s="248" t="s">
        <v>142</v>
      </c>
      <c r="AV427" s="14" t="s">
        <v>142</v>
      </c>
      <c r="AW427" s="14" t="s">
        <v>32</v>
      </c>
      <c r="AX427" s="14" t="s">
        <v>76</v>
      </c>
      <c r="AY427" s="248" t="s">
        <v>133</v>
      </c>
    </row>
    <row r="428" s="14" customFormat="1">
      <c r="A428" s="14"/>
      <c r="B428" s="238"/>
      <c r="C428" s="239"/>
      <c r="D428" s="229" t="s">
        <v>144</v>
      </c>
      <c r="E428" s="240" t="s">
        <v>1</v>
      </c>
      <c r="F428" s="241" t="s">
        <v>938</v>
      </c>
      <c r="G428" s="239"/>
      <c r="H428" s="242">
        <v>5.9939999999999998</v>
      </c>
      <c r="I428" s="243"/>
      <c r="J428" s="239"/>
      <c r="K428" s="239"/>
      <c r="L428" s="244"/>
      <c r="M428" s="245"/>
      <c r="N428" s="246"/>
      <c r="O428" s="246"/>
      <c r="P428" s="246"/>
      <c r="Q428" s="246"/>
      <c r="R428" s="246"/>
      <c r="S428" s="246"/>
      <c r="T428" s="247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8" t="s">
        <v>144</v>
      </c>
      <c r="AU428" s="248" t="s">
        <v>142</v>
      </c>
      <c r="AV428" s="14" t="s">
        <v>142</v>
      </c>
      <c r="AW428" s="14" t="s">
        <v>32</v>
      </c>
      <c r="AX428" s="14" t="s">
        <v>76</v>
      </c>
      <c r="AY428" s="248" t="s">
        <v>133</v>
      </c>
    </row>
    <row r="429" s="14" customFormat="1">
      <c r="A429" s="14"/>
      <c r="B429" s="238"/>
      <c r="C429" s="239"/>
      <c r="D429" s="229" t="s">
        <v>144</v>
      </c>
      <c r="E429" s="240" t="s">
        <v>1</v>
      </c>
      <c r="F429" s="241" t="s">
        <v>939</v>
      </c>
      <c r="G429" s="239"/>
      <c r="H429" s="242">
        <v>3.6000000000000001</v>
      </c>
      <c r="I429" s="243"/>
      <c r="J429" s="239"/>
      <c r="K429" s="239"/>
      <c r="L429" s="244"/>
      <c r="M429" s="245"/>
      <c r="N429" s="246"/>
      <c r="O429" s="246"/>
      <c r="P429" s="246"/>
      <c r="Q429" s="246"/>
      <c r="R429" s="246"/>
      <c r="S429" s="246"/>
      <c r="T429" s="247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8" t="s">
        <v>144</v>
      </c>
      <c r="AU429" s="248" t="s">
        <v>142</v>
      </c>
      <c r="AV429" s="14" t="s">
        <v>142</v>
      </c>
      <c r="AW429" s="14" t="s">
        <v>32</v>
      </c>
      <c r="AX429" s="14" t="s">
        <v>76</v>
      </c>
      <c r="AY429" s="248" t="s">
        <v>133</v>
      </c>
    </row>
    <row r="430" s="14" customFormat="1">
      <c r="A430" s="14"/>
      <c r="B430" s="238"/>
      <c r="C430" s="239"/>
      <c r="D430" s="229" t="s">
        <v>144</v>
      </c>
      <c r="E430" s="240" t="s">
        <v>1</v>
      </c>
      <c r="F430" s="241" t="s">
        <v>940</v>
      </c>
      <c r="G430" s="239"/>
      <c r="H430" s="242">
        <v>5.5999999999999996</v>
      </c>
      <c r="I430" s="243"/>
      <c r="J430" s="239"/>
      <c r="K430" s="239"/>
      <c r="L430" s="244"/>
      <c r="M430" s="245"/>
      <c r="N430" s="246"/>
      <c r="O430" s="246"/>
      <c r="P430" s="246"/>
      <c r="Q430" s="246"/>
      <c r="R430" s="246"/>
      <c r="S430" s="246"/>
      <c r="T430" s="247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8" t="s">
        <v>144</v>
      </c>
      <c r="AU430" s="248" t="s">
        <v>142</v>
      </c>
      <c r="AV430" s="14" t="s">
        <v>142</v>
      </c>
      <c r="AW430" s="14" t="s">
        <v>32</v>
      </c>
      <c r="AX430" s="14" t="s">
        <v>76</v>
      </c>
      <c r="AY430" s="248" t="s">
        <v>133</v>
      </c>
    </row>
    <row r="431" s="14" customFormat="1">
      <c r="A431" s="14"/>
      <c r="B431" s="238"/>
      <c r="C431" s="239"/>
      <c r="D431" s="229" t="s">
        <v>144</v>
      </c>
      <c r="E431" s="240" t="s">
        <v>1</v>
      </c>
      <c r="F431" s="241" t="s">
        <v>941</v>
      </c>
      <c r="G431" s="239"/>
      <c r="H431" s="242">
        <v>18.300000000000001</v>
      </c>
      <c r="I431" s="243"/>
      <c r="J431" s="239"/>
      <c r="K431" s="239"/>
      <c r="L431" s="244"/>
      <c r="M431" s="245"/>
      <c r="N431" s="246"/>
      <c r="O431" s="246"/>
      <c r="P431" s="246"/>
      <c r="Q431" s="246"/>
      <c r="R431" s="246"/>
      <c r="S431" s="246"/>
      <c r="T431" s="247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8" t="s">
        <v>144</v>
      </c>
      <c r="AU431" s="248" t="s">
        <v>142</v>
      </c>
      <c r="AV431" s="14" t="s">
        <v>142</v>
      </c>
      <c r="AW431" s="14" t="s">
        <v>32</v>
      </c>
      <c r="AX431" s="14" t="s">
        <v>76</v>
      </c>
      <c r="AY431" s="248" t="s">
        <v>133</v>
      </c>
    </row>
    <row r="432" s="14" customFormat="1">
      <c r="A432" s="14"/>
      <c r="B432" s="238"/>
      <c r="C432" s="239"/>
      <c r="D432" s="229" t="s">
        <v>144</v>
      </c>
      <c r="E432" s="240" t="s">
        <v>1</v>
      </c>
      <c r="F432" s="241" t="s">
        <v>942</v>
      </c>
      <c r="G432" s="239"/>
      <c r="H432" s="242">
        <v>18.838000000000001</v>
      </c>
      <c r="I432" s="243"/>
      <c r="J432" s="239"/>
      <c r="K432" s="239"/>
      <c r="L432" s="244"/>
      <c r="M432" s="245"/>
      <c r="N432" s="246"/>
      <c r="O432" s="246"/>
      <c r="P432" s="246"/>
      <c r="Q432" s="246"/>
      <c r="R432" s="246"/>
      <c r="S432" s="246"/>
      <c r="T432" s="247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48" t="s">
        <v>144</v>
      </c>
      <c r="AU432" s="248" t="s">
        <v>142</v>
      </c>
      <c r="AV432" s="14" t="s">
        <v>142</v>
      </c>
      <c r="AW432" s="14" t="s">
        <v>32</v>
      </c>
      <c r="AX432" s="14" t="s">
        <v>76</v>
      </c>
      <c r="AY432" s="248" t="s">
        <v>133</v>
      </c>
    </row>
    <row r="433" s="15" customFormat="1">
      <c r="A433" s="15"/>
      <c r="B433" s="249"/>
      <c r="C433" s="250"/>
      <c r="D433" s="229" t="s">
        <v>144</v>
      </c>
      <c r="E433" s="251" t="s">
        <v>1</v>
      </c>
      <c r="F433" s="252" t="s">
        <v>146</v>
      </c>
      <c r="G433" s="250"/>
      <c r="H433" s="253">
        <v>62.176000000000002</v>
      </c>
      <c r="I433" s="254"/>
      <c r="J433" s="250"/>
      <c r="K433" s="250"/>
      <c r="L433" s="255"/>
      <c r="M433" s="256"/>
      <c r="N433" s="257"/>
      <c r="O433" s="257"/>
      <c r="P433" s="257"/>
      <c r="Q433" s="257"/>
      <c r="R433" s="257"/>
      <c r="S433" s="257"/>
      <c r="T433" s="258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59" t="s">
        <v>144</v>
      </c>
      <c r="AU433" s="259" t="s">
        <v>142</v>
      </c>
      <c r="AV433" s="15" t="s">
        <v>141</v>
      </c>
      <c r="AW433" s="15" t="s">
        <v>32</v>
      </c>
      <c r="AX433" s="15" t="s">
        <v>84</v>
      </c>
      <c r="AY433" s="259" t="s">
        <v>133</v>
      </c>
    </row>
    <row r="434" s="2" customFormat="1" ht="21.75" customHeight="1">
      <c r="A434" s="38"/>
      <c r="B434" s="39"/>
      <c r="C434" s="214" t="s">
        <v>943</v>
      </c>
      <c r="D434" s="214" t="s">
        <v>136</v>
      </c>
      <c r="E434" s="215" t="s">
        <v>944</v>
      </c>
      <c r="F434" s="216" t="s">
        <v>945</v>
      </c>
      <c r="G434" s="217" t="s">
        <v>223</v>
      </c>
      <c r="H434" s="218">
        <v>46.981999999999999</v>
      </c>
      <c r="I434" s="219"/>
      <c r="J434" s="220">
        <f>ROUND(I434*H434,2)</f>
        <v>0</v>
      </c>
      <c r="K434" s="216" t="s">
        <v>140</v>
      </c>
      <c r="L434" s="44"/>
      <c r="M434" s="221" t="s">
        <v>1</v>
      </c>
      <c r="N434" s="222" t="s">
        <v>42</v>
      </c>
      <c r="O434" s="91"/>
      <c r="P434" s="223">
        <f>O434*H434</f>
        <v>0</v>
      </c>
      <c r="Q434" s="223">
        <v>1.0000000000000001E-05</v>
      </c>
      <c r="R434" s="223">
        <f>Q434*H434</f>
        <v>0.00046982000000000002</v>
      </c>
      <c r="S434" s="223">
        <v>0</v>
      </c>
      <c r="T434" s="224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25" t="s">
        <v>220</v>
      </c>
      <c r="AT434" s="225" t="s">
        <v>136</v>
      </c>
      <c r="AU434" s="225" t="s">
        <v>142</v>
      </c>
      <c r="AY434" s="17" t="s">
        <v>133</v>
      </c>
      <c r="BE434" s="226">
        <f>IF(N434="základní",J434,0)</f>
        <v>0</v>
      </c>
      <c r="BF434" s="226">
        <f>IF(N434="snížená",J434,0)</f>
        <v>0</v>
      </c>
      <c r="BG434" s="226">
        <f>IF(N434="zákl. přenesená",J434,0)</f>
        <v>0</v>
      </c>
      <c r="BH434" s="226">
        <f>IF(N434="sníž. přenesená",J434,0)</f>
        <v>0</v>
      </c>
      <c r="BI434" s="226">
        <f>IF(N434="nulová",J434,0)</f>
        <v>0</v>
      </c>
      <c r="BJ434" s="17" t="s">
        <v>142</v>
      </c>
      <c r="BK434" s="226">
        <f>ROUND(I434*H434,2)</f>
        <v>0</v>
      </c>
      <c r="BL434" s="17" t="s">
        <v>220</v>
      </c>
      <c r="BM434" s="225" t="s">
        <v>946</v>
      </c>
    </row>
    <row r="435" s="13" customFormat="1">
      <c r="A435" s="13"/>
      <c r="B435" s="227"/>
      <c r="C435" s="228"/>
      <c r="D435" s="229" t="s">
        <v>144</v>
      </c>
      <c r="E435" s="230" t="s">
        <v>1</v>
      </c>
      <c r="F435" s="231" t="s">
        <v>823</v>
      </c>
      <c r="G435" s="228"/>
      <c r="H435" s="230" t="s">
        <v>1</v>
      </c>
      <c r="I435" s="232"/>
      <c r="J435" s="228"/>
      <c r="K435" s="228"/>
      <c r="L435" s="233"/>
      <c r="M435" s="234"/>
      <c r="N435" s="235"/>
      <c r="O435" s="235"/>
      <c r="P435" s="235"/>
      <c r="Q435" s="235"/>
      <c r="R435" s="235"/>
      <c r="S435" s="235"/>
      <c r="T435" s="236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7" t="s">
        <v>144</v>
      </c>
      <c r="AU435" s="237" t="s">
        <v>142</v>
      </c>
      <c r="AV435" s="13" t="s">
        <v>84</v>
      </c>
      <c r="AW435" s="13" t="s">
        <v>32</v>
      </c>
      <c r="AX435" s="13" t="s">
        <v>76</v>
      </c>
      <c r="AY435" s="237" t="s">
        <v>133</v>
      </c>
    </row>
    <row r="436" s="14" customFormat="1">
      <c r="A436" s="14"/>
      <c r="B436" s="238"/>
      <c r="C436" s="239"/>
      <c r="D436" s="229" t="s">
        <v>144</v>
      </c>
      <c r="E436" s="240" t="s">
        <v>1</v>
      </c>
      <c r="F436" s="241" t="s">
        <v>937</v>
      </c>
      <c r="G436" s="239"/>
      <c r="H436" s="242">
        <v>9.8439999999999994</v>
      </c>
      <c r="I436" s="243"/>
      <c r="J436" s="239"/>
      <c r="K436" s="239"/>
      <c r="L436" s="244"/>
      <c r="M436" s="245"/>
      <c r="N436" s="246"/>
      <c r="O436" s="246"/>
      <c r="P436" s="246"/>
      <c r="Q436" s="246"/>
      <c r="R436" s="246"/>
      <c r="S436" s="246"/>
      <c r="T436" s="247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8" t="s">
        <v>144</v>
      </c>
      <c r="AU436" s="248" t="s">
        <v>142</v>
      </c>
      <c r="AV436" s="14" t="s">
        <v>142</v>
      </c>
      <c r="AW436" s="14" t="s">
        <v>32</v>
      </c>
      <c r="AX436" s="14" t="s">
        <v>76</v>
      </c>
      <c r="AY436" s="248" t="s">
        <v>133</v>
      </c>
    </row>
    <row r="437" s="14" customFormat="1">
      <c r="A437" s="14"/>
      <c r="B437" s="238"/>
      <c r="C437" s="239"/>
      <c r="D437" s="229" t="s">
        <v>144</v>
      </c>
      <c r="E437" s="240" t="s">
        <v>1</v>
      </c>
      <c r="F437" s="241" t="s">
        <v>947</v>
      </c>
      <c r="G437" s="239"/>
      <c r="H437" s="242">
        <v>18.300000000000001</v>
      </c>
      <c r="I437" s="243"/>
      <c r="J437" s="239"/>
      <c r="K437" s="239"/>
      <c r="L437" s="244"/>
      <c r="M437" s="245"/>
      <c r="N437" s="246"/>
      <c r="O437" s="246"/>
      <c r="P437" s="246"/>
      <c r="Q437" s="246"/>
      <c r="R437" s="246"/>
      <c r="S437" s="246"/>
      <c r="T437" s="247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8" t="s">
        <v>144</v>
      </c>
      <c r="AU437" s="248" t="s">
        <v>142</v>
      </c>
      <c r="AV437" s="14" t="s">
        <v>142</v>
      </c>
      <c r="AW437" s="14" t="s">
        <v>32</v>
      </c>
      <c r="AX437" s="14" t="s">
        <v>76</v>
      </c>
      <c r="AY437" s="248" t="s">
        <v>133</v>
      </c>
    </row>
    <row r="438" s="14" customFormat="1">
      <c r="A438" s="14"/>
      <c r="B438" s="238"/>
      <c r="C438" s="239"/>
      <c r="D438" s="229" t="s">
        <v>144</v>
      </c>
      <c r="E438" s="240" t="s">
        <v>1</v>
      </c>
      <c r="F438" s="241" t="s">
        <v>948</v>
      </c>
      <c r="G438" s="239"/>
      <c r="H438" s="242">
        <v>18.838000000000001</v>
      </c>
      <c r="I438" s="243"/>
      <c r="J438" s="239"/>
      <c r="K438" s="239"/>
      <c r="L438" s="244"/>
      <c r="M438" s="245"/>
      <c r="N438" s="246"/>
      <c r="O438" s="246"/>
      <c r="P438" s="246"/>
      <c r="Q438" s="246"/>
      <c r="R438" s="246"/>
      <c r="S438" s="246"/>
      <c r="T438" s="247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8" t="s">
        <v>144</v>
      </c>
      <c r="AU438" s="248" t="s">
        <v>142</v>
      </c>
      <c r="AV438" s="14" t="s">
        <v>142</v>
      </c>
      <c r="AW438" s="14" t="s">
        <v>32</v>
      </c>
      <c r="AX438" s="14" t="s">
        <v>76</v>
      </c>
      <c r="AY438" s="248" t="s">
        <v>133</v>
      </c>
    </row>
    <row r="439" s="15" customFormat="1">
      <c r="A439" s="15"/>
      <c r="B439" s="249"/>
      <c r="C439" s="250"/>
      <c r="D439" s="229" t="s">
        <v>144</v>
      </c>
      <c r="E439" s="251" t="s">
        <v>1</v>
      </c>
      <c r="F439" s="252" t="s">
        <v>146</v>
      </c>
      <c r="G439" s="250"/>
      <c r="H439" s="253">
        <v>46.981999999999999</v>
      </c>
      <c r="I439" s="254"/>
      <c r="J439" s="250"/>
      <c r="K439" s="250"/>
      <c r="L439" s="255"/>
      <c r="M439" s="256"/>
      <c r="N439" s="257"/>
      <c r="O439" s="257"/>
      <c r="P439" s="257"/>
      <c r="Q439" s="257"/>
      <c r="R439" s="257"/>
      <c r="S439" s="257"/>
      <c r="T439" s="258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59" t="s">
        <v>144</v>
      </c>
      <c r="AU439" s="259" t="s">
        <v>142</v>
      </c>
      <c r="AV439" s="15" t="s">
        <v>141</v>
      </c>
      <c r="AW439" s="15" t="s">
        <v>32</v>
      </c>
      <c r="AX439" s="15" t="s">
        <v>84</v>
      </c>
      <c r="AY439" s="259" t="s">
        <v>133</v>
      </c>
    </row>
    <row r="440" s="2" customFormat="1" ht="16.5" customHeight="1">
      <c r="A440" s="38"/>
      <c r="B440" s="39"/>
      <c r="C440" s="260" t="s">
        <v>949</v>
      </c>
      <c r="D440" s="260" t="s">
        <v>356</v>
      </c>
      <c r="E440" s="261" t="s">
        <v>950</v>
      </c>
      <c r="F440" s="262" t="s">
        <v>951</v>
      </c>
      <c r="G440" s="263" t="s">
        <v>223</v>
      </c>
      <c r="H440" s="264">
        <v>47.921999999999997</v>
      </c>
      <c r="I440" s="265"/>
      <c r="J440" s="266">
        <f>ROUND(I440*H440,2)</f>
        <v>0</v>
      </c>
      <c r="K440" s="262" t="s">
        <v>140</v>
      </c>
      <c r="L440" s="267"/>
      <c r="M440" s="268" t="s">
        <v>1</v>
      </c>
      <c r="N440" s="269" t="s">
        <v>42</v>
      </c>
      <c r="O440" s="91"/>
      <c r="P440" s="223">
        <f>O440*H440</f>
        <v>0</v>
      </c>
      <c r="Q440" s="223">
        <v>0.00035</v>
      </c>
      <c r="R440" s="223">
        <f>Q440*H440</f>
        <v>0.016772699999999998</v>
      </c>
      <c r="S440" s="223">
        <v>0</v>
      </c>
      <c r="T440" s="224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25" t="s">
        <v>302</v>
      </c>
      <c r="AT440" s="225" t="s">
        <v>356</v>
      </c>
      <c r="AU440" s="225" t="s">
        <v>142</v>
      </c>
      <c r="AY440" s="17" t="s">
        <v>133</v>
      </c>
      <c r="BE440" s="226">
        <f>IF(N440="základní",J440,0)</f>
        <v>0</v>
      </c>
      <c r="BF440" s="226">
        <f>IF(N440="snížená",J440,0)</f>
        <v>0</v>
      </c>
      <c r="BG440" s="226">
        <f>IF(N440="zákl. přenesená",J440,0)</f>
        <v>0</v>
      </c>
      <c r="BH440" s="226">
        <f>IF(N440="sníž. přenesená",J440,0)</f>
        <v>0</v>
      </c>
      <c r="BI440" s="226">
        <f>IF(N440="nulová",J440,0)</f>
        <v>0</v>
      </c>
      <c r="BJ440" s="17" t="s">
        <v>142</v>
      </c>
      <c r="BK440" s="226">
        <f>ROUND(I440*H440,2)</f>
        <v>0</v>
      </c>
      <c r="BL440" s="17" t="s">
        <v>220</v>
      </c>
      <c r="BM440" s="225" t="s">
        <v>952</v>
      </c>
    </row>
    <row r="441" s="14" customFormat="1">
      <c r="A441" s="14"/>
      <c r="B441" s="238"/>
      <c r="C441" s="239"/>
      <c r="D441" s="229" t="s">
        <v>144</v>
      </c>
      <c r="E441" s="239"/>
      <c r="F441" s="241" t="s">
        <v>953</v>
      </c>
      <c r="G441" s="239"/>
      <c r="H441" s="242">
        <v>47.921999999999997</v>
      </c>
      <c r="I441" s="243"/>
      <c r="J441" s="239"/>
      <c r="K441" s="239"/>
      <c r="L441" s="244"/>
      <c r="M441" s="245"/>
      <c r="N441" s="246"/>
      <c r="O441" s="246"/>
      <c r="P441" s="246"/>
      <c r="Q441" s="246"/>
      <c r="R441" s="246"/>
      <c r="S441" s="246"/>
      <c r="T441" s="247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8" t="s">
        <v>144</v>
      </c>
      <c r="AU441" s="248" t="s">
        <v>142</v>
      </c>
      <c r="AV441" s="14" t="s">
        <v>142</v>
      </c>
      <c r="AW441" s="14" t="s">
        <v>4</v>
      </c>
      <c r="AX441" s="14" t="s">
        <v>84</v>
      </c>
      <c r="AY441" s="248" t="s">
        <v>133</v>
      </c>
    </row>
    <row r="442" s="2" customFormat="1" ht="55.5" customHeight="1">
      <c r="A442" s="38"/>
      <c r="B442" s="39"/>
      <c r="C442" s="214" t="s">
        <v>954</v>
      </c>
      <c r="D442" s="214" t="s">
        <v>136</v>
      </c>
      <c r="E442" s="215" t="s">
        <v>955</v>
      </c>
      <c r="F442" s="216" t="s">
        <v>956</v>
      </c>
      <c r="G442" s="217" t="s">
        <v>154</v>
      </c>
      <c r="H442" s="218">
        <v>0.38900000000000001</v>
      </c>
      <c r="I442" s="219"/>
      <c r="J442" s="220">
        <f>ROUND(I442*H442,2)</f>
        <v>0</v>
      </c>
      <c r="K442" s="216" t="s">
        <v>140</v>
      </c>
      <c r="L442" s="44"/>
      <c r="M442" s="221" t="s">
        <v>1</v>
      </c>
      <c r="N442" s="222" t="s">
        <v>42</v>
      </c>
      <c r="O442" s="91"/>
      <c r="P442" s="223">
        <f>O442*H442</f>
        <v>0</v>
      </c>
      <c r="Q442" s="223">
        <v>0</v>
      </c>
      <c r="R442" s="223">
        <f>Q442*H442</f>
        <v>0</v>
      </c>
      <c r="S442" s="223">
        <v>0</v>
      </c>
      <c r="T442" s="224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25" t="s">
        <v>220</v>
      </c>
      <c r="AT442" s="225" t="s">
        <v>136</v>
      </c>
      <c r="AU442" s="225" t="s">
        <v>142</v>
      </c>
      <c r="AY442" s="17" t="s">
        <v>133</v>
      </c>
      <c r="BE442" s="226">
        <f>IF(N442="základní",J442,0)</f>
        <v>0</v>
      </c>
      <c r="BF442" s="226">
        <f>IF(N442="snížená",J442,0)</f>
        <v>0</v>
      </c>
      <c r="BG442" s="226">
        <f>IF(N442="zákl. přenesená",J442,0)</f>
        <v>0</v>
      </c>
      <c r="BH442" s="226">
        <f>IF(N442="sníž. přenesená",J442,0)</f>
        <v>0</v>
      </c>
      <c r="BI442" s="226">
        <f>IF(N442="nulová",J442,0)</f>
        <v>0</v>
      </c>
      <c r="BJ442" s="17" t="s">
        <v>142</v>
      </c>
      <c r="BK442" s="226">
        <f>ROUND(I442*H442,2)</f>
        <v>0</v>
      </c>
      <c r="BL442" s="17" t="s">
        <v>220</v>
      </c>
      <c r="BM442" s="225" t="s">
        <v>957</v>
      </c>
    </row>
    <row r="443" s="12" customFormat="1" ht="22.8" customHeight="1">
      <c r="A443" s="12"/>
      <c r="B443" s="198"/>
      <c r="C443" s="199"/>
      <c r="D443" s="200" t="s">
        <v>75</v>
      </c>
      <c r="E443" s="212" t="s">
        <v>958</v>
      </c>
      <c r="F443" s="212" t="s">
        <v>959</v>
      </c>
      <c r="G443" s="199"/>
      <c r="H443" s="199"/>
      <c r="I443" s="202"/>
      <c r="J443" s="213">
        <f>BK443</f>
        <v>0</v>
      </c>
      <c r="K443" s="199"/>
      <c r="L443" s="204"/>
      <c r="M443" s="205"/>
      <c r="N443" s="206"/>
      <c r="O443" s="206"/>
      <c r="P443" s="207">
        <f>SUM(P444:P457)</f>
        <v>0</v>
      </c>
      <c r="Q443" s="206"/>
      <c r="R443" s="207">
        <f>SUM(R444:R457)</f>
        <v>0.40763330000000003</v>
      </c>
      <c r="S443" s="206"/>
      <c r="T443" s="208">
        <f>SUM(T444:T457)</f>
        <v>0</v>
      </c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R443" s="209" t="s">
        <v>142</v>
      </c>
      <c r="AT443" s="210" t="s">
        <v>75</v>
      </c>
      <c r="AU443" s="210" t="s">
        <v>84</v>
      </c>
      <c r="AY443" s="209" t="s">
        <v>133</v>
      </c>
      <c r="BK443" s="211">
        <f>SUM(BK444:BK457)</f>
        <v>0</v>
      </c>
    </row>
    <row r="444" s="2" customFormat="1" ht="37.8" customHeight="1">
      <c r="A444" s="38"/>
      <c r="B444" s="39"/>
      <c r="C444" s="214" t="s">
        <v>960</v>
      </c>
      <c r="D444" s="214" t="s">
        <v>136</v>
      </c>
      <c r="E444" s="215" t="s">
        <v>961</v>
      </c>
      <c r="F444" s="216" t="s">
        <v>962</v>
      </c>
      <c r="G444" s="217" t="s">
        <v>159</v>
      </c>
      <c r="H444" s="218">
        <v>20.140000000000001</v>
      </c>
      <c r="I444" s="219"/>
      <c r="J444" s="220">
        <f>ROUND(I444*H444,2)</f>
        <v>0</v>
      </c>
      <c r="K444" s="216" t="s">
        <v>140</v>
      </c>
      <c r="L444" s="44"/>
      <c r="M444" s="221" t="s">
        <v>1</v>
      </c>
      <c r="N444" s="222" t="s">
        <v>42</v>
      </c>
      <c r="O444" s="91"/>
      <c r="P444" s="223">
        <f>O444*H444</f>
        <v>0</v>
      </c>
      <c r="Q444" s="223">
        <v>0.0053499999999999997</v>
      </c>
      <c r="R444" s="223">
        <f>Q444*H444</f>
        <v>0.107749</v>
      </c>
      <c r="S444" s="223">
        <v>0</v>
      </c>
      <c r="T444" s="224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25" t="s">
        <v>220</v>
      </c>
      <c r="AT444" s="225" t="s">
        <v>136</v>
      </c>
      <c r="AU444" s="225" t="s">
        <v>142</v>
      </c>
      <c r="AY444" s="17" t="s">
        <v>133</v>
      </c>
      <c r="BE444" s="226">
        <f>IF(N444="základní",J444,0)</f>
        <v>0</v>
      </c>
      <c r="BF444" s="226">
        <f>IF(N444="snížená",J444,0)</f>
        <v>0</v>
      </c>
      <c r="BG444" s="226">
        <f>IF(N444="zákl. přenesená",J444,0)</f>
        <v>0</v>
      </c>
      <c r="BH444" s="226">
        <f>IF(N444="sníž. přenesená",J444,0)</f>
        <v>0</v>
      </c>
      <c r="BI444" s="226">
        <f>IF(N444="nulová",J444,0)</f>
        <v>0</v>
      </c>
      <c r="BJ444" s="17" t="s">
        <v>142</v>
      </c>
      <c r="BK444" s="226">
        <f>ROUND(I444*H444,2)</f>
        <v>0</v>
      </c>
      <c r="BL444" s="17" t="s">
        <v>220</v>
      </c>
      <c r="BM444" s="225" t="s">
        <v>963</v>
      </c>
    </row>
    <row r="445" s="2" customFormat="1" ht="33" customHeight="1">
      <c r="A445" s="38"/>
      <c r="B445" s="39"/>
      <c r="C445" s="260" t="s">
        <v>964</v>
      </c>
      <c r="D445" s="260" t="s">
        <v>356</v>
      </c>
      <c r="E445" s="261" t="s">
        <v>965</v>
      </c>
      <c r="F445" s="262" t="s">
        <v>966</v>
      </c>
      <c r="G445" s="263" t="s">
        <v>159</v>
      </c>
      <c r="H445" s="264">
        <v>22.154</v>
      </c>
      <c r="I445" s="265"/>
      <c r="J445" s="266">
        <f>ROUND(I445*H445,2)</f>
        <v>0</v>
      </c>
      <c r="K445" s="262" t="s">
        <v>140</v>
      </c>
      <c r="L445" s="267"/>
      <c r="M445" s="268" t="s">
        <v>1</v>
      </c>
      <c r="N445" s="269" t="s">
        <v>42</v>
      </c>
      <c r="O445" s="91"/>
      <c r="P445" s="223">
        <f>O445*H445</f>
        <v>0</v>
      </c>
      <c r="Q445" s="223">
        <v>0.012800000000000001</v>
      </c>
      <c r="R445" s="223">
        <f>Q445*H445</f>
        <v>0.28357120000000002</v>
      </c>
      <c r="S445" s="223">
        <v>0</v>
      </c>
      <c r="T445" s="224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25" t="s">
        <v>302</v>
      </c>
      <c r="AT445" s="225" t="s">
        <v>356</v>
      </c>
      <c r="AU445" s="225" t="s">
        <v>142</v>
      </c>
      <c r="AY445" s="17" t="s">
        <v>133</v>
      </c>
      <c r="BE445" s="226">
        <f>IF(N445="základní",J445,0)</f>
        <v>0</v>
      </c>
      <c r="BF445" s="226">
        <f>IF(N445="snížená",J445,0)</f>
        <v>0</v>
      </c>
      <c r="BG445" s="226">
        <f>IF(N445="zákl. přenesená",J445,0)</f>
        <v>0</v>
      </c>
      <c r="BH445" s="226">
        <f>IF(N445="sníž. přenesená",J445,0)</f>
        <v>0</v>
      </c>
      <c r="BI445" s="226">
        <f>IF(N445="nulová",J445,0)</f>
        <v>0</v>
      </c>
      <c r="BJ445" s="17" t="s">
        <v>142</v>
      </c>
      <c r="BK445" s="226">
        <f>ROUND(I445*H445,2)</f>
        <v>0</v>
      </c>
      <c r="BL445" s="17" t="s">
        <v>220</v>
      </c>
      <c r="BM445" s="225" t="s">
        <v>967</v>
      </c>
    </row>
    <row r="446" s="14" customFormat="1">
      <c r="A446" s="14"/>
      <c r="B446" s="238"/>
      <c r="C446" s="239"/>
      <c r="D446" s="229" t="s">
        <v>144</v>
      </c>
      <c r="E446" s="239"/>
      <c r="F446" s="241" t="s">
        <v>968</v>
      </c>
      <c r="G446" s="239"/>
      <c r="H446" s="242">
        <v>22.154</v>
      </c>
      <c r="I446" s="243"/>
      <c r="J446" s="239"/>
      <c r="K446" s="239"/>
      <c r="L446" s="244"/>
      <c r="M446" s="245"/>
      <c r="N446" s="246"/>
      <c r="O446" s="246"/>
      <c r="P446" s="246"/>
      <c r="Q446" s="246"/>
      <c r="R446" s="246"/>
      <c r="S446" s="246"/>
      <c r="T446" s="247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48" t="s">
        <v>144</v>
      </c>
      <c r="AU446" s="248" t="s">
        <v>142</v>
      </c>
      <c r="AV446" s="14" t="s">
        <v>142</v>
      </c>
      <c r="AW446" s="14" t="s">
        <v>4</v>
      </c>
      <c r="AX446" s="14" t="s">
        <v>84</v>
      </c>
      <c r="AY446" s="248" t="s">
        <v>133</v>
      </c>
    </row>
    <row r="447" s="2" customFormat="1" ht="37.8" customHeight="1">
      <c r="A447" s="38"/>
      <c r="B447" s="39"/>
      <c r="C447" s="214" t="s">
        <v>969</v>
      </c>
      <c r="D447" s="214" t="s">
        <v>136</v>
      </c>
      <c r="E447" s="215" t="s">
        <v>970</v>
      </c>
      <c r="F447" s="216" t="s">
        <v>971</v>
      </c>
      <c r="G447" s="217" t="s">
        <v>159</v>
      </c>
      <c r="H447" s="218">
        <v>20.140000000000001</v>
      </c>
      <c r="I447" s="219"/>
      <c r="J447" s="220">
        <f>ROUND(I447*H447,2)</f>
        <v>0</v>
      </c>
      <c r="K447" s="216" t="s">
        <v>140</v>
      </c>
      <c r="L447" s="44"/>
      <c r="M447" s="221" t="s">
        <v>1</v>
      </c>
      <c r="N447" s="222" t="s">
        <v>42</v>
      </c>
      <c r="O447" s="91"/>
      <c r="P447" s="223">
        <f>O447*H447</f>
        <v>0</v>
      </c>
      <c r="Q447" s="223">
        <v>0</v>
      </c>
      <c r="R447" s="223">
        <f>Q447*H447</f>
        <v>0</v>
      </c>
      <c r="S447" s="223">
        <v>0</v>
      </c>
      <c r="T447" s="224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25" t="s">
        <v>220</v>
      </c>
      <c r="AT447" s="225" t="s">
        <v>136</v>
      </c>
      <c r="AU447" s="225" t="s">
        <v>142</v>
      </c>
      <c r="AY447" s="17" t="s">
        <v>133</v>
      </c>
      <c r="BE447" s="226">
        <f>IF(N447="základní",J447,0)</f>
        <v>0</v>
      </c>
      <c r="BF447" s="226">
        <f>IF(N447="snížená",J447,0)</f>
        <v>0</v>
      </c>
      <c r="BG447" s="226">
        <f>IF(N447="zákl. přenesená",J447,0)</f>
        <v>0</v>
      </c>
      <c r="BH447" s="226">
        <f>IF(N447="sníž. přenesená",J447,0)</f>
        <v>0</v>
      </c>
      <c r="BI447" s="226">
        <f>IF(N447="nulová",J447,0)</f>
        <v>0</v>
      </c>
      <c r="BJ447" s="17" t="s">
        <v>142</v>
      </c>
      <c r="BK447" s="226">
        <f>ROUND(I447*H447,2)</f>
        <v>0</v>
      </c>
      <c r="BL447" s="17" t="s">
        <v>220</v>
      </c>
      <c r="BM447" s="225" t="s">
        <v>972</v>
      </c>
    </row>
    <row r="448" s="2" customFormat="1" ht="33" customHeight="1">
      <c r="A448" s="38"/>
      <c r="B448" s="39"/>
      <c r="C448" s="214" t="s">
        <v>973</v>
      </c>
      <c r="D448" s="214" t="s">
        <v>136</v>
      </c>
      <c r="E448" s="215" t="s">
        <v>974</v>
      </c>
      <c r="F448" s="216" t="s">
        <v>975</v>
      </c>
      <c r="G448" s="217" t="s">
        <v>223</v>
      </c>
      <c r="H448" s="218">
        <v>17.210000000000001</v>
      </c>
      <c r="I448" s="219"/>
      <c r="J448" s="220">
        <f>ROUND(I448*H448,2)</f>
        <v>0</v>
      </c>
      <c r="K448" s="216" t="s">
        <v>140</v>
      </c>
      <c r="L448" s="44"/>
      <c r="M448" s="221" t="s">
        <v>1</v>
      </c>
      <c r="N448" s="222" t="s">
        <v>42</v>
      </c>
      <c r="O448" s="91"/>
      <c r="P448" s="223">
        <f>O448*H448</f>
        <v>0</v>
      </c>
      <c r="Q448" s="223">
        <v>0.00018000000000000001</v>
      </c>
      <c r="R448" s="223">
        <f>Q448*H448</f>
        <v>0.0030978000000000004</v>
      </c>
      <c r="S448" s="223">
        <v>0</v>
      </c>
      <c r="T448" s="224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25" t="s">
        <v>220</v>
      </c>
      <c r="AT448" s="225" t="s">
        <v>136</v>
      </c>
      <c r="AU448" s="225" t="s">
        <v>142</v>
      </c>
      <c r="AY448" s="17" t="s">
        <v>133</v>
      </c>
      <c r="BE448" s="226">
        <f>IF(N448="základní",J448,0)</f>
        <v>0</v>
      </c>
      <c r="BF448" s="226">
        <f>IF(N448="snížená",J448,0)</f>
        <v>0</v>
      </c>
      <c r="BG448" s="226">
        <f>IF(N448="zákl. přenesená",J448,0)</f>
        <v>0</v>
      </c>
      <c r="BH448" s="226">
        <f>IF(N448="sníž. přenesená",J448,0)</f>
        <v>0</v>
      </c>
      <c r="BI448" s="226">
        <f>IF(N448="nulová",J448,0)</f>
        <v>0</v>
      </c>
      <c r="BJ448" s="17" t="s">
        <v>142</v>
      </c>
      <c r="BK448" s="226">
        <f>ROUND(I448*H448,2)</f>
        <v>0</v>
      </c>
      <c r="BL448" s="17" t="s">
        <v>220</v>
      </c>
      <c r="BM448" s="225" t="s">
        <v>976</v>
      </c>
    </row>
    <row r="449" s="14" customFormat="1">
      <c r="A449" s="14"/>
      <c r="B449" s="238"/>
      <c r="C449" s="239"/>
      <c r="D449" s="229" t="s">
        <v>144</v>
      </c>
      <c r="E449" s="240" t="s">
        <v>1</v>
      </c>
      <c r="F449" s="241" t="s">
        <v>898</v>
      </c>
      <c r="G449" s="239"/>
      <c r="H449" s="242">
        <v>17.210000000000001</v>
      </c>
      <c r="I449" s="243"/>
      <c r="J449" s="239"/>
      <c r="K449" s="239"/>
      <c r="L449" s="244"/>
      <c r="M449" s="245"/>
      <c r="N449" s="246"/>
      <c r="O449" s="246"/>
      <c r="P449" s="246"/>
      <c r="Q449" s="246"/>
      <c r="R449" s="246"/>
      <c r="S449" s="246"/>
      <c r="T449" s="247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8" t="s">
        <v>144</v>
      </c>
      <c r="AU449" s="248" t="s">
        <v>142</v>
      </c>
      <c r="AV449" s="14" t="s">
        <v>142</v>
      </c>
      <c r="AW449" s="14" t="s">
        <v>32</v>
      </c>
      <c r="AX449" s="14" t="s">
        <v>76</v>
      </c>
      <c r="AY449" s="248" t="s">
        <v>133</v>
      </c>
    </row>
    <row r="450" s="15" customFormat="1">
      <c r="A450" s="15"/>
      <c r="B450" s="249"/>
      <c r="C450" s="250"/>
      <c r="D450" s="229" t="s">
        <v>144</v>
      </c>
      <c r="E450" s="251" t="s">
        <v>1</v>
      </c>
      <c r="F450" s="252" t="s">
        <v>146</v>
      </c>
      <c r="G450" s="250"/>
      <c r="H450" s="253">
        <v>17.210000000000001</v>
      </c>
      <c r="I450" s="254"/>
      <c r="J450" s="250"/>
      <c r="K450" s="250"/>
      <c r="L450" s="255"/>
      <c r="M450" s="256"/>
      <c r="N450" s="257"/>
      <c r="O450" s="257"/>
      <c r="P450" s="257"/>
      <c r="Q450" s="257"/>
      <c r="R450" s="257"/>
      <c r="S450" s="257"/>
      <c r="T450" s="258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59" t="s">
        <v>144</v>
      </c>
      <c r="AU450" s="259" t="s">
        <v>142</v>
      </c>
      <c r="AV450" s="15" t="s">
        <v>141</v>
      </c>
      <c r="AW450" s="15" t="s">
        <v>32</v>
      </c>
      <c r="AX450" s="15" t="s">
        <v>84</v>
      </c>
      <c r="AY450" s="259" t="s">
        <v>133</v>
      </c>
    </row>
    <row r="451" s="2" customFormat="1" ht="16.5" customHeight="1">
      <c r="A451" s="38"/>
      <c r="B451" s="39"/>
      <c r="C451" s="260" t="s">
        <v>977</v>
      </c>
      <c r="D451" s="260" t="s">
        <v>356</v>
      </c>
      <c r="E451" s="261" t="s">
        <v>978</v>
      </c>
      <c r="F451" s="262" t="s">
        <v>979</v>
      </c>
      <c r="G451" s="263" t="s">
        <v>223</v>
      </c>
      <c r="H451" s="264">
        <v>18.931000000000001</v>
      </c>
      <c r="I451" s="265"/>
      <c r="J451" s="266">
        <f>ROUND(I451*H451,2)</f>
        <v>0</v>
      </c>
      <c r="K451" s="262" t="s">
        <v>140</v>
      </c>
      <c r="L451" s="267"/>
      <c r="M451" s="268" t="s">
        <v>1</v>
      </c>
      <c r="N451" s="269" t="s">
        <v>42</v>
      </c>
      <c r="O451" s="91"/>
      <c r="P451" s="223">
        <f>O451*H451</f>
        <v>0</v>
      </c>
      <c r="Q451" s="223">
        <v>0.00029999999999999997</v>
      </c>
      <c r="R451" s="223">
        <f>Q451*H451</f>
        <v>0.0056793</v>
      </c>
      <c r="S451" s="223">
        <v>0</v>
      </c>
      <c r="T451" s="224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25" t="s">
        <v>302</v>
      </c>
      <c r="AT451" s="225" t="s">
        <v>356</v>
      </c>
      <c r="AU451" s="225" t="s">
        <v>142</v>
      </c>
      <c r="AY451" s="17" t="s">
        <v>133</v>
      </c>
      <c r="BE451" s="226">
        <f>IF(N451="základní",J451,0)</f>
        <v>0</v>
      </c>
      <c r="BF451" s="226">
        <f>IF(N451="snížená",J451,0)</f>
        <v>0</v>
      </c>
      <c r="BG451" s="226">
        <f>IF(N451="zákl. přenesená",J451,0)</f>
        <v>0</v>
      </c>
      <c r="BH451" s="226">
        <f>IF(N451="sníž. přenesená",J451,0)</f>
        <v>0</v>
      </c>
      <c r="BI451" s="226">
        <f>IF(N451="nulová",J451,0)</f>
        <v>0</v>
      </c>
      <c r="BJ451" s="17" t="s">
        <v>142</v>
      </c>
      <c r="BK451" s="226">
        <f>ROUND(I451*H451,2)</f>
        <v>0</v>
      </c>
      <c r="BL451" s="17" t="s">
        <v>220</v>
      </c>
      <c r="BM451" s="225" t="s">
        <v>980</v>
      </c>
    </row>
    <row r="452" s="14" customFormat="1">
      <c r="A452" s="14"/>
      <c r="B452" s="238"/>
      <c r="C452" s="239"/>
      <c r="D452" s="229" t="s">
        <v>144</v>
      </c>
      <c r="E452" s="239"/>
      <c r="F452" s="241" t="s">
        <v>981</v>
      </c>
      <c r="G452" s="239"/>
      <c r="H452" s="242">
        <v>18.931000000000001</v>
      </c>
      <c r="I452" s="243"/>
      <c r="J452" s="239"/>
      <c r="K452" s="239"/>
      <c r="L452" s="244"/>
      <c r="M452" s="245"/>
      <c r="N452" s="246"/>
      <c r="O452" s="246"/>
      <c r="P452" s="246"/>
      <c r="Q452" s="246"/>
      <c r="R452" s="246"/>
      <c r="S452" s="246"/>
      <c r="T452" s="247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8" t="s">
        <v>144</v>
      </c>
      <c r="AU452" s="248" t="s">
        <v>142</v>
      </c>
      <c r="AV452" s="14" t="s">
        <v>142</v>
      </c>
      <c r="AW452" s="14" t="s">
        <v>4</v>
      </c>
      <c r="AX452" s="14" t="s">
        <v>84</v>
      </c>
      <c r="AY452" s="248" t="s">
        <v>133</v>
      </c>
    </row>
    <row r="453" s="2" customFormat="1" ht="24.15" customHeight="1">
      <c r="A453" s="38"/>
      <c r="B453" s="39"/>
      <c r="C453" s="214" t="s">
        <v>982</v>
      </c>
      <c r="D453" s="214" t="s">
        <v>136</v>
      </c>
      <c r="E453" s="215" t="s">
        <v>983</v>
      </c>
      <c r="F453" s="216" t="s">
        <v>984</v>
      </c>
      <c r="G453" s="217" t="s">
        <v>159</v>
      </c>
      <c r="H453" s="218">
        <v>20.140000000000001</v>
      </c>
      <c r="I453" s="219"/>
      <c r="J453" s="220">
        <f>ROUND(I453*H453,2)</f>
        <v>0</v>
      </c>
      <c r="K453" s="216" t="s">
        <v>140</v>
      </c>
      <c r="L453" s="44"/>
      <c r="M453" s="221" t="s">
        <v>1</v>
      </c>
      <c r="N453" s="222" t="s">
        <v>42</v>
      </c>
      <c r="O453" s="91"/>
      <c r="P453" s="223">
        <f>O453*H453</f>
        <v>0</v>
      </c>
      <c r="Q453" s="223">
        <v>0.00029999999999999997</v>
      </c>
      <c r="R453" s="223">
        <f>Q453*H453</f>
        <v>0.0060419999999999996</v>
      </c>
      <c r="S453" s="223">
        <v>0</v>
      </c>
      <c r="T453" s="224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25" t="s">
        <v>220</v>
      </c>
      <c r="AT453" s="225" t="s">
        <v>136</v>
      </c>
      <c r="AU453" s="225" t="s">
        <v>142</v>
      </c>
      <c r="AY453" s="17" t="s">
        <v>133</v>
      </c>
      <c r="BE453" s="226">
        <f>IF(N453="základní",J453,0)</f>
        <v>0</v>
      </c>
      <c r="BF453" s="226">
        <f>IF(N453="snížená",J453,0)</f>
        <v>0</v>
      </c>
      <c r="BG453" s="226">
        <f>IF(N453="zákl. přenesená",J453,0)</f>
        <v>0</v>
      </c>
      <c r="BH453" s="226">
        <f>IF(N453="sníž. přenesená",J453,0)</f>
        <v>0</v>
      </c>
      <c r="BI453" s="226">
        <f>IF(N453="nulová",J453,0)</f>
        <v>0</v>
      </c>
      <c r="BJ453" s="17" t="s">
        <v>142</v>
      </c>
      <c r="BK453" s="226">
        <f>ROUND(I453*H453,2)</f>
        <v>0</v>
      </c>
      <c r="BL453" s="17" t="s">
        <v>220</v>
      </c>
      <c r="BM453" s="225" t="s">
        <v>985</v>
      </c>
    </row>
    <row r="454" s="2" customFormat="1" ht="24.15" customHeight="1">
      <c r="A454" s="38"/>
      <c r="B454" s="39"/>
      <c r="C454" s="214" t="s">
        <v>986</v>
      </c>
      <c r="D454" s="214" t="s">
        <v>136</v>
      </c>
      <c r="E454" s="215" t="s">
        <v>987</v>
      </c>
      <c r="F454" s="216" t="s">
        <v>988</v>
      </c>
      <c r="G454" s="217" t="s">
        <v>223</v>
      </c>
      <c r="H454" s="218">
        <v>16.600000000000001</v>
      </c>
      <c r="I454" s="219"/>
      <c r="J454" s="220">
        <f>ROUND(I454*H454,2)</f>
        <v>0</v>
      </c>
      <c r="K454" s="216" t="s">
        <v>140</v>
      </c>
      <c r="L454" s="44"/>
      <c r="M454" s="221" t="s">
        <v>1</v>
      </c>
      <c r="N454" s="222" t="s">
        <v>42</v>
      </c>
      <c r="O454" s="91"/>
      <c r="P454" s="223">
        <f>O454*H454</f>
        <v>0</v>
      </c>
      <c r="Q454" s="223">
        <v>9.0000000000000006E-05</v>
      </c>
      <c r="R454" s="223">
        <f>Q454*H454</f>
        <v>0.0014940000000000003</v>
      </c>
      <c r="S454" s="223">
        <v>0</v>
      </c>
      <c r="T454" s="224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25" t="s">
        <v>220</v>
      </c>
      <c r="AT454" s="225" t="s">
        <v>136</v>
      </c>
      <c r="AU454" s="225" t="s">
        <v>142</v>
      </c>
      <c r="AY454" s="17" t="s">
        <v>133</v>
      </c>
      <c r="BE454" s="226">
        <f>IF(N454="základní",J454,0)</f>
        <v>0</v>
      </c>
      <c r="BF454" s="226">
        <f>IF(N454="snížená",J454,0)</f>
        <v>0</v>
      </c>
      <c r="BG454" s="226">
        <f>IF(N454="zákl. přenesená",J454,0)</f>
        <v>0</v>
      </c>
      <c r="BH454" s="226">
        <f>IF(N454="sníž. přenesená",J454,0)</f>
        <v>0</v>
      </c>
      <c r="BI454" s="226">
        <f>IF(N454="nulová",J454,0)</f>
        <v>0</v>
      </c>
      <c r="BJ454" s="17" t="s">
        <v>142</v>
      </c>
      <c r="BK454" s="226">
        <f>ROUND(I454*H454,2)</f>
        <v>0</v>
      </c>
      <c r="BL454" s="17" t="s">
        <v>220</v>
      </c>
      <c r="BM454" s="225" t="s">
        <v>989</v>
      </c>
    </row>
    <row r="455" s="14" customFormat="1">
      <c r="A455" s="14"/>
      <c r="B455" s="238"/>
      <c r="C455" s="239"/>
      <c r="D455" s="229" t="s">
        <v>144</v>
      </c>
      <c r="E455" s="240" t="s">
        <v>1</v>
      </c>
      <c r="F455" s="241" t="s">
        <v>990</v>
      </c>
      <c r="G455" s="239"/>
      <c r="H455" s="242">
        <v>16.600000000000001</v>
      </c>
      <c r="I455" s="243"/>
      <c r="J455" s="239"/>
      <c r="K455" s="239"/>
      <c r="L455" s="244"/>
      <c r="M455" s="245"/>
      <c r="N455" s="246"/>
      <c r="O455" s="246"/>
      <c r="P455" s="246"/>
      <c r="Q455" s="246"/>
      <c r="R455" s="246"/>
      <c r="S455" s="246"/>
      <c r="T455" s="247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8" t="s">
        <v>144</v>
      </c>
      <c r="AU455" s="248" t="s">
        <v>142</v>
      </c>
      <c r="AV455" s="14" t="s">
        <v>142</v>
      </c>
      <c r="AW455" s="14" t="s">
        <v>32</v>
      </c>
      <c r="AX455" s="14" t="s">
        <v>76</v>
      </c>
      <c r="AY455" s="248" t="s">
        <v>133</v>
      </c>
    </row>
    <row r="456" s="15" customFormat="1">
      <c r="A456" s="15"/>
      <c r="B456" s="249"/>
      <c r="C456" s="250"/>
      <c r="D456" s="229" t="s">
        <v>144</v>
      </c>
      <c r="E456" s="251" t="s">
        <v>1</v>
      </c>
      <c r="F456" s="252" t="s">
        <v>146</v>
      </c>
      <c r="G456" s="250"/>
      <c r="H456" s="253">
        <v>16.600000000000001</v>
      </c>
      <c r="I456" s="254"/>
      <c r="J456" s="250"/>
      <c r="K456" s="250"/>
      <c r="L456" s="255"/>
      <c r="M456" s="256"/>
      <c r="N456" s="257"/>
      <c r="O456" s="257"/>
      <c r="P456" s="257"/>
      <c r="Q456" s="257"/>
      <c r="R456" s="257"/>
      <c r="S456" s="257"/>
      <c r="T456" s="258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T456" s="259" t="s">
        <v>144</v>
      </c>
      <c r="AU456" s="259" t="s">
        <v>142</v>
      </c>
      <c r="AV456" s="15" t="s">
        <v>141</v>
      </c>
      <c r="AW456" s="15" t="s">
        <v>32</v>
      </c>
      <c r="AX456" s="15" t="s">
        <v>84</v>
      </c>
      <c r="AY456" s="259" t="s">
        <v>133</v>
      </c>
    </row>
    <row r="457" s="2" customFormat="1" ht="55.5" customHeight="1">
      <c r="A457" s="38"/>
      <c r="B457" s="39"/>
      <c r="C457" s="214" t="s">
        <v>991</v>
      </c>
      <c r="D457" s="214" t="s">
        <v>136</v>
      </c>
      <c r="E457" s="215" t="s">
        <v>992</v>
      </c>
      <c r="F457" s="216" t="s">
        <v>993</v>
      </c>
      <c r="G457" s="217" t="s">
        <v>154</v>
      </c>
      <c r="H457" s="218">
        <v>0.40799999999999997</v>
      </c>
      <c r="I457" s="219"/>
      <c r="J457" s="220">
        <f>ROUND(I457*H457,2)</f>
        <v>0</v>
      </c>
      <c r="K457" s="216" t="s">
        <v>140</v>
      </c>
      <c r="L457" s="44"/>
      <c r="M457" s="221" t="s">
        <v>1</v>
      </c>
      <c r="N457" s="222" t="s">
        <v>42</v>
      </c>
      <c r="O457" s="91"/>
      <c r="P457" s="223">
        <f>O457*H457</f>
        <v>0</v>
      </c>
      <c r="Q457" s="223">
        <v>0</v>
      </c>
      <c r="R457" s="223">
        <f>Q457*H457</f>
        <v>0</v>
      </c>
      <c r="S457" s="223">
        <v>0</v>
      </c>
      <c r="T457" s="224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25" t="s">
        <v>220</v>
      </c>
      <c r="AT457" s="225" t="s">
        <v>136</v>
      </c>
      <c r="AU457" s="225" t="s">
        <v>142</v>
      </c>
      <c r="AY457" s="17" t="s">
        <v>133</v>
      </c>
      <c r="BE457" s="226">
        <f>IF(N457="základní",J457,0)</f>
        <v>0</v>
      </c>
      <c r="BF457" s="226">
        <f>IF(N457="snížená",J457,0)</f>
        <v>0</v>
      </c>
      <c r="BG457" s="226">
        <f>IF(N457="zákl. přenesená",J457,0)</f>
        <v>0</v>
      </c>
      <c r="BH457" s="226">
        <f>IF(N457="sníž. přenesená",J457,0)</f>
        <v>0</v>
      </c>
      <c r="BI457" s="226">
        <f>IF(N457="nulová",J457,0)</f>
        <v>0</v>
      </c>
      <c r="BJ457" s="17" t="s">
        <v>142</v>
      </c>
      <c r="BK457" s="226">
        <f>ROUND(I457*H457,2)</f>
        <v>0</v>
      </c>
      <c r="BL457" s="17" t="s">
        <v>220</v>
      </c>
      <c r="BM457" s="225" t="s">
        <v>994</v>
      </c>
    </row>
    <row r="458" s="12" customFormat="1" ht="22.8" customHeight="1">
      <c r="A458" s="12"/>
      <c r="B458" s="198"/>
      <c r="C458" s="199"/>
      <c r="D458" s="200" t="s">
        <v>75</v>
      </c>
      <c r="E458" s="212" t="s">
        <v>995</v>
      </c>
      <c r="F458" s="212" t="s">
        <v>996</v>
      </c>
      <c r="G458" s="199"/>
      <c r="H458" s="199"/>
      <c r="I458" s="202"/>
      <c r="J458" s="213">
        <f>BK458</f>
        <v>0</v>
      </c>
      <c r="K458" s="199"/>
      <c r="L458" s="204"/>
      <c r="M458" s="205"/>
      <c r="N458" s="206"/>
      <c r="O458" s="206"/>
      <c r="P458" s="207">
        <f>SUM(P459:P482)</f>
        <v>0</v>
      </c>
      <c r="Q458" s="206"/>
      <c r="R458" s="207">
        <f>SUM(R459:R482)</f>
        <v>0.017228320000000002</v>
      </c>
      <c r="S458" s="206"/>
      <c r="T458" s="208">
        <f>SUM(T459:T482)</f>
        <v>0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209" t="s">
        <v>142</v>
      </c>
      <c r="AT458" s="210" t="s">
        <v>75</v>
      </c>
      <c r="AU458" s="210" t="s">
        <v>84</v>
      </c>
      <c r="AY458" s="209" t="s">
        <v>133</v>
      </c>
      <c r="BK458" s="211">
        <f>SUM(BK459:BK482)</f>
        <v>0</v>
      </c>
    </row>
    <row r="459" s="2" customFormat="1" ht="37.8" customHeight="1">
      <c r="A459" s="38"/>
      <c r="B459" s="39"/>
      <c r="C459" s="214" t="s">
        <v>997</v>
      </c>
      <c r="D459" s="214" t="s">
        <v>136</v>
      </c>
      <c r="E459" s="215" t="s">
        <v>998</v>
      </c>
      <c r="F459" s="216" t="s">
        <v>999</v>
      </c>
      <c r="G459" s="217" t="s">
        <v>159</v>
      </c>
      <c r="H459" s="218">
        <v>27.297999999999998</v>
      </c>
      <c r="I459" s="219"/>
      <c r="J459" s="220">
        <f>ROUND(I459*H459,2)</f>
        <v>0</v>
      </c>
      <c r="K459" s="216" t="s">
        <v>140</v>
      </c>
      <c r="L459" s="44"/>
      <c r="M459" s="221" t="s">
        <v>1</v>
      </c>
      <c r="N459" s="222" t="s">
        <v>42</v>
      </c>
      <c r="O459" s="91"/>
      <c r="P459" s="223">
        <f>O459*H459</f>
        <v>0</v>
      </c>
      <c r="Q459" s="223">
        <v>2.0000000000000002E-05</v>
      </c>
      <c r="R459" s="223">
        <f>Q459*H459</f>
        <v>0.00054595999999999996</v>
      </c>
      <c r="S459" s="223">
        <v>0</v>
      </c>
      <c r="T459" s="224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25" t="s">
        <v>220</v>
      </c>
      <c r="AT459" s="225" t="s">
        <v>136</v>
      </c>
      <c r="AU459" s="225" t="s">
        <v>142</v>
      </c>
      <c r="AY459" s="17" t="s">
        <v>133</v>
      </c>
      <c r="BE459" s="226">
        <f>IF(N459="základní",J459,0)</f>
        <v>0</v>
      </c>
      <c r="BF459" s="226">
        <f>IF(N459="snížená",J459,0)</f>
        <v>0</v>
      </c>
      <c r="BG459" s="226">
        <f>IF(N459="zákl. přenesená",J459,0)</f>
        <v>0</v>
      </c>
      <c r="BH459" s="226">
        <f>IF(N459="sníž. přenesená",J459,0)</f>
        <v>0</v>
      </c>
      <c r="BI459" s="226">
        <f>IF(N459="nulová",J459,0)</f>
        <v>0</v>
      </c>
      <c r="BJ459" s="17" t="s">
        <v>142</v>
      </c>
      <c r="BK459" s="226">
        <f>ROUND(I459*H459,2)</f>
        <v>0</v>
      </c>
      <c r="BL459" s="17" t="s">
        <v>220</v>
      </c>
      <c r="BM459" s="225" t="s">
        <v>1000</v>
      </c>
    </row>
    <row r="460" s="13" customFormat="1">
      <c r="A460" s="13"/>
      <c r="B460" s="227"/>
      <c r="C460" s="228"/>
      <c r="D460" s="229" t="s">
        <v>144</v>
      </c>
      <c r="E460" s="230" t="s">
        <v>1</v>
      </c>
      <c r="F460" s="231" t="s">
        <v>1001</v>
      </c>
      <c r="G460" s="228"/>
      <c r="H460" s="230" t="s">
        <v>1</v>
      </c>
      <c r="I460" s="232"/>
      <c r="J460" s="228"/>
      <c r="K460" s="228"/>
      <c r="L460" s="233"/>
      <c r="M460" s="234"/>
      <c r="N460" s="235"/>
      <c r="O460" s="235"/>
      <c r="P460" s="235"/>
      <c r="Q460" s="235"/>
      <c r="R460" s="235"/>
      <c r="S460" s="235"/>
      <c r="T460" s="236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7" t="s">
        <v>144</v>
      </c>
      <c r="AU460" s="237" t="s">
        <v>142</v>
      </c>
      <c r="AV460" s="13" t="s">
        <v>84</v>
      </c>
      <c r="AW460" s="13" t="s">
        <v>32</v>
      </c>
      <c r="AX460" s="13" t="s">
        <v>76</v>
      </c>
      <c r="AY460" s="237" t="s">
        <v>133</v>
      </c>
    </row>
    <row r="461" s="14" customFormat="1">
      <c r="A461" s="14"/>
      <c r="B461" s="238"/>
      <c r="C461" s="239"/>
      <c r="D461" s="229" t="s">
        <v>144</v>
      </c>
      <c r="E461" s="240" t="s">
        <v>1</v>
      </c>
      <c r="F461" s="241" t="s">
        <v>1002</v>
      </c>
      <c r="G461" s="239"/>
      <c r="H461" s="242">
        <v>16.815999999999999</v>
      </c>
      <c r="I461" s="243"/>
      <c r="J461" s="239"/>
      <c r="K461" s="239"/>
      <c r="L461" s="244"/>
      <c r="M461" s="245"/>
      <c r="N461" s="246"/>
      <c r="O461" s="246"/>
      <c r="P461" s="246"/>
      <c r="Q461" s="246"/>
      <c r="R461" s="246"/>
      <c r="S461" s="246"/>
      <c r="T461" s="247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48" t="s">
        <v>144</v>
      </c>
      <c r="AU461" s="248" t="s">
        <v>142</v>
      </c>
      <c r="AV461" s="14" t="s">
        <v>142</v>
      </c>
      <c r="AW461" s="14" t="s">
        <v>32</v>
      </c>
      <c r="AX461" s="14" t="s">
        <v>76</v>
      </c>
      <c r="AY461" s="248" t="s">
        <v>133</v>
      </c>
    </row>
    <row r="462" s="13" customFormat="1">
      <c r="A462" s="13"/>
      <c r="B462" s="227"/>
      <c r="C462" s="228"/>
      <c r="D462" s="229" t="s">
        <v>144</v>
      </c>
      <c r="E462" s="230" t="s">
        <v>1</v>
      </c>
      <c r="F462" s="231" t="s">
        <v>1003</v>
      </c>
      <c r="G462" s="228"/>
      <c r="H462" s="230" t="s">
        <v>1</v>
      </c>
      <c r="I462" s="232"/>
      <c r="J462" s="228"/>
      <c r="K462" s="228"/>
      <c r="L462" s="233"/>
      <c r="M462" s="234"/>
      <c r="N462" s="235"/>
      <c r="O462" s="235"/>
      <c r="P462" s="235"/>
      <c r="Q462" s="235"/>
      <c r="R462" s="235"/>
      <c r="S462" s="235"/>
      <c r="T462" s="236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7" t="s">
        <v>144</v>
      </c>
      <c r="AU462" s="237" t="s">
        <v>142</v>
      </c>
      <c r="AV462" s="13" t="s">
        <v>84</v>
      </c>
      <c r="AW462" s="13" t="s">
        <v>32</v>
      </c>
      <c r="AX462" s="13" t="s">
        <v>76</v>
      </c>
      <c r="AY462" s="237" t="s">
        <v>133</v>
      </c>
    </row>
    <row r="463" s="14" customFormat="1">
      <c r="A463" s="14"/>
      <c r="B463" s="238"/>
      <c r="C463" s="239"/>
      <c r="D463" s="229" t="s">
        <v>144</v>
      </c>
      <c r="E463" s="240" t="s">
        <v>1</v>
      </c>
      <c r="F463" s="241" t="s">
        <v>1004</v>
      </c>
      <c r="G463" s="239"/>
      <c r="H463" s="242">
        <v>8.4629999999999992</v>
      </c>
      <c r="I463" s="243"/>
      <c r="J463" s="239"/>
      <c r="K463" s="239"/>
      <c r="L463" s="244"/>
      <c r="M463" s="245"/>
      <c r="N463" s="246"/>
      <c r="O463" s="246"/>
      <c r="P463" s="246"/>
      <c r="Q463" s="246"/>
      <c r="R463" s="246"/>
      <c r="S463" s="246"/>
      <c r="T463" s="247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48" t="s">
        <v>144</v>
      </c>
      <c r="AU463" s="248" t="s">
        <v>142</v>
      </c>
      <c r="AV463" s="14" t="s">
        <v>142</v>
      </c>
      <c r="AW463" s="14" t="s">
        <v>32</v>
      </c>
      <c r="AX463" s="14" t="s">
        <v>76</v>
      </c>
      <c r="AY463" s="248" t="s">
        <v>133</v>
      </c>
    </row>
    <row r="464" s="14" customFormat="1">
      <c r="A464" s="14"/>
      <c r="B464" s="238"/>
      <c r="C464" s="239"/>
      <c r="D464" s="229" t="s">
        <v>144</v>
      </c>
      <c r="E464" s="240" t="s">
        <v>1</v>
      </c>
      <c r="F464" s="241" t="s">
        <v>1005</v>
      </c>
      <c r="G464" s="239"/>
      <c r="H464" s="242">
        <v>1.4339999999999999</v>
      </c>
      <c r="I464" s="243"/>
      <c r="J464" s="239"/>
      <c r="K464" s="239"/>
      <c r="L464" s="244"/>
      <c r="M464" s="245"/>
      <c r="N464" s="246"/>
      <c r="O464" s="246"/>
      <c r="P464" s="246"/>
      <c r="Q464" s="246"/>
      <c r="R464" s="246"/>
      <c r="S464" s="246"/>
      <c r="T464" s="247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8" t="s">
        <v>144</v>
      </c>
      <c r="AU464" s="248" t="s">
        <v>142</v>
      </c>
      <c r="AV464" s="14" t="s">
        <v>142</v>
      </c>
      <c r="AW464" s="14" t="s">
        <v>32</v>
      </c>
      <c r="AX464" s="14" t="s">
        <v>76</v>
      </c>
      <c r="AY464" s="248" t="s">
        <v>133</v>
      </c>
    </row>
    <row r="465" s="13" customFormat="1">
      <c r="A465" s="13"/>
      <c r="B465" s="227"/>
      <c r="C465" s="228"/>
      <c r="D465" s="229" t="s">
        <v>144</v>
      </c>
      <c r="E465" s="230" t="s">
        <v>1</v>
      </c>
      <c r="F465" s="231" t="s">
        <v>247</v>
      </c>
      <c r="G465" s="228"/>
      <c r="H465" s="230" t="s">
        <v>1</v>
      </c>
      <c r="I465" s="232"/>
      <c r="J465" s="228"/>
      <c r="K465" s="228"/>
      <c r="L465" s="233"/>
      <c r="M465" s="234"/>
      <c r="N465" s="235"/>
      <c r="O465" s="235"/>
      <c r="P465" s="235"/>
      <c r="Q465" s="235"/>
      <c r="R465" s="235"/>
      <c r="S465" s="235"/>
      <c r="T465" s="236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7" t="s">
        <v>144</v>
      </c>
      <c r="AU465" s="237" t="s">
        <v>142</v>
      </c>
      <c r="AV465" s="13" t="s">
        <v>84</v>
      </c>
      <c r="AW465" s="13" t="s">
        <v>32</v>
      </c>
      <c r="AX465" s="13" t="s">
        <v>76</v>
      </c>
      <c r="AY465" s="237" t="s">
        <v>133</v>
      </c>
    </row>
    <row r="466" s="14" customFormat="1">
      <c r="A466" s="14"/>
      <c r="B466" s="238"/>
      <c r="C466" s="239"/>
      <c r="D466" s="229" t="s">
        <v>144</v>
      </c>
      <c r="E466" s="240" t="s">
        <v>1</v>
      </c>
      <c r="F466" s="241" t="s">
        <v>1006</v>
      </c>
      <c r="G466" s="239"/>
      <c r="H466" s="242">
        <v>0.58499999999999996</v>
      </c>
      <c r="I466" s="243"/>
      <c r="J466" s="239"/>
      <c r="K466" s="239"/>
      <c r="L466" s="244"/>
      <c r="M466" s="245"/>
      <c r="N466" s="246"/>
      <c r="O466" s="246"/>
      <c r="P466" s="246"/>
      <c r="Q466" s="246"/>
      <c r="R466" s="246"/>
      <c r="S466" s="246"/>
      <c r="T466" s="247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48" t="s">
        <v>144</v>
      </c>
      <c r="AU466" s="248" t="s">
        <v>142</v>
      </c>
      <c r="AV466" s="14" t="s">
        <v>142</v>
      </c>
      <c r="AW466" s="14" t="s">
        <v>32</v>
      </c>
      <c r="AX466" s="14" t="s">
        <v>76</v>
      </c>
      <c r="AY466" s="248" t="s">
        <v>133</v>
      </c>
    </row>
    <row r="467" s="15" customFormat="1">
      <c r="A467" s="15"/>
      <c r="B467" s="249"/>
      <c r="C467" s="250"/>
      <c r="D467" s="229" t="s">
        <v>144</v>
      </c>
      <c r="E467" s="251" t="s">
        <v>1</v>
      </c>
      <c r="F467" s="252" t="s">
        <v>146</v>
      </c>
      <c r="G467" s="250"/>
      <c r="H467" s="253">
        <v>27.297999999999998</v>
      </c>
      <c r="I467" s="254"/>
      <c r="J467" s="250"/>
      <c r="K467" s="250"/>
      <c r="L467" s="255"/>
      <c r="M467" s="256"/>
      <c r="N467" s="257"/>
      <c r="O467" s="257"/>
      <c r="P467" s="257"/>
      <c r="Q467" s="257"/>
      <c r="R467" s="257"/>
      <c r="S467" s="257"/>
      <c r="T467" s="258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59" t="s">
        <v>144</v>
      </c>
      <c r="AU467" s="259" t="s">
        <v>142</v>
      </c>
      <c r="AV467" s="15" t="s">
        <v>141</v>
      </c>
      <c r="AW467" s="15" t="s">
        <v>32</v>
      </c>
      <c r="AX467" s="15" t="s">
        <v>84</v>
      </c>
      <c r="AY467" s="259" t="s">
        <v>133</v>
      </c>
    </row>
    <row r="468" s="2" customFormat="1" ht="24.15" customHeight="1">
      <c r="A468" s="38"/>
      <c r="B468" s="39"/>
      <c r="C468" s="214" t="s">
        <v>1007</v>
      </c>
      <c r="D468" s="214" t="s">
        <v>136</v>
      </c>
      <c r="E468" s="215" t="s">
        <v>1008</v>
      </c>
      <c r="F468" s="216" t="s">
        <v>1009</v>
      </c>
      <c r="G468" s="217" t="s">
        <v>159</v>
      </c>
      <c r="H468" s="218">
        <v>27.297999999999998</v>
      </c>
      <c r="I468" s="219"/>
      <c r="J468" s="220">
        <f>ROUND(I468*H468,2)</f>
        <v>0</v>
      </c>
      <c r="K468" s="216" t="s">
        <v>140</v>
      </c>
      <c r="L468" s="44"/>
      <c r="M468" s="221" t="s">
        <v>1</v>
      </c>
      <c r="N468" s="222" t="s">
        <v>42</v>
      </c>
      <c r="O468" s="91"/>
      <c r="P468" s="223">
        <f>O468*H468</f>
        <v>0</v>
      </c>
      <c r="Q468" s="223">
        <v>0.00012999999999999999</v>
      </c>
      <c r="R468" s="223">
        <f>Q468*H468</f>
        <v>0.0035487399999999994</v>
      </c>
      <c r="S468" s="223">
        <v>0</v>
      </c>
      <c r="T468" s="224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25" t="s">
        <v>220</v>
      </c>
      <c r="AT468" s="225" t="s">
        <v>136</v>
      </c>
      <c r="AU468" s="225" t="s">
        <v>142</v>
      </c>
      <c r="AY468" s="17" t="s">
        <v>133</v>
      </c>
      <c r="BE468" s="226">
        <f>IF(N468="základní",J468,0)</f>
        <v>0</v>
      </c>
      <c r="BF468" s="226">
        <f>IF(N468="snížená",J468,0)</f>
        <v>0</v>
      </c>
      <c r="BG468" s="226">
        <f>IF(N468="zákl. přenesená",J468,0)</f>
        <v>0</v>
      </c>
      <c r="BH468" s="226">
        <f>IF(N468="sníž. přenesená",J468,0)</f>
        <v>0</v>
      </c>
      <c r="BI468" s="226">
        <f>IF(N468="nulová",J468,0)</f>
        <v>0</v>
      </c>
      <c r="BJ468" s="17" t="s">
        <v>142</v>
      </c>
      <c r="BK468" s="226">
        <f>ROUND(I468*H468,2)</f>
        <v>0</v>
      </c>
      <c r="BL468" s="17" t="s">
        <v>220</v>
      </c>
      <c r="BM468" s="225" t="s">
        <v>1010</v>
      </c>
    </row>
    <row r="469" s="2" customFormat="1" ht="24.15" customHeight="1">
      <c r="A469" s="38"/>
      <c r="B469" s="39"/>
      <c r="C469" s="214" t="s">
        <v>1011</v>
      </c>
      <c r="D469" s="214" t="s">
        <v>136</v>
      </c>
      <c r="E469" s="215" t="s">
        <v>1012</v>
      </c>
      <c r="F469" s="216" t="s">
        <v>1013</v>
      </c>
      <c r="G469" s="217" t="s">
        <v>159</v>
      </c>
      <c r="H469" s="218">
        <v>27.297999999999998</v>
      </c>
      <c r="I469" s="219"/>
      <c r="J469" s="220">
        <f>ROUND(I469*H469,2)</f>
        <v>0</v>
      </c>
      <c r="K469" s="216" t="s">
        <v>140</v>
      </c>
      <c r="L469" s="44"/>
      <c r="M469" s="221" t="s">
        <v>1</v>
      </c>
      <c r="N469" s="222" t="s">
        <v>42</v>
      </c>
      <c r="O469" s="91"/>
      <c r="P469" s="223">
        <f>O469*H469</f>
        <v>0</v>
      </c>
      <c r="Q469" s="223">
        <v>0.00012</v>
      </c>
      <c r="R469" s="223">
        <f>Q469*H469</f>
        <v>0.00327576</v>
      </c>
      <c r="S469" s="223">
        <v>0</v>
      </c>
      <c r="T469" s="224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25" t="s">
        <v>220</v>
      </c>
      <c r="AT469" s="225" t="s">
        <v>136</v>
      </c>
      <c r="AU469" s="225" t="s">
        <v>142</v>
      </c>
      <c r="AY469" s="17" t="s">
        <v>133</v>
      </c>
      <c r="BE469" s="226">
        <f>IF(N469="základní",J469,0)</f>
        <v>0</v>
      </c>
      <c r="BF469" s="226">
        <f>IF(N469="snížená",J469,0)</f>
        <v>0</v>
      </c>
      <c r="BG469" s="226">
        <f>IF(N469="zákl. přenesená",J469,0)</f>
        <v>0</v>
      </c>
      <c r="BH469" s="226">
        <f>IF(N469="sníž. přenesená",J469,0)</f>
        <v>0</v>
      </c>
      <c r="BI469" s="226">
        <f>IF(N469="nulová",J469,0)</f>
        <v>0</v>
      </c>
      <c r="BJ469" s="17" t="s">
        <v>142</v>
      </c>
      <c r="BK469" s="226">
        <f>ROUND(I469*H469,2)</f>
        <v>0</v>
      </c>
      <c r="BL469" s="17" t="s">
        <v>220</v>
      </c>
      <c r="BM469" s="225" t="s">
        <v>1014</v>
      </c>
    </row>
    <row r="470" s="2" customFormat="1" ht="37.8" customHeight="1">
      <c r="A470" s="38"/>
      <c r="B470" s="39"/>
      <c r="C470" s="214" t="s">
        <v>1015</v>
      </c>
      <c r="D470" s="214" t="s">
        <v>136</v>
      </c>
      <c r="E470" s="215" t="s">
        <v>1016</v>
      </c>
      <c r="F470" s="216" t="s">
        <v>1017</v>
      </c>
      <c r="G470" s="217" t="s">
        <v>159</v>
      </c>
      <c r="H470" s="218">
        <v>27.297999999999998</v>
      </c>
      <c r="I470" s="219"/>
      <c r="J470" s="220">
        <f>ROUND(I470*H470,2)</f>
        <v>0</v>
      </c>
      <c r="K470" s="216" t="s">
        <v>140</v>
      </c>
      <c r="L470" s="44"/>
      <c r="M470" s="221" t="s">
        <v>1</v>
      </c>
      <c r="N470" s="222" t="s">
        <v>42</v>
      </c>
      <c r="O470" s="91"/>
      <c r="P470" s="223">
        <f>O470*H470</f>
        <v>0</v>
      </c>
      <c r="Q470" s="223">
        <v>0.00032000000000000003</v>
      </c>
      <c r="R470" s="223">
        <f>Q470*H470</f>
        <v>0.0087353599999999993</v>
      </c>
      <c r="S470" s="223">
        <v>0</v>
      </c>
      <c r="T470" s="224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25" t="s">
        <v>220</v>
      </c>
      <c r="AT470" s="225" t="s">
        <v>136</v>
      </c>
      <c r="AU470" s="225" t="s">
        <v>142</v>
      </c>
      <c r="AY470" s="17" t="s">
        <v>133</v>
      </c>
      <c r="BE470" s="226">
        <f>IF(N470="základní",J470,0)</f>
        <v>0</v>
      </c>
      <c r="BF470" s="226">
        <f>IF(N470="snížená",J470,0)</f>
        <v>0</v>
      </c>
      <c r="BG470" s="226">
        <f>IF(N470="zákl. přenesená",J470,0)</f>
        <v>0</v>
      </c>
      <c r="BH470" s="226">
        <f>IF(N470="sníž. přenesená",J470,0)</f>
        <v>0</v>
      </c>
      <c r="BI470" s="226">
        <f>IF(N470="nulová",J470,0)</f>
        <v>0</v>
      </c>
      <c r="BJ470" s="17" t="s">
        <v>142</v>
      </c>
      <c r="BK470" s="226">
        <f>ROUND(I470*H470,2)</f>
        <v>0</v>
      </c>
      <c r="BL470" s="17" t="s">
        <v>220</v>
      </c>
      <c r="BM470" s="225" t="s">
        <v>1018</v>
      </c>
    </row>
    <row r="471" s="2" customFormat="1" ht="24.15" customHeight="1">
      <c r="A471" s="38"/>
      <c r="B471" s="39"/>
      <c r="C471" s="214" t="s">
        <v>1019</v>
      </c>
      <c r="D471" s="214" t="s">
        <v>136</v>
      </c>
      <c r="E471" s="215" t="s">
        <v>1020</v>
      </c>
      <c r="F471" s="216" t="s">
        <v>1021</v>
      </c>
      <c r="G471" s="217" t="s">
        <v>159</v>
      </c>
      <c r="H471" s="218">
        <v>0.25</v>
      </c>
      <c r="I471" s="219"/>
      <c r="J471" s="220">
        <f>ROUND(I471*H471,2)</f>
        <v>0</v>
      </c>
      <c r="K471" s="216" t="s">
        <v>140</v>
      </c>
      <c r="L471" s="44"/>
      <c r="M471" s="221" t="s">
        <v>1</v>
      </c>
      <c r="N471" s="222" t="s">
        <v>42</v>
      </c>
      <c r="O471" s="91"/>
      <c r="P471" s="223">
        <f>O471*H471</f>
        <v>0</v>
      </c>
      <c r="Q471" s="223">
        <v>0.00011</v>
      </c>
      <c r="R471" s="223">
        <f>Q471*H471</f>
        <v>2.7500000000000001E-05</v>
      </c>
      <c r="S471" s="223">
        <v>0</v>
      </c>
      <c r="T471" s="224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25" t="s">
        <v>220</v>
      </c>
      <c r="AT471" s="225" t="s">
        <v>136</v>
      </c>
      <c r="AU471" s="225" t="s">
        <v>142</v>
      </c>
      <c r="AY471" s="17" t="s">
        <v>133</v>
      </c>
      <c r="BE471" s="226">
        <f>IF(N471="základní",J471,0)</f>
        <v>0</v>
      </c>
      <c r="BF471" s="226">
        <f>IF(N471="snížená",J471,0)</f>
        <v>0</v>
      </c>
      <c r="BG471" s="226">
        <f>IF(N471="zákl. přenesená",J471,0)</f>
        <v>0</v>
      </c>
      <c r="BH471" s="226">
        <f>IF(N471="sníž. přenesená",J471,0)</f>
        <v>0</v>
      </c>
      <c r="BI471" s="226">
        <f>IF(N471="nulová",J471,0)</f>
        <v>0</v>
      </c>
      <c r="BJ471" s="17" t="s">
        <v>142</v>
      </c>
      <c r="BK471" s="226">
        <f>ROUND(I471*H471,2)</f>
        <v>0</v>
      </c>
      <c r="BL471" s="17" t="s">
        <v>220</v>
      </c>
      <c r="BM471" s="225" t="s">
        <v>1022</v>
      </c>
    </row>
    <row r="472" s="13" customFormat="1">
      <c r="A472" s="13"/>
      <c r="B472" s="227"/>
      <c r="C472" s="228"/>
      <c r="D472" s="229" t="s">
        <v>144</v>
      </c>
      <c r="E472" s="230" t="s">
        <v>1</v>
      </c>
      <c r="F472" s="231" t="s">
        <v>1023</v>
      </c>
      <c r="G472" s="228"/>
      <c r="H472" s="230" t="s">
        <v>1</v>
      </c>
      <c r="I472" s="232"/>
      <c r="J472" s="228"/>
      <c r="K472" s="228"/>
      <c r="L472" s="233"/>
      <c r="M472" s="234"/>
      <c r="N472" s="235"/>
      <c r="O472" s="235"/>
      <c r="P472" s="235"/>
      <c r="Q472" s="235"/>
      <c r="R472" s="235"/>
      <c r="S472" s="235"/>
      <c r="T472" s="236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7" t="s">
        <v>144</v>
      </c>
      <c r="AU472" s="237" t="s">
        <v>142</v>
      </c>
      <c r="AV472" s="13" t="s">
        <v>84</v>
      </c>
      <c r="AW472" s="13" t="s">
        <v>32</v>
      </c>
      <c r="AX472" s="13" t="s">
        <v>76</v>
      </c>
      <c r="AY472" s="237" t="s">
        <v>133</v>
      </c>
    </row>
    <row r="473" s="14" customFormat="1">
      <c r="A473" s="14"/>
      <c r="B473" s="238"/>
      <c r="C473" s="239"/>
      <c r="D473" s="229" t="s">
        <v>144</v>
      </c>
      <c r="E473" s="240" t="s">
        <v>1</v>
      </c>
      <c r="F473" s="241" t="s">
        <v>1024</v>
      </c>
      <c r="G473" s="239"/>
      <c r="H473" s="242">
        <v>0.25</v>
      </c>
      <c r="I473" s="243"/>
      <c r="J473" s="239"/>
      <c r="K473" s="239"/>
      <c r="L473" s="244"/>
      <c r="M473" s="245"/>
      <c r="N473" s="246"/>
      <c r="O473" s="246"/>
      <c r="P473" s="246"/>
      <c r="Q473" s="246"/>
      <c r="R473" s="246"/>
      <c r="S473" s="246"/>
      <c r="T473" s="247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8" t="s">
        <v>144</v>
      </c>
      <c r="AU473" s="248" t="s">
        <v>142</v>
      </c>
      <c r="AV473" s="14" t="s">
        <v>142</v>
      </c>
      <c r="AW473" s="14" t="s">
        <v>32</v>
      </c>
      <c r="AX473" s="14" t="s">
        <v>76</v>
      </c>
      <c r="AY473" s="248" t="s">
        <v>133</v>
      </c>
    </row>
    <row r="474" s="15" customFormat="1">
      <c r="A474" s="15"/>
      <c r="B474" s="249"/>
      <c r="C474" s="250"/>
      <c r="D474" s="229" t="s">
        <v>144</v>
      </c>
      <c r="E474" s="251" t="s">
        <v>1</v>
      </c>
      <c r="F474" s="252" t="s">
        <v>146</v>
      </c>
      <c r="G474" s="250"/>
      <c r="H474" s="253">
        <v>0.25</v>
      </c>
      <c r="I474" s="254"/>
      <c r="J474" s="250"/>
      <c r="K474" s="250"/>
      <c r="L474" s="255"/>
      <c r="M474" s="256"/>
      <c r="N474" s="257"/>
      <c r="O474" s="257"/>
      <c r="P474" s="257"/>
      <c r="Q474" s="257"/>
      <c r="R474" s="257"/>
      <c r="S474" s="257"/>
      <c r="T474" s="258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59" t="s">
        <v>144</v>
      </c>
      <c r="AU474" s="259" t="s">
        <v>142</v>
      </c>
      <c r="AV474" s="15" t="s">
        <v>141</v>
      </c>
      <c r="AW474" s="15" t="s">
        <v>32</v>
      </c>
      <c r="AX474" s="15" t="s">
        <v>84</v>
      </c>
      <c r="AY474" s="259" t="s">
        <v>133</v>
      </c>
    </row>
    <row r="475" s="2" customFormat="1" ht="24.15" customHeight="1">
      <c r="A475" s="38"/>
      <c r="B475" s="39"/>
      <c r="C475" s="214" t="s">
        <v>1025</v>
      </c>
      <c r="D475" s="214" t="s">
        <v>136</v>
      </c>
      <c r="E475" s="215" t="s">
        <v>1026</v>
      </c>
      <c r="F475" s="216" t="s">
        <v>1027</v>
      </c>
      <c r="G475" s="217" t="s">
        <v>159</v>
      </c>
      <c r="H475" s="218">
        <v>0.25</v>
      </c>
      <c r="I475" s="219"/>
      <c r="J475" s="220">
        <f>ROUND(I475*H475,2)</f>
        <v>0</v>
      </c>
      <c r="K475" s="216" t="s">
        <v>140</v>
      </c>
      <c r="L475" s="44"/>
      <c r="M475" s="221" t="s">
        <v>1</v>
      </c>
      <c r="N475" s="222" t="s">
        <v>42</v>
      </c>
      <c r="O475" s="91"/>
      <c r="P475" s="223">
        <f>O475*H475</f>
        <v>0</v>
      </c>
      <c r="Q475" s="223">
        <v>0.00013999999999999999</v>
      </c>
      <c r="R475" s="223">
        <f>Q475*H475</f>
        <v>3.4999999999999997E-05</v>
      </c>
      <c r="S475" s="223">
        <v>0</v>
      </c>
      <c r="T475" s="224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25" t="s">
        <v>220</v>
      </c>
      <c r="AT475" s="225" t="s">
        <v>136</v>
      </c>
      <c r="AU475" s="225" t="s">
        <v>142</v>
      </c>
      <c r="AY475" s="17" t="s">
        <v>133</v>
      </c>
      <c r="BE475" s="226">
        <f>IF(N475="základní",J475,0)</f>
        <v>0</v>
      </c>
      <c r="BF475" s="226">
        <f>IF(N475="snížená",J475,0)</f>
        <v>0</v>
      </c>
      <c r="BG475" s="226">
        <f>IF(N475="zákl. přenesená",J475,0)</f>
        <v>0</v>
      </c>
      <c r="BH475" s="226">
        <f>IF(N475="sníž. přenesená",J475,0)</f>
        <v>0</v>
      </c>
      <c r="BI475" s="226">
        <f>IF(N475="nulová",J475,0)</f>
        <v>0</v>
      </c>
      <c r="BJ475" s="17" t="s">
        <v>142</v>
      </c>
      <c r="BK475" s="226">
        <f>ROUND(I475*H475,2)</f>
        <v>0</v>
      </c>
      <c r="BL475" s="17" t="s">
        <v>220</v>
      </c>
      <c r="BM475" s="225" t="s">
        <v>1028</v>
      </c>
    </row>
    <row r="476" s="2" customFormat="1" ht="24.15" customHeight="1">
      <c r="A476" s="38"/>
      <c r="B476" s="39"/>
      <c r="C476" s="214" t="s">
        <v>1029</v>
      </c>
      <c r="D476" s="214" t="s">
        <v>136</v>
      </c>
      <c r="E476" s="215" t="s">
        <v>1030</v>
      </c>
      <c r="F476" s="216" t="s">
        <v>1031</v>
      </c>
      <c r="G476" s="217" t="s">
        <v>159</v>
      </c>
      <c r="H476" s="218">
        <v>0.25</v>
      </c>
      <c r="I476" s="219"/>
      <c r="J476" s="220">
        <f>ROUND(I476*H476,2)</f>
        <v>0</v>
      </c>
      <c r="K476" s="216" t="s">
        <v>140</v>
      </c>
      <c r="L476" s="44"/>
      <c r="M476" s="221" t="s">
        <v>1</v>
      </c>
      <c r="N476" s="222" t="s">
        <v>42</v>
      </c>
      <c r="O476" s="91"/>
      <c r="P476" s="223">
        <f>O476*H476</f>
        <v>0</v>
      </c>
      <c r="Q476" s="223">
        <v>0.00012</v>
      </c>
      <c r="R476" s="223">
        <f>Q476*H476</f>
        <v>3.0000000000000001E-05</v>
      </c>
      <c r="S476" s="223">
        <v>0</v>
      </c>
      <c r="T476" s="224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25" t="s">
        <v>220</v>
      </c>
      <c r="AT476" s="225" t="s">
        <v>136</v>
      </c>
      <c r="AU476" s="225" t="s">
        <v>142</v>
      </c>
      <c r="AY476" s="17" t="s">
        <v>133</v>
      </c>
      <c r="BE476" s="226">
        <f>IF(N476="základní",J476,0)</f>
        <v>0</v>
      </c>
      <c r="BF476" s="226">
        <f>IF(N476="snížená",J476,0)</f>
        <v>0</v>
      </c>
      <c r="BG476" s="226">
        <f>IF(N476="zákl. přenesená",J476,0)</f>
        <v>0</v>
      </c>
      <c r="BH476" s="226">
        <f>IF(N476="sníž. přenesená",J476,0)</f>
        <v>0</v>
      </c>
      <c r="BI476" s="226">
        <f>IF(N476="nulová",J476,0)</f>
        <v>0</v>
      </c>
      <c r="BJ476" s="17" t="s">
        <v>142</v>
      </c>
      <c r="BK476" s="226">
        <f>ROUND(I476*H476,2)</f>
        <v>0</v>
      </c>
      <c r="BL476" s="17" t="s">
        <v>220</v>
      </c>
      <c r="BM476" s="225" t="s">
        <v>1032</v>
      </c>
    </row>
    <row r="477" s="2" customFormat="1" ht="24.15" customHeight="1">
      <c r="A477" s="38"/>
      <c r="B477" s="39"/>
      <c r="C477" s="214" t="s">
        <v>1033</v>
      </c>
      <c r="D477" s="214" t="s">
        <v>136</v>
      </c>
      <c r="E477" s="215" t="s">
        <v>1034</v>
      </c>
      <c r="F477" s="216" t="s">
        <v>1035</v>
      </c>
      <c r="G477" s="217" t="s">
        <v>159</v>
      </c>
      <c r="H477" s="218">
        <v>0.25</v>
      </c>
      <c r="I477" s="219"/>
      <c r="J477" s="220">
        <f>ROUND(I477*H477,2)</f>
        <v>0</v>
      </c>
      <c r="K477" s="216" t="s">
        <v>140</v>
      </c>
      <c r="L477" s="44"/>
      <c r="M477" s="221" t="s">
        <v>1</v>
      </c>
      <c r="N477" s="222" t="s">
        <v>42</v>
      </c>
      <c r="O477" s="91"/>
      <c r="P477" s="223">
        <f>O477*H477</f>
        <v>0</v>
      </c>
      <c r="Q477" s="223">
        <v>0.00012</v>
      </c>
      <c r="R477" s="223">
        <f>Q477*H477</f>
        <v>3.0000000000000001E-05</v>
      </c>
      <c r="S477" s="223">
        <v>0</v>
      </c>
      <c r="T477" s="224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25" t="s">
        <v>220</v>
      </c>
      <c r="AT477" s="225" t="s">
        <v>136</v>
      </c>
      <c r="AU477" s="225" t="s">
        <v>142</v>
      </c>
      <c r="AY477" s="17" t="s">
        <v>133</v>
      </c>
      <c r="BE477" s="226">
        <f>IF(N477="základní",J477,0)</f>
        <v>0</v>
      </c>
      <c r="BF477" s="226">
        <f>IF(N477="snížená",J477,0)</f>
        <v>0</v>
      </c>
      <c r="BG477" s="226">
        <f>IF(N477="zákl. přenesená",J477,0)</f>
        <v>0</v>
      </c>
      <c r="BH477" s="226">
        <f>IF(N477="sníž. přenesená",J477,0)</f>
        <v>0</v>
      </c>
      <c r="BI477" s="226">
        <f>IF(N477="nulová",J477,0)</f>
        <v>0</v>
      </c>
      <c r="BJ477" s="17" t="s">
        <v>142</v>
      </c>
      <c r="BK477" s="226">
        <f>ROUND(I477*H477,2)</f>
        <v>0</v>
      </c>
      <c r="BL477" s="17" t="s">
        <v>220</v>
      </c>
      <c r="BM477" s="225" t="s">
        <v>1036</v>
      </c>
    </row>
    <row r="478" s="2" customFormat="1" ht="37.8" customHeight="1">
      <c r="A478" s="38"/>
      <c r="B478" s="39"/>
      <c r="C478" s="214" t="s">
        <v>1037</v>
      </c>
      <c r="D478" s="214" t="s">
        <v>136</v>
      </c>
      <c r="E478" s="215" t="s">
        <v>1038</v>
      </c>
      <c r="F478" s="216" t="s">
        <v>1039</v>
      </c>
      <c r="G478" s="217" t="s">
        <v>223</v>
      </c>
      <c r="H478" s="218">
        <v>10</v>
      </c>
      <c r="I478" s="219"/>
      <c r="J478" s="220">
        <f>ROUND(I478*H478,2)</f>
        <v>0</v>
      </c>
      <c r="K478" s="216" t="s">
        <v>140</v>
      </c>
      <c r="L478" s="44"/>
      <c r="M478" s="221" t="s">
        <v>1</v>
      </c>
      <c r="N478" s="222" t="s">
        <v>42</v>
      </c>
      <c r="O478" s="91"/>
      <c r="P478" s="223">
        <f>O478*H478</f>
        <v>0</v>
      </c>
      <c r="Q478" s="223">
        <v>1.0000000000000001E-05</v>
      </c>
      <c r="R478" s="223">
        <f>Q478*H478</f>
        <v>0.00010000000000000001</v>
      </c>
      <c r="S478" s="223">
        <v>0</v>
      </c>
      <c r="T478" s="224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25" t="s">
        <v>220</v>
      </c>
      <c r="AT478" s="225" t="s">
        <v>136</v>
      </c>
      <c r="AU478" s="225" t="s">
        <v>142</v>
      </c>
      <c r="AY478" s="17" t="s">
        <v>133</v>
      </c>
      <c r="BE478" s="226">
        <f>IF(N478="základní",J478,0)</f>
        <v>0</v>
      </c>
      <c r="BF478" s="226">
        <f>IF(N478="snížená",J478,0)</f>
        <v>0</v>
      </c>
      <c r="BG478" s="226">
        <f>IF(N478="zákl. přenesená",J478,0)</f>
        <v>0</v>
      </c>
      <c r="BH478" s="226">
        <f>IF(N478="sníž. přenesená",J478,0)</f>
        <v>0</v>
      </c>
      <c r="BI478" s="226">
        <f>IF(N478="nulová",J478,0)</f>
        <v>0</v>
      </c>
      <c r="BJ478" s="17" t="s">
        <v>142</v>
      </c>
      <c r="BK478" s="226">
        <f>ROUND(I478*H478,2)</f>
        <v>0</v>
      </c>
      <c r="BL478" s="17" t="s">
        <v>220</v>
      </c>
      <c r="BM478" s="225" t="s">
        <v>1040</v>
      </c>
    </row>
    <row r="479" s="2" customFormat="1" ht="37.8" customHeight="1">
      <c r="A479" s="38"/>
      <c r="B479" s="39"/>
      <c r="C479" s="214" t="s">
        <v>1041</v>
      </c>
      <c r="D479" s="214" t="s">
        <v>136</v>
      </c>
      <c r="E479" s="215" t="s">
        <v>1042</v>
      </c>
      <c r="F479" s="216" t="s">
        <v>1043</v>
      </c>
      <c r="G479" s="217" t="s">
        <v>223</v>
      </c>
      <c r="H479" s="218">
        <v>10</v>
      </c>
      <c r="I479" s="219"/>
      <c r="J479" s="220">
        <f>ROUND(I479*H479,2)</f>
        <v>0</v>
      </c>
      <c r="K479" s="216" t="s">
        <v>140</v>
      </c>
      <c r="L479" s="44"/>
      <c r="M479" s="221" t="s">
        <v>1</v>
      </c>
      <c r="N479" s="222" t="s">
        <v>42</v>
      </c>
      <c r="O479" s="91"/>
      <c r="P479" s="223">
        <f>O479*H479</f>
        <v>0</v>
      </c>
      <c r="Q479" s="223">
        <v>2.0000000000000002E-05</v>
      </c>
      <c r="R479" s="223">
        <f>Q479*H479</f>
        <v>0.00020000000000000001</v>
      </c>
      <c r="S479" s="223">
        <v>0</v>
      </c>
      <c r="T479" s="224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25" t="s">
        <v>220</v>
      </c>
      <c r="AT479" s="225" t="s">
        <v>136</v>
      </c>
      <c r="AU479" s="225" t="s">
        <v>142</v>
      </c>
      <c r="AY479" s="17" t="s">
        <v>133</v>
      </c>
      <c r="BE479" s="226">
        <f>IF(N479="základní",J479,0)</f>
        <v>0</v>
      </c>
      <c r="BF479" s="226">
        <f>IF(N479="snížená",J479,0)</f>
        <v>0</v>
      </c>
      <c r="BG479" s="226">
        <f>IF(N479="zákl. přenesená",J479,0)</f>
        <v>0</v>
      </c>
      <c r="BH479" s="226">
        <f>IF(N479="sníž. přenesená",J479,0)</f>
        <v>0</v>
      </c>
      <c r="BI479" s="226">
        <f>IF(N479="nulová",J479,0)</f>
        <v>0</v>
      </c>
      <c r="BJ479" s="17" t="s">
        <v>142</v>
      </c>
      <c r="BK479" s="226">
        <f>ROUND(I479*H479,2)</f>
        <v>0</v>
      </c>
      <c r="BL479" s="17" t="s">
        <v>220</v>
      </c>
      <c r="BM479" s="225" t="s">
        <v>1044</v>
      </c>
    </row>
    <row r="480" s="2" customFormat="1" ht="24.15" customHeight="1">
      <c r="A480" s="38"/>
      <c r="B480" s="39"/>
      <c r="C480" s="214" t="s">
        <v>1045</v>
      </c>
      <c r="D480" s="214" t="s">
        <v>136</v>
      </c>
      <c r="E480" s="215" t="s">
        <v>1046</v>
      </c>
      <c r="F480" s="216" t="s">
        <v>1047</v>
      </c>
      <c r="G480" s="217" t="s">
        <v>223</v>
      </c>
      <c r="H480" s="218">
        <v>10</v>
      </c>
      <c r="I480" s="219"/>
      <c r="J480" s="220">
        <f>ROUND(I480*H480,2)</f>
        <v>0</v>
      </c>
      <c r="K480" s="216" t="s">
        <v>140</v>
      </c>
      <c r="L480" s="44"/>
      <c r="M480" s="221" t="s">
        <v>1</v>
      </c>
      <c r="N480" s="222" t="s">
        <v>42</v>
      </c>
      <c r="O480" s="91"/>
      <c r="P480" s="223">
        <f>O480*H480</f>
        <v>0</v>
      </c>
      <c r="Q480" s="223">
        <v>2.0000000000000002E-05</v>
      </c>
      <c r="R480" s="223">
        <f>Q480*H480</f>
        <v>0.00020000000000000001</v>
      </c>
      <c r="S480" s="223">
        <v>0</v>
      </c>
      <c r="T480" s="224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25" t="s">
        <v>220</v>
      </c>
      <c r="AT480" s="225" t="s">
        <v>136</v>
      </c>
      <c r="AU480" s="225" t="s">
        <v>142</v>
      </c>
      <c r="AY480" s="17" t="s">
        <v>133</v>
      </c>
      <c r="BE480" s="226">
        <f>IF(N480="základní",J480,0)</f>
        <v>0</v>
      </c>
      <c r="BF480" s="226">
        <f>IF(N480="snížená",J480,0)</f>
        <v>0</v>
      </c>
      <c r="BG480" s="226">
        <f>IF(N480="zákl. přenesená",J480,0)</f>
        <v>0</v>
      </c>
      <c r="BH480" s="226">
        <f>IF(N480="sníž. přenesená",J480,0)</f>
        <v>0</v>
      </c>
      <c r="BI480" s="226">
        <f>IF(N480="nulová",J480,0)</f>
        <v>0</v>
      </c>
      <c r="BJ480" s="17" t="s">
        <v>142</v>
      </c>
      <c r="BK480" s="226">
        <f>ROUND(I480*H480,2)</f>
        <v>0</v>
      </c>
      <c r="BL480" s="17" t="s">
        <v>220</v>
      </c>
      <c r="BM480" s="225" t="s">
        <v>1048</v>
      </c>
    </row>
    <row r="481" s="2" customFormat="1" ht="37.8" customHeight="1">
      <c r="A481" s="38"/>
      <c r="B481" s="39"/>
      <c r="C481" s="214" t="s">
        <v>1049</v>
      </c>
      <c r="D481" s="214" t="s">
        <v>136</v>
      </c>
      <c r="E481" s="215" t="s">
        <v>1050</v>
      </c>
      <c r="F481" s="216" t="s">
        <v>1051</v>
      </c>
      <c r="G481" s="217" t="s">
        <v>223</v>
      </c>
      <c r="H481" s="218">
        <v>10</v>
      </c>
      <c r="I481" s="219"/>
      <c r="J481" s="220">
        <f>ROUND(I481*H481,2)</f>
        <v>0</v>
      </c>
      <c r="K481" s="216" t="s">
        <v>140</v>
      </c>
      <c r="L481" s="44"/>
      <c r="M481" s="221" t="s">
        <v>1</v>
      </c>
      <c r="N481" s="222" t="s">
        <v>42</v>
      </c>
      <c r="O481" s="91"/>
      <c r="P481" s="223">
        <f>O481*H481</f>
        <v>0</v>
      </c>
      <c r="Q481" s="223">
        <v>2.0000000000000002E-05</v>
      </c>
      <c r="R481" s="223">
        <f>Q481*H481</f>
        <v>0.00020000000000000001</v>
      </c>
      <c r="S481" s="223">
        <v>0</v>
      </c>
      <c r="T481" s="224">
        <f>S481*H481</f>
        <v>0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25" t="s">
        <v>220</v>
      </c>
      <c r="AT481" s="225" t="s">
        <v>136</v>
      </c>
      <c r="AU481" s="225" t="s">
        <v>142</v>
      </c>
      <c r="AY481" s="17" t="s">
        <v>133</v>
      </c>
      <c r="BE481" s="226">
        <f>IF(N481="základní",J481,0)</f>
        <v>0</v>
      </c>
      <c r="BF481" s="226">
        <f>IF(N481="snížená",J481,0)</f>
        <v>0</v>
      </c>
      <c r="BG481" s="226">
        <f>IF(N481="zákl. přenesená",J481,0)</f>
        <v>0</v>
      </c>
      <c r="BH481" s="226">
        <f>IF(N481="sníž. přenesená",J481,0)</f>
        <v>0</v>
      </c>
      <c r="BI481" s="226">
        <f>IF(N481="nulová",J481,0)</f>
        <v>0</v>
      </c>
      <c r="BJ481" s="17" t="s">
        <v>142</v>
      </c>
      <c r="BK481" s="226">
        <f>ROUND(I481*H481,2)</f>
        <v>0</v>
      </c>
      <c r="BL481" s="17" t="s">
        <v>220</v>
      </c>
      <c r="BM481" s="225" t="s">
        <v>1052</v>
      </c>
    </row>
    <row r="482" s="2" customFormat="1" ht="33" customHeight="1">
      <c r="A482" s="38"/>
      <c r="B482" s="39"/>
      <c r="C482" s="214" t="s">
        <v>1053</v>
      </c>
      <c r="D482" s="214" t="s">
        <v>136</v>
      </c>
      <c r="E482" s="215" t="s">
        <v>1054</v>
      </c>
      <c r="F482" s="216" t="s">
        <v>1055</v>
      </c>
      <c r="G482" s="217" t="s">
        <v>223</v>
      </c>
      <c r="H482" s="218">
        <v>10</v>
      </c>
      <c r="I482" s="219"/>
      <c r="J482" s="220">
        <f>ROUND(I482*H482,2)</f>
        <v>0</v>
      </c>
      <c r="K482" s="216" t="s">
        <v>140</v>
      </c>
      <c r="L482" s="44"/>
      <c r="M482" s="221" t="s">
        <v>1</v>
      </c>
      <c r="N482" s="222" t="s">
        <v>42</v>
      </c>
      <c r="O482" s="91"/>
      <c r="P482" s="223">
        <f>O482*H482</f>
        <v>0</v>
      </c>
      <c r="Q482" s="223">
        <v>3.0000000000000001E-05</v>
      </c>
      <c r="R482" s="223">
        <f>Q482*H482</f>
        <v>0.00030000000000000003</v>
      </c>
      <c r="S482" s="223">
        <v>0</v>
      </c>
      <c r="T482" s="224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25" t="s">
        <v>220</v>
      </c>
      <c r="AT482" s="225" t="s">
        <v>136</v>
      </c>
      <c r="AU482" s="225" t="s">
        <v>142</v>
      </c>
      <c r="AY482" s="17" t="s">
        <v>133</v>
      </c>
      <c r="BE482" s="226">
        <f>IF(N482="základní",J482,0)</f>
        <v>0</v>
      </c>
      <c r="BF482" s="226">
        <f>IF(N482="snížená",J482,0)</f>
        <v>0</v>
      </c>
      <c r="BG482" s="226">
        <f>IF(N482="zákl. přenesená",J482,0)</f>
        <v>0</v>
      </c>
      <c r="BH482" s="226">
        <f>IF(N482="sníž. přenesená",J482,0)</f>
        <v>0</v>
      </c>
      <c r="BI482" s="226">
        <f>IF(N482="nulová",J482,0)</f>
        <v>0</v>
      </c>
      <c r="BJ482" s="17" t="s">
        <v>142</v>
      </c>
      <c r="BK482" s="226">
        <f>ROUND(I482*H482,2)</f>
        <v>0</v>
      </c>
      <c r="BL482" s="17" t="s">
        <v>220</v>
      </c>
      <c r="BM482" s="225" t="s">
        <v>1056</v>
      </c>
    </row>
    <row r="483" s="12" customFormat="1" ht="22.8" customHeight="1">
      <c r="A483" s="12"/>
      <c r="B483" s="198"/>
      <c r="C483" s="199"/>
      <c r="D483" s="200" t="s">
        <v>75</v>
      </c>
      <c r="E483" s="212" t="s">
        <v>1057</v>
      </c>
      <c r="F483" s="212" t="s">
        <v>1058</v>
      </c>
      <c r="G483" s="199"/>
      <c r="H483" s="199"/>
      <c r="I483" s="202"/>
      <c r="J483" s="213">
        <f>BK483</f>
        <v>0</v>
      </c>
      <c r="K483" s="199"/>
      <c r="L483" s="204"/>
      <c r="M483" s="205"/>
      <c r="N483" s="206"/>
      <c r="O483" s="206"/>
      <c r="P483" s="207">
        <f>SUM(P484:P505)</f>
        <v>0</v>
      </c>
      <c r="Q483" s="206"/>
      <c r="R483" s="207">
        <f>SUM(R484:R505)</f>
        <v>0.38187045999999997</v>
      </c>
      <c r="S483" s="206"/>
      <c r="T483" s="208">
        <f>SUM(T484:T505)</f>
        <v>0.072945479999999993</v>
      </c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R483" s="209" t="s">
        <v>142</v>
      </c>
      <c r="AT483" s="210" t="s">
        <v>75</v>
      </c>
      <c r="AU483" s="210" t="s">
        <v>84</v>
      </c>
      <c r="AY483" s="209" t="s">
        <v>133</v>
      </c>
      <c r="BK483" s="211">
        <f>SUM(BK484:BK505)</f>
        <v>0</v>
      </c>
    </row>
    <row r="484" s="2" customFormat="1" ht="16.5" customHeight="1">
      <c r="A484" s="38"/>
      <c r="B484" s="39"/>
      <c r="C484" s="214" t="s">
        <v>1059</v>
      </c>
      <c r="D484" s="214" t="s">
        <v>136</v>
      </c>
      <c r="E484" s="215" t="s">
        <v>1060</v>
      </c>
      <c r="F484" s="216" t="s">
        <v>1061</v>
      </c>
      <c r="G484" s="217" t="s">
        <v>159</v>
      </c>
      <c r="H484" s="218">
        <v>235.30799999999999</v>
      </c>
      <c r="I484" s="219"/>
      <c r="J484" s="220">
        <f>ROUND(I484*H484,2)</f>
        <v>0</v>
      </c>
      <c r="K484" s="216" t="s">
        <v>140</v>
      </c>
      <c r="L484" s="44"/>
      <c r="M484" s="221" t="s">
        <v>1</v>
      </c>
      <c r="N484" s="222" t="s">
        <v>42</v>
      </c>
      <c r="O484" s="91"/>
      <c r="P484" s="223">
        <f>O484*H484</f>
        <v>0</v>
      </c>
      <c r="Q484" s="223">
        <v>0.001</v>
      </c>
      <c r="R484" s="223">
        <f>Q484*H484</f>
        <v>0.23530799999999999</v>
      </c>
      <c r="S484" s="223">
        <v>0.00031</v>
      </c>
      <c r="T484" s="224">
        <f>S484*H484</f>
        <v>0.072945479999999993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25" t="s">
        <v>220</v>
      </c>
      <c r="AT484" s="225" t="s">
        <v>136</v>
      </c>
      <c r="AU484" s="225" t="s">
        <v>142</v>
      </c>
      <c r="AY484" s="17" t="s">
        <v>133</v>
      </c>
      <c r="BE484" s="226">
        <f>IF(N484="základní",J484,0)</f>
        <v>0</v>
      </c>
      <c r="BF484" s="226">
        <f>IF(N484="snížená",J484,0)</f>
        <v>0</v>
      </c>
      <c r="BG484" s="226">
        <f>IF(N484="zákl. přenesená",J484,0)</f>
        <v>0</v>
      </c>
      <c r="BH484" s="226">
        <f>IF(N484="sníž. přenesená",J484,0)</f>
        <v>0</v>
      </c>
      <c r="BI484" s="226">
        <f>IF(N484="nulová",J484,0)</f>
        <v>0</v>
      </c>
      <c r="BJ484" s="17" t="s">
        <v>142</v>
      </c>
      <c r="BK484" s="226">
        <f>ROUND(I484*H484,2)</f>
        <v>0</v>
      </c>
      <c r="BL484" s="17" t="s">
        <v>220</v>
      </c>
      <c r="BM484" s="225" t="s">
        <v>1062</v>
      </c>
    </row>
    <row r="485" s="14" customFormat="1">
      <c r="A485" s="14"/>
      <c r="B485" s="238"/>
      <c r="C485" s="239"/>
      <c r="D485" s="229" t="s">
        <v>144</v>
      </c>
      <c r="E485" s="240" t="s">
        <v>1</v>
      </c>
      <c r="F485" s="241" t="s">
        <v>1063</v>
      </c>
      <c r="G485" s="239"/>
      <c r="H485" s="242">
        <v>48.780000000000001</v>
      </c>
      <c r="I485" s="243"/>
      <c r="J485" s="239"/>
      <c r="K485" s="239"/>
      <c r="L485" s="244"/>
      <c r="M485" s="245"/>
      <c r="N485" s="246"/>
      <c r="O485" s="246"/>
      <c r="P485" s="246"/>
      <c r="Q485" s="246"/>
      <c r="R485" s="246"/>
      <c r="S485" s="246"/>
      <c r="T485" s="247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48" t="s">
        <v>144</v>
      </c>
      <c r="AU485" s="248" t="s">
        <v>142</v>
      </c>
      <c r="AV485" s="14" t="s">
        <v>142</v>
      </c>
      <c r="AW485" s="14" t="s">
        <v>32</v>
      </c>
      <c r="AX485" s="14" t="s">
        <v>76</v>
      </c>
      <c r="AY485" s="248" t="s">
        <v>133</v>
      </c>
    </row>
    <row r="486" s="13" customFormat="1">
      <c r="A486" s="13"/>
      <c r="B486" s="227"/>
      <c r="C486" s="228"/>
      <c r="D486" s="229" t="s">
        <v>144</v>
      </c>
      <c r="E486" s="230" t="s">
        <v>1</v>
      </c>
      <c r="F486" s="231" t="s">
        <v>1064</v>
      </c>
      <c r="G486" s="228"/>
      <c r="H486" s="230" t="s">
        <v>1</v>
      </c>
      <c r="I486" s="232"/>
      <c r="J486" s="228"/>
      <c r="K486" s="228"/>
      <c r="L486" s="233"/>
      <c r="M486" s="234"/>
      <c r="N486" s="235"/>
      <c r="O486" s="235"/>
      <c r="P486" s="235"/>
      <c r="Q486" s="235"/>
      <c r="R486" s="235"/>
      <c r="S486" s="235"/>
      <c r="T486" s="236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7" t="s">
        <v>144</v>
      </c>
      <c r="AU486" s="237" t="s">
        <v>142</v>
      </c>
      <c r="AV486" s="13" t="s">
        <v>84</v>
      </c>
      <c r="AW486" s="13" t="s">
        <v>32</v>
      </c>
      <c r="AX486" s="13" t="s">
        <v>76</v>
      </c>
      <c r="AY486" s="237" t="s">
        <v>133</v>
      </c>
    </row>
    <row r="487" s="14" customFormat="1">
      <c r="A487" s="14"/>
      <c r="B487" s="238"/>
      <c r="C487" s="239"/>
      <c r="D487" s="229" t="s">
        <v>144</v>
      </c>
      <c r="E487" s="240" t="s">
        <v>1</v>
      </c>
      <c r="F487" s="241" t="s">
        <v>197</v>
      </c>
      <c r="G487" s="239"/>
      <c r="H487" s="242">
        <v>29.532</v>
      </c>
      <c r="I487" s="243"/>
      <c r="J487" s="239"/>
      <c r="K487" s="239"/>
      <c r="L487" s="244"/>
      <c r="M487" s="245"/>
      <c r="N487" s="246"/>
      <c r="O487" s="246"/>
      <c r="P487" s="246"/>
      <c r="Q487" s="246"/>
      <c r="R487" s="246"/>
      <c r="S487" s="246"/>
      <c r="T487" s="247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48" t="s">
        <v>144</v>
      </c>
      <c r="AU487" s="248" t="s">
        <v>142</v>
      </c>
      <c r="AV487" s="14" t="s">
        <v>142</v>
      </c>
      <c r="AW487" s="14" t="s">
        <v>32</v>
      </c>
      <c r="AX487" s="14" t="s">
        <v>76</v>
      </c>
      <c r="AY487" s="248" t="s">
        <v>133</v>
      </c>
    </row>
    <row r="488" s="14" customFormat="1">
      <c r="A488" s="14"/>
      <c r="B488" s="238"/>
      <c r="C488" s="239"/>
      <c r="D488" s="229" t="s">
        <v>144</v>
      </c>
      <c r="E488" s="240" t="s">
        <v>1</v>
      </c>
      <c r="F488" s="241" t="s">
        <v>1065</v>
      </c>
      <c r="G488" s="239"/>
      <c r="H488" s="242">
        <v>17.981999999999999</v>
      </c>
      <c r="I488" s="243"/>
      <c r="J488" s="239"/>
      <c r="K488" s="239"/>
      <c r="L488" s="244"/>
      <c r="M488" s="245"/>
      <c r="N488" s="246"/>
      <c r="O488" s="246"/>
      <c r="P488" s="246"/>
      <c r="Q488" s="246"/>
      <c r="R488" s="246"/>
      <c r="S488" s="246"/>
      <c r="T488" s="247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48" t="s">
        <v>144</v>
      </c>
      <c r="AU488" s="248" t="s">
        <v>142</v>
      </c>
      <c r="AV488" s="14" t="s">
        <v>142</v>
      </c>
      <c r="AW488" s="14" t="s">
        <v>32</v>
      </c>
      <c r="AX488" s="14" t="s">
        <v>76</v>
      </c>
      <c r="AY488" s="248" t="s">
        <v>133</v>
      </c>
    </row>
    <row r="489" s="14" customFormat="1">
      <c r="A489" s="14"/>
      <c r="B489" s="238"/>
      <c r="C489" s="239"/>
      <c r="D489" s="229" t="s">
        <v>144</v>
      </c>
      <c r="E489" s="240" t="s">
        <v>1</v>
      </c>
      <c r="F489" s="241" t="s">
        <v>1066</v>
      </c>
      <c r="G489" s="239"/>
      <c r="H489" s="242">
        <v>10.800000000000001</v>
      </c>
      <c r="I489" s="243"/>
      <c r="J489" s="239"/>
      <c r="K489" s="239"/>
      <c r="L489" s="244"/>
      <c r="M489" s="245"/>
      <c r="N489" s="246"/>
      <c r="O489" s="246"/>
      <c r="P489" s="246"/>
      <c r="Q489" s="246"/>
      <c r="R489" s="246"/>
      <c r="S489" s="246"/>
      <c r="T489" s="247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48" t="s">
        <v>144</v>
      </c>
      <c r="AU489" s="248" t="s">
        <v>142</v>
      </c>
      <c r="AV489" s="14" t="s">
        <v>142</v>
      </c>
      <c r="AW489" s="14" t="s">
        <v>32</v>
      </c>
      <c r="AX489" s="14" t="s">
        <v>76</v>
      </c>
      <c r="AY489" s="248" t="s">
        <v>133</v>
      </c>
    </row>
    <row r="490" s="14" customFormat="1">
      <c r="A490" s="14"/>
      <c r="B490" s="238"/>
      <c r="C490" s="239"/>
      <c r="D490" s="229" t="s">
        <v>144</v>
      </c>
      <c r="E490" s="240" t="s">
        <v>1</v>
      </c>
      <c r="F490" s="241" t="s">
        <v>1067</v>
      </c>
      <c r="G490" s="239"/>
      <c r="H490" s="242">
        <v>16.800000000000001</v>
      </c>
      <c r="I490" s="243"/>
      <c r="J490" s="239"/>
      <c r="K490" s="239"/>
      <c r="L490" s="244"/>
      <c r="M490" s="245"/>
      <c r="N490" s="246"/>
      <c r="O490" s="246"/>
      <c r="P490" s="246"/>
      <c r="Q490" s="246"/>
      <c r="R490" s="246"/>
      <c r="S490" s="246"/>
      <c r="T490" s="247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48" t="s">
        <v>144</v>
      </c>
      <c r="AU490" s="248" t="s">
        <v>142</v>
      </c>
      <c r="AV490" s="14" t="s">
        <v>142</v>
      </c>
      <c r="AW490" s="14" t="s">
        <v>32</v>
      </c>
      <c r="AX490" s="14" t="s">
        <v>76</v>
      </c>
      <c r="AY490" s="248" t="s">
        <v>133</v>
      </c>
    </row>
    <row r="491" s="14" customFormat="1">
      <c r="A491" s="14"/>
      <c r="B491" s="238"/>
      <c r="C491" s="239"/>
      <c r="D491" s="229" t="s">
        <v>144</v>
      </c>
      <c r="E491" s="240" t="s">
        <v>1</v>
      </c>
      <c r="F491" s="241" t="s">
        <v>1068</v>
      </c>
      <c r="G491" s="239"/>
      <c r="H491" s="242">
        <v>54.899999999999999</v>
      </c>
      <c r="I491" s="243"/>
      <c r="J491" s="239"/>
      <c r="K491" s="239"/>
      <c r="L491" s="244"/>
      <c r="M491" s="245"/>
      <c r="N491" s="246"/>
      <c r="O491" s="246"/>
      <c r="P491" s="246"/>
      <c r="Q491" s="246"/>
      <c r="R491" s="246"/>
      <c r="S491" s="246"/>
      <c r="T491" s="247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48" t="s">
        <v>144</v>
      </c>
      <c r="AU491" s="248" t="s">
        <v>142</v>
      </c>
      <c r="AV491" s="14" t="s">
        <v>142</v>
      </c>
      <c r="AW491" s="14" t="s">
        <v>32</v>
      </c>
      <c r="AX491" s="14" t="s">
        <v>76</v>
      </c>
      <c r="AY491" s="248" t="s">
        <v>133</v>
      </c>
    </row>
    <row r="492" s="14" customFormat="1">
      <c r="A492" s="14"/>
      <c r="B492" s="238"/>
      <c r="C492" s="239"/>
      <c r="D492" s="229" t="s">
        <v>144</v>
      </c>
      <c r="E492" s="240" t="s">
        <v>1</v>
      </c>
      <c r="F492" s="241" t="s">
        <v>1069</v>
      </c>
      <c r="G492" s="239"/>
      <c r="H492" s="242">
        <v>56.514000000000003</v>
      </c>
      <c r="I492" s="243"/>
      <c r="J492" s="239"/>
      <c r="K492" s="239"/>
      <c r="L492" s="244"/>
      <c r="M492" s="245"/>
      <c r="N492" s="246"/>
      <c r="O492" s="246"/>
      <c r="P492" s="246"/>
      <c r="Q492" s="246"/>
      <c r="R492" s="246"/>
      <c r="S492" s="246"/>
      <c r="T492" s="247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48" t="s">
        <v>144</v>
      </c>
      <c r="AU492" s="248" t="s">
        <v>142</v>
      </c>
      <c r="AV492" s="14" t="s">
        <v>142</v>
      </c>
      <c r="AW492" s="14" t="s">
        <v>32</v>
      </c>
      <c r="AX492" s="14" t="s">
        <v>76</v>
      </c>
      <c r="AY492" s="248" t="s">
        <v>133</v>
      </c>
    </row>
    <row r="493" s="15" customFormat="1">
      <c r="A493" s="15"/>
      <c r="B493" s="249"/>
      <c r="C493" s="250"/>
      <c r="D493" s="229" t="s">
        <v>144</v>
      </c>
      <c r="E493" s="251" t="s">
        <v>1</v>
      </c>
      <c r="F493" s="252" t="s">
        <v>146</v>
      </c>
      <c r="G493" s="250"/>
      <c r="H493" s="253">
        <v>235.30799999999999</v>
      </c>
      <c r="I493" s="254"/>
      <c r="J493" s="250"/>
      <c r="K493" s="250"/>
      <c r="L493" s="255"/>
      <c r="M493" s="256"/>
      <c r="N493" s="257"/>
      <c r="O493" s="257"/>
      <c r="P493" s="257"/>
      <c r="Q493" s="257"/>
      <c r="R493" s="257"/>
      <c r="S493" s="257"/>
      <c r="T493" s="258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59" t="s">
        <v>144</v>
      </c>
      <c r="AU493" s="259" t="s">
        <v>142</v>
      </c>
      <c r="AV493" s="15" t="s">
        <v>141</v>
      </c>
      <c r="AW493" s="15" t="s">
        <v>32</v>
      </c>
      <c r="AX493" s="15" t="s">
        <v>84</v>
      </c>
      <c r="AY493" s="259" t="s">
        <v>133</v>
      </c>
    </row>
    <row r="494" s="2" customFormat="1" ht="24.15" customHeight="1">
      <c r="A494" s="38"/>
      <c r="B494" s="39"/>
      <c r="C494" s="214" t="s">
        <v>1070</v>
      </c>
      <c r="D494" s="214" t="s">
        <v>136</v>
      </c>
      <c r="E494" s="215" t="s">
        <v>1071</v>
      </c>
      <c r="F494" s="216" t="s">
        <v>1072</v>
      </c>
      <c r="G494" s="217" t="s">
        <v>159</v>
      </c>
      <c r="H494" s="218">
        <v>235.30799999999999</v>
      </c>
      <c r="I494" s="219"/>
      <c r="J494" s="220">
        <f>ROUND(I494*H494,2)</f>
        <v>0</v>
      </c>
      <c r="K494" s="216" t="s">
        <v>140</v>
      </c>
      <c r="L494" s="44"/>
      <c r="M494" s="221" t="s">
        <v>1</v>
      </c>
      <c r="N494" s="222" t="s">
        <v>42</v>
      </c>
      <c r="O494" s="91"/>
      <c r="P494" s="223">
        <f>O494*H494</f>
        <v>0</v>
      </c>
      <c r="Q494" s="223">
        <v>0</v>
      </c>
      <c r="R494" s="223">
        <f>Q494*H494</f>
        <v>0</v>
      </c>
      <c r="S494" s="223">
        <v>0</v>
      </c>
      <c r="T494" s="224">
        <f>S494*H494</f>
        <v>0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25" t="s">
        <v>220</v>
      </c>
      <c r="AT494" s="225" t="s">
        <v>136</v>
      </c>
      <c r="AU494" s="225" t="s">
        <v>142</v>
      </c>
      <c r="AY494" s="17" t="s">
        <v>133</v>
      </c>
      <c r="BE494" s="226">
        <f>IF(N494="základní",J494,0)</f>
        <v>0</v>
      </c>
      <c r="BF494" s="226">
        <f>IF(N494="snížená",J494,0)</f>
        <v>0</v>
      </c>
      <c r="BG494" s="226">
        <f>IF(N494="zákl. přenesená",J494,0)</f>
        <v>0</v>
      </c>
      <c r="BH494" s="226">
        <f>IF(N494="sníž. přenesená",J494,0)</f>
        <v>0</v>
      </c>
      <c r="BI494" s="226">
        <f>IF(N494="nulová",J494,0)</f>
        <v>0</v>
      </c>
      <c r="BJ494" s="17" t="s">
        <v>142</v>
      </c>
      <c r="BK494" s="226">
        <f>ROUND(I494*H494,2)</f>
        <v>0</v>
      </c>
      <c r="BL494" s="17" t="s">
        <v>220</v>
      </c>
      <c r="BM494" s="225" t="s">
        <v>1073</v>
      </c>
    </row>
    <row r="495" s="2" customFormat="1" ht="24.15" customHeight="1">
      <c r="A495" s="38"/>
      <c r="B495" s="39"/>
      <c r="C495" s="214" t="s">
        <v>1074</v>
      </c>
      <c r="D495" s="214" t="s">
        <v>136</v>
      </c>
      <c r="E495" s="215" t="s">
        <v>1075</v>
      </c>
      <c r="F495" s="216" t="s">
        <v>1076</v>
      </c>
      <c r="G495" s="217" t="s">
        <v>159</v>
      </c>
      <c r="H495" s="218">
        <v>206.42599999999999</v>
      </c>
      <c r="I495" s="219"/>
      <c r="J495" s="220">
        <f>ROUND(I495*H495,2)</f>
        <v>0</v>
      </c>
      <c r="K495" s="216" t="s">
        <v>140</v>
      </c>
      <c r="L495" s="44"/>
      <c r="M495" s="221" t="s">
        <v>1</v>
      </c>
      <c r="N495" s="222" t="s">
        <v>42</v>
      </c>
      <c r="O495" s="91"/>
      <c r="P495" s="223">
        <f>O495*H495</f>
        <v>0</v>
      </c>
      <c r="Q495" s="223">
        <v>0.00021000000000000001</v>
      </c>
      <c r="R495" s="223">
        <f>Q495*H495</f>
        <v>0.043349459999999999</v>
      </c>
      <c r="S495" s="223">
        <v>0</v>
      </c>
      <c r="T495" s="224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25" t="s">
        <v>220</v>
      </c>
      <c r="AT495" s="225" t="s">
        <v>136</v>
      </c>
      <c r="AU495" s="225" t="s">
        <v>142</v>
      </c>
      <c r="AY495" s="17" t="s">
        <v>133</v>
      </c>
      <c r="BE495" s="226">
        <f>IF(N495="základní",J495,0)</f>
        <v>0</v>
      </c>
      <c r="BF495" s="226">
        <f>IF(N495="snížená",J495,0)</f>
        <v>0</v>
      </c>
      <c r="BG495" s="226">
        <f>IF(N495="zákl. přenesená",J495,0)</f>
        <v>0</v>
      </c>
      <c r="BH495" s="226">
        <f>IF(N495="sníž. přenesená",J495,0)</f>
        <v>0</v>
      </c>
      <c r="BI495" s="226">
        <f>IF(N495="nulová",J495,0)</f>
        <v>0</v>
      </c>
      <c r="BJ495" s="17" t="s">
        <v>142</v>
      </c>
      <c r="BK495" s="226">
        <f>ROUND(I495*H495,2)</f>
        <v>0</v>
      </c>
      <c r="BL495" s="17" t="s">
        <v>220</v>
      </c>
      <c r="BM495" s="225" t="s">
        <v>1077</v>
      </c>
    </row>
    <row r="496" s="14" customFormat="1">
      <c r="A496" s="14"/>
      <c r="B496" s="238"/>
      <c r="C496" s="239"/>
      <c r="D496" s="229" t="s">
        <v>144</v>
      </c>
      <c r="E496" s="240" t="s">
        <v>1</v>
      </c>
      <c r="F496" s="241" t="s">
        <v>1063</v>
      </c>
      <c r="G496" s="239"/>
      <c r="H496" s="242">
        <v>48.780000000000001</v>
      </c>
      <c r="I496" s="243"/>
      <c r="J496" s="239"/>
      <c r="K496" s="239"/>
      <c r="L496" s="244"/>
      <c r="M496" s="245"/>
      <c r="N496" s="246"/>
      <c r="O496" s="246"/>
      <c r="P496" s="246"/>
      <c r="Q496" s="246"/>
      <c r="R496" s="246"/>
      <c r="S496" s="246"/>
      <c r="T496" s="247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48" t="s">
        <v>144</v>
      </c>
      <c r="AU496" s="248" t="s">
        <v>142</v>
      </c>
      <c r="AV496" s="14" t="s">
        <v>142</v>
      </c>
      <c r="AW496" s="14" t="s">
        <v>32</v>
      </c>
      <c r="AX496" s="14" t="s">
        <v>76</v>
      </c>
      <c r="AY496" s="248" t="s">
        <v>133</v>
      </c>
    </row>
    <row r="497" s="13" customFormat="1">
      <c r="A497" s="13"/>
      <c r="B497" s="227"/>
      <c r="C497" s="228"/>
      <c r="D497" s="229" t="s">
        <v>144</v>
      </c>
      <c r="E497" s="230" t="s">
        <v>1</v>
      </c>
      <c r="F497" s="231" t="s">
        <v>1064</v>
      </c>
      <c r="G497" s="228"/>
      <c r="H497" s="230" t="s">
        <v>1</v>
      </c>
      <c r="I497" s="232"/>
      <c r="J497" s="228"/>
      <c r="K497" s="228"/>
      <c r="L497" s="233"/>
      <c r="M497" s="234"/>
      <c r="N497" s="235"/>
      <c r="O497" s="235"/>
      <c r="P497" s="235"/>
      <c r="Q497" s="235"/>
      <c r="R497" s="235"/>
      <c r="S497" s="235"/>
      <c r="T497" s="236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7" t="s">
        <v>144</v>
      </c>
      <c r="AU497" s="237" t="s">
        <v>142</v>
      </c>
      <c r="AV497" s="13" t="s">
        <v>84</v>
      </c>
      <c r="AW497" s="13" t="s">
        <v>32</v>
      </c>
      <c r="AX497" s="13" t="s">
        <v>76</v>
      </c>
      <c r="AY497" s="237" t="s">
        <v>133</v>
      </c>
    </row>
    <row r="498" s="14" customFormat="1">
      <c r="A498" s="14"/>
      <c r="B498" s="238"/>
      <c r="C498" s="239"/>
      <c r="D498" s="229" t="s">
        <v>144</v>
      </c>
      <c r="E498" s="240" t="s">
        <v>1</v>
      </c>
      <c r="F498" s="241" t="s">
        <v>197</v>
      </c>
      <c r="G498" s="239"/>
      <c r="H498" s="242">
        <v>29.532</v>
      </c>
      <c r="I498" s="243"/>
      <c r="J498" s="239"/>
      <c r="K498" s="239"/>
      <c r="L498" s="244"/>
      <c r="M498" s="245"/>
      <c r="N498" s="246"/>
      <c r="O498" s="246"/>
      <c r="P498" s="246"/>
      <c r="Q498" s="246"/>
      <c r="R498" s="246"/>
      <c r="S498" s="246"/>
      <c r="T498" s="247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8" t="s">
        <v>144</v>
      </c>
      <c r="AU498" s="248" t="s">
        <v>142</v>
      </c>
      <c r="AV498" s="14" t="s">
        <v>142</v>
      </c>
      <c r="AW498" s="14" t="s">
        <v>32</v>
      </c>
      <c r="AX498" s="14" t="s">
        <v>76</v>
      </c>
      <c r="AY498" s="248" t="s">
        <v>133</v>
      </c>
    </row>
    <row r="499" s="14" customFormat="1">
      <c r="A499" s="14"/>
      <c r="B499" s="238"/>
      <c r="C499" s="239"/>
      <c r="D499" s="229" t="s">
        <v>144</v>
      </c>
      <c r="E499" s="240" t="s">
        <v>1</v>
      </c>
      <c r="F499" s="241" t="s">
        <v>198</v>
      </c>
      <c r="G499" s="239"/>
      <c r="H499" s="242">
        <v>8.3000000000000007</v>
      </c>
      <c r="I499" s="243"/>
      <c r="J499" s="239"/>
      <c r="K499" s="239"/>
      <c r="L499" s="244"/>
      <c r="M499" s="245"/>
      <c r="N499" s="246"/>
      <c r="O499" s="246"/>
      <c r="P499" s="246"/>
      <c r="Q499" s="246"/>
      <c r="R499" s="246"/>
      <c r="S499" s="246"/>
      <c r="T499" s="247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48" t="s">
        <v>144</v>
      </c>
      <c r="AU499" s="248" t="s">
        <v>142</v>
      </c>
      <c r="AV499" s="14" t="s">
        <v>142</v>
      </c>
      <c r="AW499" s="14" t="s">
        <v>32</v>
      </c>
      <c r="AX499" s="14" t="s">
        <v>76</v>
      </c>
      <c r="AY499" s="248" t="s">
        <v>133</v>
      </c>
    </row>
    <row r="500" s="14" customFormat="1">
      <c r="A500" s="14"/>
      <c r="B500" s="238"/>
      <c r="C500" s="239"/>
      <c r="D500" s="229" t="s">
        <v>144</v>
      </c>
      <c r="E500" s="240" t="s">
        <v>1</v>
      </c>
      <c r="F500" s="241" t="s">
        <v>199</v>
      </c>
      <c r="G500" s="239"/>
      <c r="H500" s="242">
        <v>8.4000000000000004</v>
      </c>
      <c r="I500" s="243"/>
      <c r="J500" s="239"/>
      <c r="K500" s="239"/>
      <c r="L500" s="244"/>
      <c r="M500" s="245"/>
      <c r="N500" s="246"/>
      <c r="O500" s="246"/>
      <c r="P500" s="246"/>
      <c r="Q500" s="246"/>
      <c r="R500" s="246"/>
      <c r="S500" s="246"/>
      <c r="T500" s="247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48" t="s">
        <v>144</v>
      </c>
      <c r="AU500" s="248" t="s">
        <v>142</v>
      </c>
      <c r="AV500" s="14" t="s">
        <v>142</v>
      </c>
      <c r="AW500" s="14" t="s">
        <v>32</v>
      </c>
      <c r="AX500" s="14" t="s">
        <v>76</v>
      </c>
      <c r="AY500" s="248" t="s">
        <v>133</v>
      </c>
    </row>
    <row r="501" s="14" customFormat="1">
      <c r="A501" s="14"/>
      <c r="B501" s="238"/>
      <c r="C501" s="239"/>
      <c r="D501" s="229" t="s">
        <v>144</v>
      </c>
      <c r="E501" s="240" t="s">
        <v>1</v>
      </c>
      <c r="F501" s="241" t="s">
        <v>200</v>
      </c>
      <c r="G501" s="239"/>
      <c r="H501" s="242">
        <v>54.899999999999999</v>
      </c>
      <c r="I501" s="243"/>
      <c r="J501" s="239"/>
      <c r="K501" s="239"/>
      <c r="L501" s="244"/>
      <c r="M501" s="245"/>
      <c r="N501" s="246"/>
      <c r="O501" s="246"/>
      <c r="P501" s="246"/>
      <c r="Q501" s="246"/>
      <c r="R501" s="246"/>
      <c r="S501" s="246"/>
      <c r="T501" s="247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48" t="s">
        <v>144</v>
      </c>
      <c r="AU501" s="248" t="s">
        <v>142</v>
      </c>
      <c r="AV501" s="14" t="s">
        <v>142</v>
      </c>
      <c r="AW501" s="14" t="s">
        <v>32</v>
      </c>
      <c r="AX501" s="14" t="s">
        <v>76</v>
      </c>
      <c r="AY501" s="248" t="s">
        <v>133</v>
      </c>
    </row>
    <row r="502" s="14" customFormat="1">
      <c r="A502" s="14"/>
      <c r="B502" s="238"/>
      <c r="C502" s="239"/>
      <c r="D502" s="229" t="s">
        <v>144</v>
      </c>
      <c r="E502" s="240" t="s">
        <v>1</v>
      </c>
      <c r="F502" s="241" t="s">
        <v>201</v>
      </c>
      <c r="G502" s="239"/>
      <c r="H502" s="242">
        <v>56.514000000000003</v>
      </c>
      <c r="I502" s="243"/>
      <c r="J502" s="239"/>
      <c r="K502" s="239"/>
      <c r="L502" s="244"/>
      <c r="M502" s="245"/>
      <c r="N502" s="246"/>
      <c r="O502" s="246"/>
      <c r="P502" s="246"/>
      <c r="Q502" s="246"/>
      <c r="R502" s="246"/>
      <c r="S502" s="246"/>
      <c r="T502" s="247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48" t="s">
        <v>144</v>
      </c>
      <c r="AU502" s="248" t="s">
        <v>142</v>
      </c>
      <c r="AV502" s="14" t="s">
        <v>142</v>
      </c>
      <c r="AW502" s="14" t="s">
        <v>32</v>
      </c>
      <c r="AX502" s="14" t="s">
        <v>76</v>
      </c>
      <c r="AY502" s="248" t="s">
        <v>133</v>
      </c>
    </row>
    <row r="503" s="15" customFormat="1">
      <c r="A503" s="15"/>
      <c r="B503" s="249"/>
      <c r="C503" s="250"/>
      <c r="D503" s="229" t="s">
        <v>144</v>
      </c>
      <c r="E503" s="251" t="s">
        <v>1</v>
      </c>
      <c r="F503" s="252" t="s">
        <v>146</v>
      </c>
      <c r="G503" s="250"/>
      <c r="H503" s="253">
        <v>206.42599999999999</v>
      </c>
      <c r="I503" s="254"/>
      <c r="J503" s="250"/>
      <c r="K503" s="250"/>
      <c r="L503" s="255"/>
      <c r="M503" s="256"/>
      <c r="N503" s="257"/>
      <c r="O503" s="257"/>
      <c r="P503" s="257"/>
      <c r="Q503" s="257"/>
      <c r="R503" s="257"/>
      <c r="S503" s="257"/>
      <c r="T503" s="258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59" t="s">
        <v>144</v>
      </c>
      <c r="AU503" s="259" t="s">
        <v>142</v>
      </c>
      <c r="AV503" s="15" t="s">
        <v>141</v>
      </c>
      <c r="AW503" s="15" t="s">
        <v>32</v>
      </c>
      <c r="AX503" s="15" t="s">
        <v>84</v>
      </c>
      <c r="AY503" s="259" t="s">
        <v>133</v>
      </c>
    </row>
    <row r="504" s="2" customFormat="1" ht="33" customHeight="1">
      <c r="A504" s="38"/>
      <c r="B504" s="39"/>
      <c r="C504" s="214" t="s">
        <v>1078</v>
      </c>
      <c r="D504" s="214" t="s">
        <v>136</v>
      </c>
      <c r="E504" s="215" t="s">
        <v>1079</v>
      </c>
      <c r="F504" s="216" t="s">
        <v>1080</v>
      </c>
      <c r="G504" s="217" t="s">
        <v>159</v>
      </c>
      <c r="H504" s="218">
        <v>206.42599999999999</v>
      </c>
      <c r="I504" s="219"/>
      <c r="J504" s="220">
        <f>ROUND(I504*H504,2)</f>
        <v>0</v>
      </c>
      <c r="K504" s="216" t="s">
        <v>140</v>
      </c>
      <c r="L504" s="44"/>
      <c r="M504" s="221" t="s">
        <v>1</v>
      </c>
      <c r="N504" s="222" t="s">
        <v>42</v>
      </c>
      <c r="O504" s="91"/>
      <c r="P504" s="223">
        <f>O504*H504</f>
        <v>0</v>
      </c>
      <c r="Q504" s="223">
        <v>0.00021000000000000001</v>
      </c>
      <c r="R504" s="223">
        <f>Q504*H504</f>
        <v>0.043349459999999999</v>
      </c>
      <c r="S504" s="223">
        <v>0</v>
      </c>
      <c r="T504" s="224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25" t="s">
        <v>220</v>
      </c>
      <c r="AT504" s="225" t="s">
        <v>136</v>
      </c>
      <c r="AU504" s="225" t="s">
        <v>142</v>
      </c>
      <c r="AY504" s="17" t="s">
        <v>133</v>
      </c>
      <c r="BE504" s="226">
        <f>IF(N504="základní",J504,0)</f>
        <v>0</v>
      </c>
      <c r="BF504" s="226">
        <f>IF(N504="snížená",J504,0)</f>
        <v>0</v>
      </c>
      <c r="BG504" s="226">
        <f>IF(N504="zákl. přenesená",J504,0)</f>
        <v>0</v>
      </c>
      <c r="BH504" s="226">
        <f>IF(N504="sníž. přenesená",J504,0)</f>
        <v>0</v>
      </c>
      <c r="BI504" s="226">
        <f>IF(N504="nulová",J504,0)</f>
        <v>0</v>
      </c>
      <c r="BJ504" s="17" t="s">
        <v>142</v>
      </c>
      <c r="BK504" s="226">
        <f>ROUND(I504*H504,2)</f>
        <v>0</v>
      </c>
      <c r="BL504" s="17" t="s">
        <v>220</v>
      </c>
      <c r="BM504" s="225" t="s">
        <v>1081</v>
      </c>
    </row>
    <row r="505" s="2" customFormat="1" ht="37.8" customHeight="1">
      <c r="A505" s="38"/>
      <c r="B505" s="39"/>
      <c r="C505" s="214" t="s">
        <v>1082</v>
      </c>
      <c r="D505" s="214" t="s">
        <v>136</v>
      </c>
      <c r="E505" s="215" t="s">
        <v>1083</v>
      </c>
      <c r="F505" s="216" t="s">
        <v>1084</v>
      </c>
      <c r="G505" s="217" t="s">
        <v>159</v>
      </c>
      <c r="H505" s="218">
        <v>206.42599999999999</v>
      </c>
      <c r="I505" s="219"/>
      <c r="J505" s="220">
        <f>ROUND(I505*H505,2)</f>
        <v>0</v>
      </c>
      <c r="K505" s="216" t="s">
        <v>140</v>
      </c>
      <c r="L505" s="44"/>
      <c r="M505" s="274" t="s">
        <v>1</v>
      </c>
      <c r="N505" s="275" t="s">
        <v>42</v>
      </c>
      <c r="O505" s="276"/>
      <c r="P505" s="277">
        <f>O505*H505</f>
        <v>0</v>
      </c>
      <c r="Q505" s="277">
        <v>0.00029</v>
      </c>
      <c r="R505" s="277">
        <f>Q505*H505</f>
        <v>0.05986354</v>
      </c>
      <c r="S505" s="277">
        <v>0</v>
      </c>
      <c r="T505" s="278">
        <f>S505*H505</f>
        <v>0</v>
      </c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R505" s="225" t="s">
        <v>220</v>
      </c>
      <c r="AT505" s="225" t="s">
        <v>136</v>
      </c>
      <c r="AU505" s="225" t="s">
        <v>142</v>
      </c>
      <c r="AY505" s="17" t="s">
        <v>133</v>
      </c>
      <c r="BE505" s="226">
        <f>IF(N505="základní",J505,0)</f>
        <v>0</v>
      </c>
      <c r="BF505" s="226">
        <f>IF(N505="snížená",J505,0)</f>
        <v>0</v>
      </c>
      <c r="BG505" s="226">
        <f>IF(N505="zákl. přenesená",J505,0)</f>
        <v>0</v>
      </c>
      <c r="BH505" s="226">
        <f>IF(N505="sníž. přenesená",J505,0)</f>
        <v>0</v>
      </c>
      <c r="BI505" s="226">
        <f>IF(N505="nulová",J505,0)</f>
        <v>0</v>
      </c>
      <c r="BJ505" s="17" t="s">
        <v>142</v>
      </c>
      <c r="BK505" s="226">
        <f>ROUND(I505*H505,2)</f>
        <v>0</v>
      </c>
      <c r="BL505" s="17" t="s">
        <v>220</v>
      </c>
      <c r="BM505" s="225" t="s">
        <v>1085</v>
      </c>
    </row>
    <row r="506" s="2" customFormat="1" ht="6.96" customHeight="1">
      <c r="A506" s="38"/>
      <c r="B506" s="66"/>
      <c r="C506" s="67"/>
      <c r="D506" s="67"/>
      <c r="E506" s="67"/>
      <c r="F506" s="67"/>
      <c r="G506" s="67"/>
      <c r="H506" s="67"/>
      <c r="I506" s="67"/>
      <c r="J506" s="67"/>
      <c r="K506" s="67"/>
      <c r="L506" s="44"/>
      <c r="M506" s="38"/>
      <c r="O506" s="38"/>
      <c r="P506" s="38"/>
      <c r="Q506" s="38"/>
      <c r="R506" s="38"/>
      <c r="S506" s="38"/>
      <c r="T506" s="38"/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</row>
  </sheetData>
  <sheetProtection sheet="1" autoFilter="0" formatColumns="0" formatRows="0" objects="1" scenarios="1" spinCount="100000" saltValue="BulpGy9/YB8X1wOcT1bhqI8xPrIjygo8cpR5z/7EFZ3v7px6qgsMBiFBAyrml4xPYUhLsPTeNC6BuEKPqLM+zw==" hashValue="9CJgBhvtnws/YBlHgWOXIUuXZLRGfRPKWGxDZysqYTSmZO6U7MCjbxV7IFpv08JJO0bV8ByFZgpcY5DPkLR5oA==" algorithmName="SHA-512" password="C6F1"/>
  <autoFilter ref="C139:K505"/>
  <mergeCells count="9">
    <mergeCell ref="E7:H7"/>
    <mergeCell ref="E9:H9"/>
    <mergeCell ref="E18:H18"/>
    <mergeCell ref="E27:H27"/>
    <mergeCell ref="E85:H85"/>
    <mergeCell ref="E87:H87"/>
    <mergeCell ref="E130:H130"/>
    <mergeCell ref="E132:H13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DESKTOP-OMQ29LB\Martin</dc:creator>
  <cp:lastModifiedBy>DESKTOP-OMQ29LB\Martin</cp:lastModifiedBy>
  <dcterms:created xsi:type="dcterms:W3CDTF">2024-08-12T10:45:50Z</dcterms:created>
  <dcterms:modified xsi:type="dcterms:W3CDTF">2024-08-12T10:45:55Z</dcterms:modified>
</cp:coreProperties>
</file>