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Dostavba kanalizace" sheetId="2" r:id="rId2"/>
    <sheet name="ostatní - vedlejší náklady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Dostavba kanalizace'!$C$88:$K$510</definedName>
    <definedName name="_xlnm.Print_Area" localSheetId="1">'01 - Dostavba kanalizace'!$C$4:$J$39,'01 - Dostavba kanalizace'!$C$45:$J$70,'01 - Dostavba kanalizace'!$C$76:$K$510</definedName>
    <definedName name="_xlnm.Print_Titles" localSheetId="1">'01 - Dostavba kanalizace'!$88:$88</definedName>
    <definedName name="_xlnm._FilterDatabase" localSheetId="2" hidden="1">'ostatní - vedlejší náklady'!$C$82:$K$107</definedName>
    <definedName name="_xlnm.Print_Area" localSheetId="2">'ostatní - vedlejší náklady'!$C$4:$J$39,'ostatní - vedlejší náklady'!$C$45:$J$64,'ostatní - vedlejší náklady'!$C$70:$K$107</definedName>
    <definedName name="_xlnm.Print_Titles" localSheetId="2">'ostatní - vedlejší náklady'!$82:$82</definedName>
    <definedName name="_xlnm.Print_Area" localSheetId="3">'Seznam figur'!$C$4:$G$85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48"/>
  <c i="2" r="J37"/>
  <c r="J36"/>
  <c i="1" r="AY55"/>
  <c i="2" r="J35"/>
  <c i="1" r="AX55"/>
  <c i="2" r="BI509"/>
  <c r="BH509"/>
  <c r="BG509"/>
  <c r="BF509"/>
  <c r="T509"/>
  <c r="T508"/>
  <c r="R509"/>
  <c r="R508"/>
  <c r="P509"/>
  <c r="P508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R496"/>
  <c r="P496"/>
  <c r="BI491"/>
  <c r="BH491"/>
  <c r="BG491"/>
  <c r="BF491"/>
  <c r="T491"/>
  <c r="R491"/>
  <c r="P491"/>
  <c r="BI488"/>
  <c r="BH488"/>
  <c r="BG488"/>
  <c r="BF488"/>
  <c r="T488"/>
  <c r="R488"/>
  <c r="P488"/>
  <c r="BI483"/>
  <c r="BH483"/>
  <c r="BG483"/>
  <c r="BF483"/>
  <c r="T483"/>
  <c r="R483"/>
  <c r="P483"/>
  <c r="BI478"/>
  <c r="BH478"/>
  <c r="BG478"/>
  <c r="BF478"/>
  <c r="T478"/>
  <c r="R478"/>
  <c r="P478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0"/>
  <c r="BH370"/>
  <c r="BG370"/>
  <c r="BF370"/>
  <c r="T370"/>
  <c r="R370"/>
  <c r="P370"/>
  <c r="BI365"/>
  <c r="BH365"/>
  <c r="BG365"/>
  <c r="BF365"/>
  <c r="T365"/>
  <c r="R365"/>
  <c r="P365"/>
  <c r="BI359"/>
  <c r="BH359"/>
  <c r="BG359"/>
  <c r="BF359"/>
  <c r="T359"/>
  <c r="R359"/>
  <c r="P359"/>
  <c r="BI357"/>
  <c r="BH357"/>
  <c r="BG357"/>
  <c r="BF357"/>
  <c r="T357"/>
  <c r="R357"/>
  <c r="P357"/>
  <c r="BI352"/>
  <c r="BH352"/>
  <c r="BG352"/>
  <c r="BF352"/>
  <c r="T352"/>
  <c r="R352"/>
  <c r="P352"/>
  <c r="BI346"/>
  <c r="BH346"/>
  <c r="BG346"/>
  <c r="BF346"/>
  <c r="T346"/>
  <c r="R346"/>
  <c r="P346"/>
  <c r="BI341"/>
  <c r="BH341"/>
  <c r="BG341"/>
  <c r="BF341"/>
  <c r="T341"/>
  <c r="R341"/>
  <c r="P341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09"/>
  <c r="BH309"/>
  <c r="BG309"/>
  <c r="BF309"/>
  <c r="T309"/>
  <c r="R309"/>
  <c r="P309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3"/>
  <c r="BH293"/>
  <c r="BG293"/>
  <c r="BF293"/>
  <c r="T293"/>
  <c r="R293"/>
  <c r="P293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1"/>
  <c r="BH241"/>
  <c r="BG241"/>
  <c r="BF241"/>
  <c r="T241"/>
  <c r="R241"/>
  <c r="P241"/>
  <c r="BI239"/>
  <c r="BH239"/>
  <c r="BG239"/>
  <c r="BF239"/>
  <c r="T239"/>
  <c r="R239"/>
  <c r="P239"/>
  <c r="BI229"/>
  <c r="BH229"/>
  <c r="BG229"/>
  <c r="BF229"/>
  <c r="T229"/>
  <c r="R229"/>
  <c r="P229"/>
  <c r="BI215"/>
  <c r="BH215"/>
  <c r="BG215"/>
  <c r="BF215"/>
  <c r="T215"/>
  <c r="R215"/>
  <c r="P215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89"/>
  <c r="BH189"/>
  <c r="BG189"/>
  <c r="BF189"/>
  <c r="T189"/>
  <c r="R189"/>
  <c r="P189"/>
  <c r="BI180"/>
  <c r="BH180"/>
  <c r="BG180"/>
  <c r="BF180"/>
  <c r="T180"/>
  <c r="R180"/>
  <c r="P180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1" r="L50"/>
  <c r="AM50"/>
  <c r="AM49"/>
  <c r="L49"/>
  <c r="AM47"/>
  <c r="L47"/>
  <c r="L45"/>
  <c r="L44"/>
  <c i="2" r="BK451"/>
  <c r="J439"/>
  <c r="BK430"/>
  <c r="J390"/>
  <c r="BK320"/>
  <c r="J132"/>
  <c r="J97"/>
  <c r="J463"/>
  <c r="J341"/>
  <c r="BK265"/>
  <c i="1" r="AS54"/>
  <c i="2" r="J378"/>
  <c r="BK209"/>
  <c i="3" r="BK91"/>
  <c r="BK104"/>
  <c i="2" r="BK453"/>
  <c r="J426"/>
  <c r="BK402"/>
  <c r="BK378"/>
  <c r="J315"/>
  <c r="BK202"/>
  <c r="J122"/>
  <c r="J180"/>
  <c r="BK277"/>
  <c r="J256"/>
  <c r="BK112"/>
  <c r="J488"/>
  <c r="J469"/>
  <c r="J165"/>
  <c i="3" r="J101"/>
  <c r="BK88"/>
  <c i="2" r="BK463"/>
  <c r="BK459"/>
  <c r="J325"/>
  <c r="BK206"/>
  <c r="J241"/>
  <c r="BK163"/>
  <c r="BK483"/>
  <c r="BK426"/>
  <c r="J393"/>
  <c i="3" r="J99"/>
  <c r="BK90"/>
  <c i="2" r="J453"/>
  <c r="J447"/>
  <c r="BK437"/>
  <c r="BK422"/>
  <c r="J406"/>
  <c r="BK299"/>
  <c r="J137"/>
  <c r="BK465"/>
  <c r="BK457"/>
  <c r="J282"/>
  <c r="J167"/>
  <c r="J209"/>
  <c r="J504"/>
  <c r="J471"/>
  <c r="J422"/>
  <c r="BK404"/>
  <c r="J376"/>
  <c r="J298"/>
  <c r="J491"/>
  <c r="J449"/>
  <c r="BK441"/>
  <c r="BK410"/>
  <c r="J380"/>
  <c r="J302"/>
  <c r="J195"/>
  <c r="BK147"/>
  <c r="J112"/>
  <c r="J246"/>
  <c r="BK282"/>
  <c r="BK246"/>
  <c r="BK92"/>
  <c r="J501"/>
  <c r="J483"/>
  <c r="J400"/>
  <c r="J278"/>
  <c r="J147"/>
  <c i="3" r="J88"/>
  <c r="J95"/>
  <c i="2" r="J496"/>
  <c r="BK439"/>
  <c r="J432"/>
  <c r="BK408"/>
  <c r="J388"/>
  <c r="J330"/>
  <c r="BK252"/>
  <c r="J142"/>
  <c r="BK302"/>
  <c r="BK256"/>
  <c r="BK496"/>
  <c r="J267"/>
  <c r="BK195"/>
  <c r="BK501"/>
  <c r="J398"/>
  <c r="BK341"/>
  <c r="J202"/>
  <c i="3" r="J86"/>
  <c r="BK101"/>
  <c i="2" r="BK97"/>
  <c r="BK274"/>
  <c r="J172"/>
  <c r="BK499"/>
  <c r="BK469"/>
  <c r="J402"/>
  <c r="BK241"/>
  <c r="J127"/>
  <c i="3" r="BK86"/>
  <c i="2" r="BK491"/>
  <c r="BK449"/>
  <c r="BK443"/>
  <c r="J435"/>
  <c r="J382"/>
  <c r="BK325"/>
  <c r="J265"/>
  <c r="BK107"/>
  <c r="J461"/>
  <c r="J346"/>
  <c r="J499"/>
  <c r="BK278"/>
  <c r="BK122"/>
  <c r="BK488"/>
  <c r="BK416"/>
  <c r="BK388"/>
  <c r="J107"/>
  <c i="3" r="J97"/>
  <c i="2" r="J509"/>
  <c r="BK435"/>
  <c r="BK424"/>
  <c r="J404"/>
  <c r="J359"/>
  <c r="BK239"/>
  <c r="J151"/>
  <c r="J459"/>
  <c r="J320"/>
  <c r="BK165"/>
  <c r="J272"/>
  <c r="BK198"/>
  <c r="BK504"/>
  <c r="J430"/>
  <c r="J408"/>
  <c r="BK352"/>
  <c r="J189"/>
  <c i="3" r="J104"/>
  <c r="J106"/>
  <c i="2" r="BK445"/>
  <c r="J437"/>
  <c r="J414"/>
  <c r="BK395"/>
  <c r="J365"/>
  <c r="BK298"/>
  <c r="BK461"/>
  <c r="BK330"/>
  <c r="BK267"/>
  <c r="J92"/>
  <c r="J299"/>
  <c r="BK229"/>
  <c r="BK132"/>
  <c r="BK420"/>
  <c r="BK406"/>
  <c r="J370"/>
  <c r="J239"/>
  <c i="3" r="BK99"/>
  <c r="J94"/>
  <c i="2" r="J250"/>
  <c r="BK455"/>
  <c r="BK285"/>
  <c r="J252"/>
  <c r="J117"/>
  <c r="J410"/>
  <c r="BK380"/>
  <c r="BK293"/>
  <c r="BK180"/>
  <c i="3" r="J90"/>
  <c r="BK97"/>
  <c i="2" r="BK428"/>
  <c r="BK412"/>
  <c r="BK393"/>
  <c r="BK370"/>
  <c r="J309"/>
  <c r="BK215"/>
  <c r="BK467"/>
  <c r="J215"/>
  <c r="J335"/>
  <c r="BK263"/>
  <c r="BK509"/>
  <c r="BK478"/>
  <c r="J428"/>
  <c r="BK272"/>
  <c r="J198"/>
  <c i="3" r="J91"/>
  <c r="BK107"/>
  <c i="2" r="J445"/>
  <c r="J433"/>
  <c r="J416"/>
  <c r="BK398"/>
  <c r="BK335"/>
  <c r="J277"/>
  <c r="J465"/>
  <c r="BK357"/>
  <c r="J293"/>
  <c r="BK127"/>
  <c r="J258"/>
  <c r="BK142"/>
  <c r="J473"/>
  <c r="J424"/>
  <c r="BK414"/>
  <c r="BK390"/>
  <c r="BK365"/>
  <c r="BK258"/>
  <c i="3" r="BK94"/>
  <c i="2" r="J451"/>
  <c r="BK447"/>
  <c r="J443"/>
  <c r="BK433"/>
  <c r="J420"/>
  <c r="J163"/>
  <c r="BK102"/>
  <c r="J467"/>
  <c r="J457"/>
  <c r="BK287"/>
  <c r="BK151"/>
  <c r="J455"/>
  <c r="J506"/>
  <c r="J478"/>
  <c r="BK471"/>
  <c r="J412"/>
  <c r="BK382"/>
  <c r="J274"/>
  <c r="BK117"/>
  <c r="J352"/>
  <c r="J285"/>
  <c r="BK137"/>
  <c r="BK315"/>
  <c r="BK506"/>
  <c r="BK473"/>
  <c r="J418"/>
  <c r="BK359"/>
  <c r="J206"/>
  <c i="3" r="J107"/>
  <c i="2" r="J441"/>
  <c r="BK432"/>
  <c r="BK418"/>
  <c r="BK400"/>
  <c r="BK376"/>
  <c r="BK346"/>
  <c r="BK189"/>
  <c r="BK309"/>
  <c r="J263"/>
  <c r="J102"/>
  <c r="J287"/>
  <c r="BK250"/>
  <c r="BK167"/>
  <c r="J395"/>
  <c r="J357"/>
  <c r="J229"/>
  <c r="BK172"/>
  <c i="3" r="BK106"/>
  <c r="BK95"/>
  <c i="2" l="1" r="R91"/>
  <c r="P284"/>
  <c r="BK292"/>
  <c r="J292"/>
  <c r="J63"/>
  <c r="R292"/>
  <c r="T301"/>
  <c r="R340"/>
  <c r="BK387"/>
  <c r="J387"/>
  <c r="J66"/>
  <c r="BK490"/>
  <c r="J490"/>
  <c r="J67"/>
  <c r="P498"/>
  <c i="3" r="P85"/>
  <c r="P93"/>
  <c r="P103"/>
  <c i="2" r="P91"/>
  <c r="BK284"/>
  <c r="J284"/>
  <c r="J62"/>
  <c r="T284"/>
  <c r="P301"/>
  <c r="P340"/>
  <c r="R387"/>
  <c r="T490"/>
  <c r="T498"/>
  <c i="3" r="T85"/>
  <c r="T93"/>
  <c r="R103"/>
  <c i="2" r="T91"/>
  <c r="BK301"/>
  <c r="J301"/>
  <c r="J64"/>
  <c r="BK340"/>
  <c r="J340"/>
  <c r="J65"/>
  <c r="P387"/>
  <c r="P490"/>
  <c r="BK498"/>
  <c r="J498"/>
  <c r="J68"/>
  <c i="3" r="BK85"/>
  <c r="J85"/>
  <c r="J61"/>
  <c r="R85"/>
  <c r="R93"/>
  <c r="T103"/>
  <c i="2" r="BK91"/>
  <c r="J91"/>
  <c r="J61"/>
  <c r="R284"/>
  <c r="P292"/>
  <c r="T292"/>
  <c r="R301"/>
  <c r="T340"/>
  <c r="T387"/>
  <c r="R490"/>
  <c r="R498"/>
  <c i="3" r="BK93"/>
  <c r="J93"/>
  <c r="J62"/>
  <c r="BK103"/>
  <c r="J103"/>
  <c r="J63"/>
  <c i="2" r="BK508"/>
  <c r="J508"/>
  <c r="J69"/>
  <c i="3" r="F55"/>
  <c r="E73"/>
  <c r="BE90"/>
  <c r="BE91"/>
  <c r="BE99"/>
  <c r="BE107"/>
  <c r="J77"/>
  <c r="BE88"/>
  <c r="BE94"/>
  <c r="BE106"/>
  <c r="BE86"/>
  <c r="BE95"/>
  <c r="BE97"/>
  <c r="BE101"/>
  <c r="BE104"/>
  <c i="2" r="E48"/>
  <c r="F55"/>
  <c r="BE112"/>
  <c r="BE165"/>
  <c r="BE189"/>
  <c r="BE246"/>
  <c r="BE263"/>
  <c r="BE265"/>
  <c r="BE274"/>
  <c r="BE285"/>
  <c r="BE299"/>
  <c r="BE302"/>
  <c r="BE309"/>
  <c r="BE315"/>
  <c r="BE325"/>
  <c r="BE330"/>
  <c r="BE357"/>
  <c r="BE365"/>
  <c r="BE378"/>
  <c r="BE380"/>
  <c r="BE390"/>
  <c r="BE395"/>
  <c r="BE402"/>
  <c r="BE404"/>
  <c r="BE412"/>
  <c r="BE414"/>
  <c r="BE418"/>
  <c r="BE422"/>
  <c r="BE428"/>
  <c r="BE467"/>
  <c r="BE469"/>
  <c r="BE471"/>
  <c r="BE473"/>
  <c r="BE478"/>
  <c r="BE483"/>
  <c r="BE499"/>
  <c r="BE501"/>
  <c r="BE504"/>
  <c r="BE92"/>
  <c r="BE97"/>
  <c r="BE102"/>
  <c r="BE127"/>
  <c r="BE137"/>
  <c r="BE142"/>
  <c r="BE151"/>
  <c r="BE180"/>
  <c r="BE202"/>
  <c r="BE209"/>
  <c r="BE215"/>
  <c r="BE320"/>
  <c r="BE341"/>
  <c r="BE455"/>
  <c r="J83"/>
  <c r="BE107"/>
  <c r="BE117"/>
  <c r="BE132"/>
  <c r="BE163"/>
  <c r="BE167"/>
  <c r="BE195"/>
  <c r="BE198"/>
  <c r="BE239"/>
  <c r="BE252"/>
  <c r="BE272"/>
  <c r="BE298"/>
  <c r="BE335"/>
  <c r="BE346"/>
  <c r="BE352"/>
  <c r="BE457"/>
  <c r="BE459"/>
  <c r="BE461"/>
  <c r="BE463"/>
  <c r="BE465"/>
  <c r="BE488"/>
  <c r="BE509"/>
  <c r="BE122"/>
  <c r="BE147"/>
  <c r="BE172"/>
  <c r="BE206"/>
  <c r="BE229"/>
  <c r="BE241"/>
  <c r="BE250"/>
  <c r="BE256"/>
  <c r="BE258"/>
  <c r="BE267"/>
  <c r="BE277"/>
  <c r="BE278"/>
  <c r="BE282"/>
  <c r="BE287"/>
  <c r="BE293"/>
  <c r="BE359"/>
  <c r="BE370"/>
  <c r="BE376"/>
  <c r="BE382"/>
  <c r="BE388"/>
  <c r="BE393"/>
  <c r="BE398"/>
  <c r="BE400"/>
  <c r="BE406"/>
  <c r="BE408"/>
  <c r="BE410"/>
  <c r="BE416"/>
  <c r="BE420"/>
  <c r="BE424"/>
  <c r="BE426"/>
  <c r="BE430"/>
  <c r="BE432"/>
  <c r="BE433"/>
  <c r="BE435"/>
  <c r="BE437"/>
  <c r="BE439"/>
  <c r="BE441"/>
  <c r="BE443"/>
  <c r="BE445"/>
  <c r="BE447"/>
  <c r="BE449"/>
  <c r="BE451"/>
  <c r="BE453"/>
  <c r="BE491"/>
  <c r="BE496"/>
  <c r="BE506"/>
  <c r="F35"/>
  <c i="1" r="BB55"/>
  <c i="3" r="F37"/>
  <c i="1" r="BD56"/>
  <c i="3" r="J34"/>
  <c i="1" r="AW56"/>
  <c i="2" r="F34"/>
  <c i="1" r="BA55"/>
  <c i="3" r="F35"/>
  <c i="1" r="BB56"/>
  <c i="2" r="J34"/>
  <c i="1" r="AW55"/>
  <c i="3" r="F36"/>
  <c i="1" r="BC56"/>
  <c i="2" r="F37"/>
  <c i="1" r="BD55"/>
  <c i="3" r="F34"/>
  <c i="1" r="BA56"/>
  <c i="2" r="F36"/>
  <c i="1" r="BC55"/>
  <c i="2" l="1" r="T90"/>
  <c r="T89"/>
  <c i="3" r="T84"/>
  <c r="T83"/>
  <c i="2" r="P90"/>
  <c r="P89"/>
  <c i="1" r="AU55"/>
  <c i="3" r="P84"/>
  <c r="P83"/>
  <c i="1" r="AU56"/>
  <c i="3" r="R84"/>
  <c r="R83"/>
  <c i="2" r="R90"/>
  <c r="R89"/>
  <c i="3" r="BK84"/>
  <c r="BK83"/>
  <c r="J83"/>
  <c i="2" r="BK90"/>
  <c r="J90"/>
  <c r="J60"/>
  <c i="1" r="BC54"/>
  <c r="AY54"/>
  <c r="BB54"/>
  <c r="W31"/>
  <c i="3" r="J30"/>
  <c i="1" r="AG56"/>
  <c i="2" r="F33"/>
  <c i="1" r="AZ55"/>
  <c r="BD54"/>
  <c r="W33"/>
  <c i="3" r="F33"/>
  <c i="1" r="AZ56"/>
  <c i="2" r="J33"/>
  <c i="1" r="AV55"/>
  <c r="AT55"/>
  <c r="BA54"/>
  <c r="W30"/>
  <c i="3" r="J33"/>
  <c i="1" r="AV56"/>
  <c r="AT56"/>
  <c i="3" l="1" r="J59"/>
  <c r="J84"/>
  <c r="J60"/>
  <c i="2" r="BK89"/>
  <c r="J89"/>
  <c r="J59"/>
  <c i="3" r="J39"/>
  <c i="1" r="AN56"/>
  <c r="AU54"/>
  <c r="AW54"/>
  <c r="AK30"/>
  <c r="AZ54"/>
  <c r="AV54"/>
  <c r="AK29"/>
  <c r="W32"/>
  <c r="AX54"/>
  <c i="2" l="1" r="J30"/>
  <c i="1" r="AG55"/>
  <c r="AG54"/>
  <c r="AK26"/>
  <c r="AK35"/>
  <c r="AT54"/>
  <c r="W29"/>
  <c l="1" r="AN55"/>
  <c i="2" r="J39"/>
  <c i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<sst xmlns="http://schemas.openxmlformats.org/spreadsheetml/2006/main">
  <si>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</si>
  <si>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</si>
  <si>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</si>
  <si>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</si>
  <si>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</si>
  <si>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{7a70cb9b-fe4e-453a-b0e1-ade4d6a88963}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</si>
  <si>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</si>
  <si>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</si>
  <si>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</si>
  <si>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</si>
  <si>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</si>
  <si>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</si>
  <si>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</si>
  <si>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</si>
  <si>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2023-09-07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</si>
  <si>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</si>
  <si>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</si>
  <si>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Dostavba kanalizace Popice u Jihlavy</t>
  </si>
  <si>
    <t>KSO:</t>
  </si>
  <si>
    <t/>
  </si>
  <si>
    <t>CC-CZ:</t>
  </si>
  <si>
    <t>Místo:</t>
  </si>
  <si>
    <t>Popice u Jihlavy</t>
  </si>
  <si>
    <t>Datum:</t>
  </si>
  <si>
    <t>14. 9. 2023</t>
  </si>
  <si>
    <t>Zadavatel:</t>
  </si>
  <si>
    <t>IČ:</t>
  </si>
  <si>
    <t>Statutární město Jihlava</t>
  </si>
  <si>
    <t>DIČ:</t>
  </si>
  <si>
    <t>Uchazeč:</t>
  </si>
  <si>
    <t>Vyplň údaj</t>
  </si>
  <si>
    <t>Projektant:</t>
  </si>
  <si>
    <t>AQA-CEAN Ing.Josef Novotný</t>
  </si>
  <si>
    <t>True</t>
  </si>
  <si>
    <t>Zpracovatel:</t>
  </si>
  <si>
    <t>Martin Lang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</si>
  <si>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</si>
  <si>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</si>
  <si>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</si>
  <si>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</si>
  <si>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</si>
  <si>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</si>
  <si>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</si>
  <si>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</si>
  <si>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</si>
  <si>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</si>
  <si>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</si>
  <si>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</si>
  <si>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</si>
  <si>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</si>
  <si>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</si>
  <si>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</si>
  <si>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</si>
  <si>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</si>
  <si>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</si>
  <si>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</si>
  <si>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</si>
  <si>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</si>
  <si>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</si>
  <si>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</si>
  <si>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</si>
  <si>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</si>
  <si>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</si>
  <si>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</si>
  <si>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</si>
  <si>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</si>
  <si>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</si>
  <si>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</si>
  <si>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</si>
  <si>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</si>
  <si>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</si>
  <si>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</si>
  <si>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</si>
  <si>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</si>
  <si>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</si>
  <si>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</si>
  <si>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</si>
  <si>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</si>
  <si>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Dostavba kanalizace</t>
  </si>
  <si>
    <t>STA</t>
  </si>
  <si>
    <t>1</t>
  </si>
  <si>
    <t>{fd30d341-5a75-4260-89b9-2aa4fc3f9ba7}</t>
  </si>
  <si>
    <t>2</t>
  </si>
  <si>
    <t>ostatní</t>
  </si>
  <si>
    <t>vedlejší náklady</t>
  </si>
  <si>
    <t>VON</t>
  </si>
  <si>
    <t>{ddf64d02-a384-40cd-a079-a8449d6d8d76}</t>
  </si>
  <si>
    <t>B04</t>
  </si>
  <si>
    <t>Výkop rýhy B04 bez odvozu na meziskládku po šachtu Š4</t>
  </si>
  <si>
    <t>m3</t>
  </si>
  <si>
    <t>366,041</t>
  </si>
  <si>
    <t>3</t>
  </si>
  <si>
    <t>B04S</t>
  </si>
  <si>
    <t>Výkop rýhy B04 s odvozem na meziskládku od šachty Š4</t>
  </si>
  <si>
    <t>65,433</t>
  </si>
  <si>
    <t>KRYCÍ LIST SOUPISU PRACÍ</t>
  </si>
  <si>
    <t>B03</t>
  </si>
  <si>
    <t>Výkop rýhy B03</t>
  </si>
  <si>
    <t>1010,097</t>
  </si>
  <si>
    <t>RT</t>
  </si>
  <si>
    <t>Rýha pro trativod</t>
  </si>
  <si>
    <t>7,125</t>
  </si>
  <si>
    <t>Objekt:</t>
  </si>
  <si>
    <t>01 - Dostavba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</si>
  <si>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</si>
  <si>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</si>
  <si>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</si>
  <si>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</si>
  <si>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</si>
  <si>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</si>
  <si>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</si>
  <si>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</si>
  <si>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</si>
  <si>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</si>
  <si>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</si>
  <si>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</si>
  <si>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</si>
  <si>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</si>
  <si>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</si>
  <si>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</si>
  <si>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</si>
  <si>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</si>
  <si>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</si>
  <si>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</si>
  <si>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</si>
  <si>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</si>
  <si>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</si>
  <si>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</si>
  <si>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</si>
  <si>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</si>
  <si>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</si>
  <si>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</si>
  <si>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</si>
  <si>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</si>
  <si>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</si>
  <si>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</si>
  <si>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</si>
  <si>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</si>
  <si>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m2</t>
  </si>
  <si>
    <t>CS ÚRS 2023 02</t>
  </si>
  <si>
    <t>4</t>
  </si>
  <si>
    <t>578130162</t>
  </si>
  <si>
    <t>Online PSC</t>
  </si>
  <si>
    <t>https://podminky.urs.cz/item/CS_URS_2023_02/113106151</t>
  </si>
  <si>
    <t>VV</t>
  </si>
  <si>
    <t>místní komunikace dl.kostky</t>
  </si>
  <si>
    <t>27,00*1,30</t>
  </si>
  <si>
    <t>Součet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</si>
  <si>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</si>
  <si>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</si>
  <si>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1416281289</t>
  </si>
  <si>
    <t>https://podminky.urs.cz/item/CS_URS_2023_02/113107164</t>
  </si>
  <si>
    <t>místní komunikace asfaltová</t>
  </si>
  <si>
    <t>97,00*1,65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</si>
  <si>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</si>
  <si>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</si>
  <si>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1975450580</t>
  </si>
  <si>
    <t>https://podminky.urs.cz/item/CS_URS_2023_02/113107182</t>
  </si>
  <si>
    <t>97,00*1,30</t>
  </si>
  <si>
    <t>113107325</t>
  </si>
  <si>
    <t>Odstranění podkladů nebo krytů strojně plochy jednotlivě do 50 m2 s přemístěním hmot na skládku na vzdálenost do 3 m nebo s naložením na dopravní prostředek z kameniva hrubého drceného, o tl. vrstvy přes 400 do 500 mm</t>
  </si>
  <si>
    <t>-2080118464</t>
  </si>
  <si>
    <t>https://podminky.urs.cz/item/CS_URS_2023_02/113107325</t>
  </si>
  <si>
    <t>27,00*1,40</t>
  </si>
  <si>
    <t>5</t>
  </si>
  <si>
    <t>121151123</t>
  </si>
  <si>
    <t>Sejmutí ornice strojně při souvislé ploše přes 500 m2, tl. vrstvy do 200 mm</t>
  </si>
  <si>
    <t>-1232583731</t>
  </si>
  <si>
    <t>https://podminky.urs.cz/item/CS_URS_2023_02/121151123</t>
  </si>
  <si>
    <t>"louka" 96,00*6,00</t>
  </si>
  <si>
    <t>"zatravněná plocha" 295,00*6,00</t>
  </si>
  <si>
    <t>6</t>
  </si>
  <si>
    <t>132251254</t>
  </si>
  <si>
    <t>Hloubení nezapažených rýh šířky přes 800 do 2 000 mm strojně s urovnáním dna do předepsaného profilu a spádu v hornině třídy těžitelnosti I skupiny 3 přes 100 do 500 m3</t>
  </si>
  <si>
    <t>-815099243</t>
  </si>
  <si>
    <t>https://podminky.urs.cz/item/CS_URS_2023_02/132251254</t>
  </si>
  <si>
    <t>tř.3-30%, tř.4-60%, tř.5-10%</t>
  </si>
  <si>
    <t>(B04+B04S+RT)*30/100</t>
  </si>
  <si>
    <t>7</t>
  </si>
  <si>
    <t>132254204</t>
  </si>
  <si>
    <t>Hloubení zapažených rýh šířky přes 800 do 2 000 mm strojně s urovnáním dna do předepsaného profilu a spádu v hornině třídy těžitelnosti I skupiny 3 přes 100 do 500 m3</t>
  </si>
  <si>
    <t>-1026737241</t>
  </si>
  <si>
    <t>https://podminky.urs.cz/item/CS_URS_2023_02/132254204</t>
  </si>
  <si>
    <t>B03*30/100</t>
  </si>
  <si>
    <t>8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</si>
  <si>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</si>
  <si>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</si>
  <si>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1824068194</t>
  </si>
  <si>
    <t>https://podminky.urs.cz/item/CS_URS_2023_02/132351254</t>
  </si>
  <si>
    <t>(B04+B04S+RT)*60/100</t>
  </si>
  <si>
    <t>9</t>
  </si>
  <si>
    <t>132354205</t>
  </si>
  <si>
    <t>Hloubení zapažených rýh šířky přes 800 do 2 000 mm strojně s urovnáním dna do předepsaného profilu a spádu v hornině třídy těžitelnosti II skupiny 4 přes 500 do 1 000 m3</t>
  </si>
  <si>
    <t>-1247028111</t>
  </si>
  <si>
    <t>https://podminky.urs.cz/item/CS_URS_2023_02/132354205</t>
  </si>
  <si>
    <t>B03*60/100</t>
  </si>
  <si>
    <t>10</t>
  </si>
  <si>
    <t>132451252</t>
  </si>
  <si>
    <t>Hloubení nezapažených rýh šířky přes 800 do 2 000 mm strojně s urovnáním dna do předepsaného profilu a spádu v hornině třídy těžitelnosti II skupiny 5 přes 20 do 50 m3</t>
  </si>
  <si>
    <t>681891898</t>
  </si>
  <si>
    <t>https://podminky.urs.cz/item/CS_URS_2023_02/132451252</t>
  </si>
  <si>
    <t>(B04+B04S+RT)*10/100</t>
  </si>
  <si>
    <t>11</t>
  </si>
  <si>
    <t>132454204</t>
  </si>
  <si>
    <t>Hloubení zapažených rýh šířky přes 800 do 2 000 mm strojně s urovnáním dna do předepsaného profilu a spádu v hornině třídy těžitelnosti II skupiny 5 přes 100 do 500 m3</t>
  </si>
  <si>
    <t>1963413017</t>
  </si>
  <si>
    <t>https://podminky.urs.cz/item/CS_URS_2023_02/132454204</t>
  </si>
  <si>
    <t>B03*10/100</t>
  </si>
  <si>
    <t>12</t>
  </si>
  <si>
    <t>151101101</t>
  </si>
  <si>
    <t>Zřízení pažení a rozepření stěn rýh pro podzemní vedení příložné pro jakoukoliv mezerovitost, hloubky do 2 m</t>
  </si>
  <si>
    <t>1081127127</t>
  </si>
  <si>
    <t>https://podminky.urs.cz/item/CS_URS_2023_02/151101101</t>
  </si>
  <si>
    <t>1,83*47,49*2</t>
  </si>
  <si>
    <t>13</t>
  </si>
  <si>
    <t>151101102</t>
  </si>
  <si>
    <t>Zřízení pažení a rozepření stěn rýh pro podzemní vedení příložné pro jakoukoliv mezerovitost, hloubky přes 2 do 4 m</t>
  </si>
  <si>
    <t>120694852</t>
  </si>
  <si>
    <t>https://podminky.urs.cz/item/CS_URS_2023_02/151101102</t>
  </si>
  <si>
    <t>(2,13+1,93)/2*45,60*2</t>
  </si>
  <si>
    <t>(1,93+2,30)/2*26,10*2</t>
  </si>
  <si>
    <t>(2,30+2,63)/2*18,74*2</t>
  </si>
  <si>
    <t>(2,13+1,83)/2*47,48*2</t>
  </si>
  <si>
    <t>(1,83+2,03)/2*32,15*2</t>
  </si>
  <si>
    <t>(2,03+2,13)/2*30,10*2</t>
  </si>
  <si>
    <t>2,13*46,42*2</t>
  </si>
  <si>
    <t>(2,13+2,33)/2*23,41*2</t>
  </si>
  <si>
    <t>(2,33+3,05)/2*26,35*2</t>
  </si>
  <si>
    <t>14</t>
  </si>
  <si>
    <t>151101111</t>
  </si>
  <si>
    <t>Odstranění pažení a rozepření stěn rýh pro podzemní vedení s uložením materiálu na vzdálenost do 3 m od kraje výkopu příložné, hloubky do 2 m</t>
  </si>
  <si>
    <t>-5550503</t>
  </si>
  <si>
    <t>https://podminky.urs.cz/item/CS_URS_2023_02/151101111</t>
  </si>
  <si>
    <t>151101112</t>
  </si>
  <si>
    <t>Odstranění pažení a rozepření stěn rýh pro podzemní vedení s uložením materiálu na vzdálenost do 3 m od kraje výkopu příložné, hloubky přes 2 do 4 m</t>
  </si>
  <si>
    <t>-1780684451</t>
  </si>
  <si>
    <t>https://podminky.urs.cz/item/CS_URS_2023_02/151101112</t>
  </si>
  <si>
    <t>16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</si>
  <si>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</si>
  <si>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</si>
  <si>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-393058694</t>
  </si>
  <si>
    <t>https://podminky.urs.cz/item/CS_URS_2023_02/162251102</t>
  </si>
  <si>
    <t>drtě na zásyp, lože apod. v rámci stavby</t>
  </si>
  <si>
    <t>321,268+5,321+189,863</t>
  </si>
  <si>
    <t>17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</si>
  <si>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</si>
  <si>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</si>
  <si>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38151179</t>
  </si>
  <si>
    <t>https://podminky.urs.cz/item/CS_URS_2023_02/162651112</t>
  </si>
  <si>
    <t>odvoz zeminy na meziskládku</t>
  </si>
  <si>
    <t>(B03+B04S+RT)*30/100</t>
  </si>
  <si>
    <t>z meziskládky na zásyp</t>
  </si>
  <si>
    <t>324,797</t>
  </si>
  <si>
    <t>18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</si>
  <si>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</si>
  <si>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</si>
  <si>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-2049793956</t>
  </si>
  <si>
    <t>https://podminky.urs.cz/item/CS_URS_2023_02/162651132</t>
  </si>
  <si>
    <t>(B03+B04S+RT)*70/100</t>
  </si>
  <si>
    <t>dovoz zeminy z meziskládky na zásyp</t>
  </si>
  <si>
    <t>(objem zásypu - objem tř.3)</t>
  </si>
  <si>
    <t>866,564-434,609</t>
  </si>
  <si>
    <t>19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</si>
  <si>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</si>
  <si>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</si>
  <si>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1868764646</t>
  </si>
  <si>
    <t>https://podminky.urs.cz/item/CS_URS_2023_02/162751137</t>
  </si>
  <si>
    <t>(B03+B04+B04S+RT)*70/100</t>
  </si>
  <si>
    <t>odpočet objemu zásypu (objem zásypu - objem tř.3)</t>
  </si>
  <si>
    <t>-1*(866,564-434,609)</t>
  </si>
  <si>
    <t>20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</si>
  <si>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</si>
  <si>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</si>
  <si>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870611693</t>
  </si>
  <si>
    <t>https://podminky.urs.cz/item/CS_URS_2023_02/162751139</t>
  </si>
  <si>
    <t>582,132*5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</si>
  <si>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</si>
  <si>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</si>
  <si>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-1232783157</t>
  </si>
  <si>
    <t>https://podminky.urs.cz/item/CS_URS_2023_02/167151111</t>
  </si>
  <si>
    <t>(B03+B04+B04S+RT)*30/100</t>
  </si>
  <si>
    <t>22</t>
  </si>
  <si>
    <t>167151112</t>
  </si>
  <si>
    <t>Nakládání, skládání a překládání neulehlého výkopku nebo sypaniny strojně nakládání, množství přes 100 m3, z hornin třídy těžitelnosti II, skupiny 4 a 5</t>
  </si>
  <si>
    <t>-1160342596</t>
  </si>
  <si>
    <t>https://podminky.urs.cz/item/CS_URS_2023_02/167151112</t>
  </si>
  <si>
    <t>23</t>
  </si>
  <si>
    <t>171201231</t>
  </si>
  <si>
    <t>Poplatek za uložení stavebního odpadu na recyklační skládce (skládkovné) zeminy a kamení zatříděného do Katalogu odpadů pod kódem 17 05 04</t>
  </si>
  <si>
    <t>t</t>
  </si>
  <si>
    <t>178027566</t>
  </si>
  <si>
    <t>https://podminky.urs.cz/item/CS_URS_2023_02/171201231</t>
  </si>
  <si>
    <t>582,132*1,8 'Přepočtené koeficientem množství</t>
  </si>
  <si>
    <t>24</t>
  </si>
  <si>
    <t>171251201</t>
  </si>
  <si>
    <t>Uložení sypaniny na skládky nebo meziskládky bez hutnění s upravením uložené sypaniny do předepsaného tvaru</t>
  </si>
  <si>
    <t>1402117128</t>
  </si>
  <si>
    <t>https://podminky.urs.cz/item/CS_URS_2023_02/171251201</t>
  </si>
  <si>
    <t>B03+B04+B04S+RT</t>
  </si>
  <si>
    <t>odpočet objemu zásypu</t>
  </si>
  <si>
    <t>-866,564</t>
  </si>
  <si>
    <t>25</t>
  </si>
  <si>
    <t>174151101</t>
  </si>
  <si>
    <t>Zásyp sypaninou z jakékoliv horniny strojně s uložením výkopku ve vrstvách se zhutněním jam, šachet, rýh nebo kolem objektů v těchto vykopávkách</t>
  </si>
  <si>
    <t>-424479321</t>
  </si>
  <si>
    <t>https://podminky.urs.cz/item/CS_URS_2023_02/174151101</t>
  </si>
  <si>
    <t>místní komunikace - dosyp</t>
  </si>
  <si>
    <t>"asfalt" 0,30*0,45*97,00</t>
  </si>
  <si>
    <t>"dl.kostky" 0,30*0,59*27,00</t>
  </si>
  <si>
    <t>výkopy</t>
  </si>
  <si>
    <t>odpočty:</t>
  </si>
  <si>
    <t>"obsyp potrubí" -382,592</t>
  </si>
  <si>
    <t>"lože" -(5,321+189,863)</t>
  </si>
  <si>
    <t>"podkl.deska" -2,548</t>
  </si>
  <si>
    <t>"sedl.lože" -0,338</t>
  </si>
  <si>
    <t>"objem šachet" -pi*1,00*1,00/4*(1,28+1,43+2,13+1,93+2,63+1,83+1,83+2,03+2,13+2,13+3,05+2,23)</t>
  </si>
  <si>
    <t>26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</si>
  <si>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</si>
  <si>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</si>
  <si>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1281466404</t>
  </si>
  <si>
    <t>https://podminky.urs.cz/item/CS_URS_2023_02/175151101</t>
  </si>
  <si>
    <t>do vel.zrn 22</t>
  </si>
  <si>
    <t>345,50*1,40*0,56</t>
  </si>
  <si>
    <t>142,50*1,40*0,56</t>
  </si>
  <si>
    <t>Mezisoučet</t>
  </si>
  <si>
    <t>odpočet objem potrubí</t>
  </si>
  <si>
    <t>-pi*0,40*0,40/4*(345,50+142,50)</t>
  </si>
  <si>
    <t>27</t>
  </si>
  <si>
    <t>M</t>
  </si>
  <si>
    <t>58331200</t>
  </si>
  <si>
    <t>štěrkopísek netříděný</t>
  </si>
  <si>
    <t>957746791</t>
  </si>
  <si>
    <t>321,268*2 'Přepočtené koeficientem množství</t>
  </si>
  <si>
    <t>28</t>
  </si>
  <si>
    <t>181351113</t>
  </si>
  <si>
    <t>Rozprostření a urovnání ornice v rovině nebo ve svahu sklonu do 1:5 strojně při souvislé ploše přes 500 m2, tl. vrstvy do 200 mm</t>
  </si>
  <si>
    <t>-457493789</t>
  </si>
  <si>
    <t>https://podminky.urs.cz/item/CS_URS_2023_02/181351113</t>
  </si>
  <si>
    <t>29</t>
  </si>
  <si>
    <t>181411121</t>
  </si>
  <si>
    <t>Založení trávníku na půdě předem připravené plochy do 1000 m2 výsevem včetně utažení lučního v rovině nebo na svahu do 1:5</t>
  </si>
  <si>
    <t>-587447754</t>
  </si>
  <si>
    <t>https://podminky.urs.cz/item/CS_URS_2023_02/181411121</t>
  </si>
  <si>
    <t>30</t>
  </si>
  <si>
    <t>00572100</t>
  </si>
  <si>
    <t>osivo jetelotráva intenzivní víceletá</t>
  </si>
  <si>
    <t>kg</t>
  </si>
  <si>
    <t>-336965544</t>
  </si>
  <si>
    <t>576*0,02 'Přepočtené koeficientem množství</t>
  </si>
  <si>
    <t>31</t>
  </si>
  <si>
    <t>181411131</t>
  </si>
  <si>
    <t>Založení trávníku na půdě předem připravené plochy do 1000 m2 výsevem včetně utažení parkového v rovině nebo na svahu do 1:5</t>
  </si>
  <si>
    <t>-1202782896</t>
  </si>
  <si>
    <t>https://podminky.urs.cz/item/CS_URS_2023_02/181411131</t>
  </si>
  <si>
    <t>32</t>
  </si>
  <si>
    <t>00572410</t>
  </si>
  <si>
    <t>osivo směs travní parková</t>
  </si>
  <si>
    <t>2104248997</t>
  </si>
  <si>
    <t>1770*0,02 'Přepočtené koeficientem množství</t>
  </si>
  <si>
    <t>33</t>
  </si>
  <si>
    <t>181951111</t>
  </si>
  <si>
    <t>Úprava pláně vyrovnáním výškových rozdílů strojně v hornině třídy těžitelnosti I, skupiny 1 až 3 bez zhutnění</t>
  </si>
  <si>
    <t>1441432054</t>
  </si>
  <si>
    <t>https://podminky.urs.cz/item/CS_URS_2023_02/181951111</t>
  </si>
  <si>
    <t>34</t>
  </si>
  <si>
    <t>185803111</t>
  </si>
  <si>
    <t>Ošetření trávníku jednorázové v rovině nebo na svahu do 1:5</t>
  </si>
  <si>
    <t>-388237345</t>
  </si>
  <si>
    <t>https://podminky.urs.cz/item/CS_URS_2023_02/185803111</t>
  </si>
  <si>
    <t>35</t>
  </si>
  <si>
    <t>185803211</t>
  </si>
  <si>
    <t>Uválcování trávníku v rovině nebo na svahu do 1:5</t>
  </si>
  <si>
    <t>-658540915</t>
  </si>
  <si>
    <t>https://podminky.urs.cz/item/CS_URS_2023_02/185803211</t>
  </si>
  <si>
    <t>36</t>
  </si>
  <si>
    <t>185804312</t>
  </si>
  <si>
    <t>Zalití rostlin vodou plochy záhonů jednotlivě přes 20 m2</t>
  </si>
  <si>
    <t>959942826</t>
  </si>
  <si>
    <t>https://podminky.urs.cz/item/CS_URS_2023_02/185804312</t>
  </si>
  <si>
    <t>zalití trávníku</t>
  </si>
  <si>
    <t>2346,00*15,00*1/1000</t>
  </si>
  <si>
    <t>37</t>
  </si>
  <si>
    <t>185851121</t>
  </si>
  <si>
    <t>Dovoz vody pro zálivku rostlin na vzdálenost do 1000 m</t>
  </si>
  <si>
    <t>-398413946</t>
  </si>
  <si>
    <t>https://podminky.urs.cz/item/CS_URS_2023_02/185851121</t>
  </si>
  <si>
    <t>38</t>
  </si>
  <si>
    <t>185851129</t>
  </si>
  <si>
    <t>Dovoz vody pro zálivku rostlin Příplatek k ceně za každých dalších i započatých 1000 m</t>
  </si>
  <si>
    <t>-1340375156</t>
  </si>
  <si>
    <t>https://podminky.urs.cz/item/CS_URS_2023_02/185851129</t>
  </si>
  <si>
    <t>35,19*15 'Přepočtené koeficientem množství</t>
  </si>
  <si>
    <t>39</t>
  </si>
  <si>
    <t>08211321</t>
  </si>
  <si>
    <t>voda pitná pro ostatní odběratele</t>
  </si>
  <si>
    <t>1977363493</t>
  </si>
  <si>
    <t>40</t>
  </si>
  <si>
    <t>Rz001</t>
  </si>
  <si>
    <t>Třídění výkopku na zeminu vhodnou pro zpětný zásyp</t>
  </si>
  <si>
    <t>1253680087</t>
  </si>
  <si>
    <t>P</t>
  </si>
  <si>
    <t>Poznámka k položce:_x000d_
Položka obsahuje rozdělení vykopané zeminy vhodnou pro zpětný zásyp._x000d_
Zemina vhodná pro zpětný zásyp bude odvezena přednostně na trvalou skládku. Nevhodné pro zásyp jsou vodou nasycené, promočené zeminy (bláto), rašelina, ornice, znečištěné vrstvy zemin, odpady.</t>
  </si>
  <si>
    <t>41</t>
  </si>
  <si>
    <t>Rz002</t>
  </si>
  <si>
    <t>Zabezpečení zemníku dočasné skládky</t>
  </si>
  <si>
    <t>-1986936659</t>
  </si>
  <si>
    <t>Poznámka k položce:_x000d_
Zabezpečení zemníku dočasné skládky proti promočení dešťovými srážkami z důvodu zachování její stávající hutnitelnosti.</t>
  </si>
  <si>
    <t>Zakládání</t>
  </si>
  <si>
    <t>42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</si>
  <si>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</si>
  <si>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</si>
  <si>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m</t>
  </si>
  <si>
    <t>-317736224</t>
  </si>
  <si>
    <t>https://podminky.urs.cz/item/CS_URS_2023_02/212751103</t>
  </si>
  <si>
    <t>43</t>
  </si>
  <si>
    <t>213311113</t>
  </si>
  <si>
    <t>Polštáře zhutněné pod základy z kameniva hrubého drceného, frakce 16 - 63 mm</t>
  </si>
  <si>
    <t>1377352637</t>
  </si>
  <si>
    <t>https://podminky.urs.cz/item/CS_URS_2023_02/213311113</t>
  </si>
  <si>
    <t>výustní objekt - fr.16-30</t>
  </si>
  <si>
    <t>1,50*1,50*0,25</t>
  </si>
  <si>
    <t>Svislé a kompletní konstrukce</t>
  </si>
  <si>
    <t>44</t>
  </si>
  <si>
    <t>317121251</t>
  </si>
  <si>
    <t>Montáž překladů ze železobetonových prefabrikátů dodatečně do připravených rýh, světlosti otvoru přes 1050 do 1800 mm</t>
  </si>
  <si>
    <t>kus</t>
  </si>
  <si>
    <t>-1473457275</t>
  </si>
  <si>
    <t>https://podminky.urs.cz/item/CS_URS_2023_02/317121251</t>
  </si>
  <si>
    <t>výustní objekt</t>
  </si>
  <si>
    <t>45</t>
  </si>
  <si>
    <t>59321157</t>
  </si>
  <si>
    <t>překlad železobetonový RZP vylehčený 1490x140x240mm</t>
  </si>
  <si>
    <t>-961004717</t>
  </si>
  <si>
    <t>46</t>
  </si>
  <si>
    <t>359901211</t>
  </si>
  <si>
    <t>Monitoring stok (kamerový systém) jakékoli výšky nová kanalizace</t>
  </si>
  <si>
    <t>217428434</t>
  </si>
  <si>
    <t>https://podminky.urs.cz/item/CS_URS_2023_02/359901211</t>
  </si>
  <si>
    <t>Vodorovné konstrukce</t>
  </si>
  <si>
    <t>47</t>
  </si>
  <si>
    <t>451541111</t>
  </si>
  <si>
    <t>Lože pod potrubí, stoky a drobné objekty v otevřeném výkopu ze štěrkodrtě 0-63 mm</t>
  </si>
  <si>
    <t>-1081583760</t>
  </si>
  <si>
    <t>https://podminky.urs.cz/item/CS_URS_2023_02/451541111</t>
  </si>
  <si>
    <t>výustní objekt pod rovnaninu</t>
  </si>
  <si>
    <t>1,50*1,50*0,10</t>
  </si>
  <si>
    <t>pod šachtu fr.16-32</t>
  </si>
  <si>
    <t>1,40*1,40*0,20*13</t>
  </si>
  <si>
    <t>48</t>
  </si>
  <si>
    <t>451573111</t>
  </si>
  <si>
    <t>Lože pod potrubí, stoky a drobné objekty v otevřeném výkopu z písku a štěrkopísku do 63 mm</t>
  </si>
  <si>
    <t>-323970131</t>
  </si>
  <si>
    <t>https://podminky.urs.cz/item/CS_URS_2023_02/451573111</t>
  </si>
  <si>
    <t>345,50*1,40*0,29</t>
  </si>
  <si>
    <t>142,50*1,20*0,29</t>
  </si>
  <si>
    <t>49</t>
  </si>
  <si>
    <t>452311131</t>
  </si>
  <si>
    <t>Podkladní a zajišťovací konstrukce z betonu prostého v otevřeném výkopu bez zvýšených nároků na prostředí desky pod potrubí, stoky a drobné objekty z betonu tř. C 12/15</t>
  </si>
  <si>
    <t>-76693083</t>
  </si>
  <si>
    <t>https://podminky.urs.cz/item/CS_URS_2023_02/452311131</t>
  </si>
  <si>
    <t>pod šachtu</t>
  </si>
  <si>
    <t>1,40*1,40*0,10*13</t>
  </si>
  <si>
    <t>50</t>
  </si>
  <si>
    <t>452312131</t>
  </si>
  <si>
    <t>Podkladní a zajišťovací konstrukce z betonu prostého v otevřeném výkopu bez zvýšených nároků na prostředí sedlové lože pod potrubí z betonu tř. C 12/15</t>
  </si>
  <si>
    <t>1592778349</t>
  </si>
  <si>
    <t>https://podminky.urs.cz/item/CS_URS_2023_02/452312131</t>
  </si>
  <si>
    <t>1,50*1,50*0,15</t>
  </si>
  <si>
    <t>51</t>
  </si>
  <si>
    <t>452351101</t>
  </si>
  <si>
    <t>Bednění podkladních a zajišťovacích konstrukcí v otevřeném výkopu desek nebo sedlových loží pod potrubí, stoky a drobné objekty</t>
  </si>
  <si>
    <t>-1686489301</t>
  </si>
  <si>
    <t>https://podminky.urs.cz/item/CS_URS_2023_02/452351101</t>
  </si>
  <si>
    <t>4*1,40*0,20*13</t>
  </si>
  <si>
    <t>52</t>
  </si>
  <si>
    <t>463212121</t>
  </si>
  <si>
    <t>Rovnanina z lomového kamene upraveného, tříděného jakékoliv tloušťky rovnaniny s vyplněním spár a dutin těženým kamenivem</t>
  </si>
  <si>
    <t>-1022465988</t>
  </si>
  <si>
    <t>https://podminky.urs.cz/item/CS_URS_2023_02/463212121</t>
  </si>
  <si>
    <t>53</t>
  </si>
  <si>
    <t>463212191</t>
  </si>
  <si>
    <t>Rovnanina z lomového kamene upraveného, tříděného Příplatek k cenám za vypracování líce</t>
  </si>
  <si>
    <t>1023982889</t>
  </si>
  <si>
    <t>https://podminky.urs.cz/item/CS_URS_2023_02/463212191</t>
  </si>
  <si>
    <t>1,50*1,50</t>
  </si>
  <si>
    <t>Komunikace pozemní</t>
  </si>
  <si>
    <t>54</t>
  </si>
  <si>
    <t>564760101</t>
  </si>
  <si>
    <t>Podklad nebo kryt z kameniva hrubého drceného vel. 16-32 mm s rozprostřením a zhutněním plochy jednotlivě do 100 m2, po zhutnění tl. 200 mm</t>
  </si>
  <si>
    <t>-35954791</t>
  </si>
  <si>
    <t>https://podminky.urs.cz/item/CS_URS_2023_02/564760101</t>
  </si>
  <si>
    <t>55</t>
  </si>
  <si>
    <t>564801012</t>
  </si>
  <si>
    <t>Podklad ze štěrkodrti ŠD s rozprostřením a zhutněním plochy jednotlivě do 100 m2, po zhutnění tl. 40 mm</t>
  </si>
  <si>
    <t>-876975329</t>
  </si>
  <si>
    <t>https://podminky.urs.cz/item/CS_URS_2023_02/564801012</t>
  </si>
  <si>
    <t>fr.4-8</t>
  </si>
  <si>
    <t>56</t>
  </si>
  <si>
    <t>564851111</t>
  </si>
  <si>
    <t>Podklad ze štěrkodrti ŠD s rozprostřením a zhutněním plochy přes 100 m2, po zhutnění tl. 150 mm</t>
  </si>
  <si>
    <t>-928403852</t>
  </si>
  <si>
    <t>https://podminky.urs.cz/item/CS_URS_2023_02/564851111</t>
  </si>
  <si>
    <t>97,00*1,55</t>
  </si>
  <si>
    <t>57</t>
  </si>
  <si>
    <t>564861111</t>
  </si>
  <si>
    <t>Podklad ze štěrkodrti ŠD s rozprostřením a zhutněním plochy přes 100 m2, po zhutnění tl. 200 mm</t>
  </si>
  <si>
    <t>-263827894</t>
  </si>
  <si>
    <t>https://podminky.urs.cz/item/CS_URS_2023_02/564861111</t>
  </si>
  <si>
    <t>58</t>
  </si>
  <si>
    <t>564861011</t>
  </si>
  <si>
    <t>Podklad ze štěrkodrti ŠD s rozprostřením a zhutněním plochy jednotlivě do 100 m2, po zhutnění tl. 200 mm</t>
  </si>
  <si>
    <t>824689444</t>
  </si>
  <si>
    <t>https://podminky.urs.cz/item/CS_URS_2023_02/564861011</t>
  </si>
  <si>
    <t>fr.0-63</t>
  </si>
  <si>
    <t>59</t>
  </si>
  <si>
    <t>565145101</t>
  </si>
  <si>
    <t>Asfaltový beton vrstva podkladní ACP 16 (obalované kamenivo střednězrnné - OKS) s rozprostřením a zhutněním v pruhu šířky do 1,5 m, po zhutnění tl. 60 mm</t>
  </si>
  <si>
    <t>384716453</t>
  </si>
  <si>
    <t>https://podminky.urs.cz/item/CS_URS_2023_02/565145101</t>
  </si>
  <si>
    <t>60</t>
  </si>
  <si>
    <t>569231111</t>
  </si>
  <si>
    <t>Zpevnění krajnic nebo komunikací pro pěší s rozprostřením a zhutněním, po zhutnění štěrkopískem nebo kamenivem těženým tl. 100 mm</t>
  </si>
  <si>
    <t>-622736316</t>
  </si>
  <si>
    <t>https://podminky.urs.cz/item/CS_URS_2023_02/569231111</t>
  </si>
  <si>
    <t>místní komunikace</t>
  </si>
  <si>
    <t>"asfalt" 0,30*97,00</t>
  </si>
  <si>
    <t>"dl.kostky" 0,30*27,00</t>
  </si>
  <si>
    <t>61</t>
  </si>
  <si>
    <t>573111115</t>
  </si>
  <si>
    <t>Postřik infiltrační PI z asfaltu silničního s posypem kamenivem, v množství 2,50 kg/m2</t>
  </si>
  <si>
    <t>-401480660</t>
  </si>
  <si>
    <t>https://podminky.urs.cz/item/CS_URS_2023_02/573111115</t>
  </si>
  <si>
    <t>62</t>
  </si>
  <si>
    <t>573211112</t>
  </si>
  <si>
    <t>Postřik spojovací PS bez posypu kamenivem z asfaltu silničního, v množství 0,70 kg/m2</t>
  </si>
  <si>
    <t>-1313958354</t>
  </si>
  <si>
    <t>https://podminky.urs.cz/item/CS_URS_2023_02/573211112</t>
  </si>
  <si>
    <t>63</t>
  </si>
  <si>
    <t>577134031</t>
  </si>
  <si>
    <t>Asfaltový beton vrstva obrusná ACO 11 (ABS) s rozprostřením a se zhutněním z modifikovaného asfaltu v pruhu šířky do 1,5 m, po zhutnění tl. 40 mm</t>
  </si>
  <si>
    <t>-1843626990</t>
  </si>
  <si>
    <t>https://podminky.urs.cz/item/CS_URS_2023_02/577134031</t>
  </si>
  <si>
    <t>64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</si>
  <si>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</si>
  <si>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</si>
  <si>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1221010645</t>
  </si>
  <si>
    <t>https://podminky.urs.cz/item/CS_URS_2023_02/591211111</t>
  </si>
  <si>
    <t>Trubní vedení</t>
  </si>
  <si>
    <t>65</t>
  </si>
  <si>
    <t>821391111</t>
  </si>
  <si>
    <t>Montáž potrubí z trub železobetonových (přímých) s polodrážkou v otevřeném výkopu ve sklonu do 20 % s integrovaným pryžovým těsněním DN 400</t>
  </si>
  <si>
    <t>163537603</t>
  </si>
  <si>
    <t>https://podminky.urs.cz/item/CS_URS_2023_02/821391111</t>
  </si>
  <si>
    <t>66</t>
  </si>
  <si>
    <t>59222022</t>
  </si>
  <si>
    <t>trouba ŽB hrdlová DN 400</t>
  </si>
  <si>
    <t>-958697759</t>
  </si>
  <si>
    <t>Poznámka k položce:_x000d_
viz. technická specifikace</t>
  </si>
  <si>
    <t>481,7*1,01 'Přepočtené koeficientem množství</t>
  </si>
  <si>
    <t>67</t>
  </si>
  <si>
    <t>831392121</t>
  </si>
  <si>
    <t>Montáž potrubí z trub kameninových hrdlových s integrovaným těsněním v otevřeném výkopu ve sklonu do 20 % DN 400</t>
  </si>
  <si>
    <t>-1938513341</t>
  </si>
  <si>
    <t>https://podminky.urs.cz/item/CS_URS_2023_02/831392121</t>
  </si>
  <si>
    <t>68</t>
  </si>
  <si>
    <t>59710701</t>
  </si>
  <si>
    <t>trouba kameninová glazovaná DN 400 dl 2,50m spojovací systém C</t>
  </si>
  <si>
    <t>-964622550</t>
  </si>
  <si>
    <t>4,4*1,015 'Přepočtené koeficientem množství</t>
  </si>
  <si>
    <t>69</t>
  </si>
  <si>
    <t>837392221</t>
  </si>
  <si>
    <t>Montáž kameninových tvarovek na potrubí z trub kameninových v otevřeném výkopu s integrovaným těsněním jednoosých DN 400</t>
  </si>
  <si>
    <t>2104313706</t>
  </si>
  <si>
    <t>https://podminky.urs.cz/item/CS_URS_2023_02/837392221</t>
  </si>
  <si>
    <t>70</t>
  </si>
  <si>
    <t>59710884</t>
  </si>
  <si>
    <t>trouba kameninová glazovaná zkrácená bez hrdla DN 400 dl 60(75)cm třída 160 spojovací systém C</t>
  </si>
  <si>
    <t>-448836413</t>
  </si>
  <si>
    <t>71</t>
  </si>
  <si>
    <t>871315211</t>
  </si>
  <si>
    <t>Kanalizační potrubí z tvrdého PVC v otevřeném výkopu ve sklonu do 20 %, hladkého plnostěnného jednovrstvého, tuhost třídy SN 4 DN 160</t>
  </si>
  <si>
    <t>-1602577579</t>
  </si>
  <si>
    <t>https://podminky.urs.cz/item/CS_URS_2023_02/871315211</t>
  </si>
  <si>
    <t>72</t>
  </si>
  <si>
    <t>871350310</t>
  </si>
  <si>
    <t>Montáž kanalizačního potrubí z plastů z polypropylenu PP hladkého plnostěnného SN 10 DN 200</t>
  </si>
  <si>
    <t>-609316466</t>
  </si>
  <si>
    <t>https://podminky.urs.cz/item/CS_URS_2023_02/871350310</t>
  </si>
  <si>
    <t>73</t>
  </si>
  <si>
    <t>28611200</t>
  </si>
  <si>
    <t>trubka kanalizační PPKGEM 200x6,2x1000mm SN10</t>
  </si>
  <si>
    <t>-226482686</t>
  </si>
  <si>
    <t>1,5*1,015 'Přepočtené koeficientem množství</t>
  </si>
  <si>
    <t>74</t>
  </si>
  <si>
    <t>877310310</t>
  </si>
  <si>
    <t>Montáž tvarovek na kanalizačním plastovém potrubí z polypropylenu PP nebo tvrdého PVC hladkého plnostěnného kolen, víček nebo hrdlových uzávěrů DN 150</t>
  </si>
  <si>
    <t>-2114827737</t>
  </si>
  <si>
    <t>https://podminky.urs.cz/item/CS_URS_2023_02/877310310</t>
  </si>
  <si>
    <t>75</t>
  </si>
  <si>
    <t>28611361</t>
  </si>
  <si>
    <t>koleno kanalizační PVC KG 160x45°</t>
  </si>
  <si>
    <t>177682102</t>
  </si>
  <si>
    <t>76</t>
  </si>
  <si>
    <t>28611362</t>
  </si>
  <si>
    <t>koleno kanalizační PVC KG 160 úhel dle potřeby</t>
  </si>
  <si>
    <t>2055459595</t>
  </si>
  <si>
    <t>77</t>
  </si>
  <si>
    <t>877350330</t>
  </si>
  <si>
    <t>Montáž tvarovek na kanalizačním plastovém potrubí z polypropylenu PP nebo tvrdého PVC hladkého plnostěnného spojek nebo redukcí DN 200</t>
  </si>
  <si>
    <t>1078851639</t>
  </si>
  <si>
    <t>https://podminky.urs.cz/item/CS_URS_2023_02/877350330</t>
  </si>
  <si>
    <t>78</t>
  </si>
  <si>
    <t>28617236</t>
  </si>
  <si>
    <t>spojka přesuvná kanalizační PP DN 200</t>
  </si>
  <si>
    <t>1403484730</t>
  </si>
  <si>
    <t>79</t>
  </si>
  <si>
    <t>877350310</t>
  </si>
  <si>
    <t>Montáž tvarovek na kanalizačním plastovém potrubí z polypropylenu PP nebo tvrdého PVC hladkého plnostěnného kolen, víček nebo hrdlových uzávěrů DN 200</t>
  </si>
  <si>
    <t>-1056929127</t>
  </si>
  <si>
    <t>https://podminky.urs.cz/item/CS_URS_2023_02/877350310</t>
  </si>
  <si>
    <t>80</t>
  </si>
  <si>
    <t>28617183</t>
  </si>
  <si>
    <t>koleno kanalizační PP SN16 45° DN 200</t>
  </si>
  <si>
    <t>-1179292277</t>
  </si>
  <si>
    <t>81</t>
  </si>
  <si>
    <t>877355122</t>
  </si>
  <si>
    <t>Montáž nalepovací odbočné tvarovky na potrubí z kanalizačních trub z PVC DN 200</t>
  </si>
  <si>
    <t>180863615</t>
  </si>
  <si>
    <t>https://podminky.urs.cz/item/CS_URS_2023_02/877355122</t>
  </si>
  <si>
    <t>82</t>
  </si>
  <si>
    <t>SO400150</t>
  </si>
  <si>
    <t>Sedlová odbočka DN400x150 s těsněním</t>
  </si>
  <si>
    <t>-1842018326</t>
  </si>
  <si>
    <t>83</t>
  </si>
  <si>
    <t>877390320</t>
  </si>
  <si>
    <t>Montáž tvarovek na kanalizačním plastovém potrubí z polypropylenu PP nebo tvrdého PVC hladkého plnostěnného odboček DN 400</t>
  </si>
  <si>
    <t>-2137092181</t>
  </si>
  <si>
    <t>https://podminky.urs.cz/item/CS_URS_2023_02/877390320</t>
  </si>
  <si>
    <t>84</t>
  </si>
  <si>
    <t>28617220</t>
  </si>
  <si>
    <t>odbočka kanalizační PP SN16 45° DN 400/200</t>
  </si>
  <si>
    <t>1389311843</t>
  </si>
  <si>
    <t>85</t>
  </si>
  <si>
    <t>892392121</t>
  </si>
  <si>
    <t>Tlakové zkoušky vzduchem těsnícími vaky ucpávkovými DN 400</t>
  </si>
  <si>
    <t>úsek</t>
  </si>
  <si>
    <t>-454546006</t>
  </si>
  <si>
    <t>https://podminky.urs.cz/item/CS_URS_2023_02/892392121</t>
  </si>
  <si>
    <t>86</t>
  </si>
  <si>
    <t>892392121.1</t>
  </si>
  <si>
    <t>Tlaková zkouška šachet</t>
  </si>
  <si>
    <t>-166137182</t>
  </si>
  <si>
    <t>87</t>
  </si>
  <si>
    <t>894118001</t>
  </si>
  <si>
    <t>Šachty kanalizační zděné Příplatek k cenám za každých dalších 0,60 m výšky vstupu</t>
  </si>
  <si>
    <t>968032985</t>
  </si>
  <si>
    <t>https://podminky.urs.cz/item/CS_URS_2023_02/894118001</t>
  </si>
  <si>
    <t>88</t>
  </si>
  <si>
    <t>894411131</t>
  </si>
  <si>
    <t>Zřízení šachet kanalizačních z betonových dílců výšky vstupu do 1,50 m s obložením dna betonem tř. C 25/30, na potrubí DN přes 300 do 400</t>
  </si>
  <si>
    <t>-1072374236</t>
  </si>
  <si>
    <t>https://podminky.urs.cz/item/CS_URS_2023_02/894411131</t>
  </si>
  <si>
    <t>89</t>
  </si>
  <si>
    <t>59224338</t>
  </si>
  <si>
    <t>dno betonové šachty kanalizační přímé 100x80x50cm</t>
  </si>
  <si>
    <t>1465922300</t>
  </si>
  <si>
    <t>90</t>
  </si>
  <si>
    <t>59224427</t>
  </si>
  <si>
    <t>dno betonové šachty DN 1200 kanalizační výšky 120cm přímé 120x120 max. zaústění potrubí V80</t>
  </si>
  <si>
    <t>-684699077</t>
  </si>
  <si>
    <t>91</t>
  </si>
  <si>
    <t>59224348</t>
  </si>
  <si>
    <t>těsnění elastomerové pro spojení šachetních dílů DN 1000</t>
  </si>
  <si>
    <t>-1972447690</t>
  </si>
  <si>
    <t>92</t>
  </si>
  <si>
    <t>59224341</t>
  </si>
  <si>
    <t>těsnění elastomerové pro spojení šachetních dílů DN 1200</t>
  </si>
  <si>
    <t>-1692926152</t>
  </si>
  <si>
    <t>93</t>
  </si>
  <si>
    <t>59224312</t>
  </si>
  <si>
    <t>kónus šachetní betonový kapsové plastové stupadlo 100x62,5x58cm</t>
  </si>
  <si>
    <t>-608492007</t>
  </si>
  <si>
    <t>94</t>
  </si>
  <si>
    <t>59224421</t>
  </si>
  <si>
    <t>deska betonová přechodová šachty DN 1200 kanalizační 147/100x25cm</t>
  </si>
  <si>
    <t>-1116648297</t>
  </si>
  <si>
    <t>95</t>
  </si>
  <si>
    <t>59224070</t>
  </si>
  <si>
    <t>skruž betonová DN 1000x1000 PS, 100x100x12cm</t>
  </si>
  <si>
    <t>342954883</t>
  </si>
  <si>
    <t>96</t>
  </si>
  <si>
    <t>59224066</t>
  </si>
  <si>
    <t>skruž betonová DN 1000x250 PS, 100x25x12cm</t>
  </si>
  <si>
    <t>-888352887</t>
  </si>
  <si>
    <t>97</t>
  </si>
  <si>
    <t>59224187</t>
  </si>
  <si>
    <t>prstenec šachtový vyrovnávací betonový 625x120x100mm</t>
  </si>
  <si>
    <t>-1921592504</t>
  </si>
  <si>
    <t>98</t>
  </si>
  <si>
    <t>59224188</t>
  </si>
  <si>
    <t>prstenec šachtový vyrovnávací betonový 625x120x120mm</t>
  </si>
  <si>
    <t>-2021104067</t>
  </si>
  <si>
    <t>99</t>
  </si>
  <si>
    <t>59224184</t>
  </si>
  <si>
    <t>prstenec šachtový vyrovnávací betonový 625x120x40mm</t>
  </si>
  <si>
    <t>-265476695</t>
  </si>
  <si>
    <t>100</t>
  </si>
  <si>
    <t>59224185</t>
  </si>
  <si>
    <t>prstenec šachtový vyrovnávací betonový 625x120x60mm</t>
  </si>
  <si>
    <t>484025417</t>
  </si>
  <si>
    <t>101</t>
  </si>
  <si>
    <t>59224176</t>
  </si>
  <si>
    <t>prstenec šachtový vyrovnávací betonový 625x120x80mm</t>
  </si>
  <si>
    <t>-389411576</t>
  </si>
  <si>
    <t>102</t>
  </si>
  <si>
    <t>59224315</t>
  </si>
  <si>
    <t>deska betonová zákrytová pro kruhové šachty 100/62,5x16,5cm</t>
  </si>
  <si>
    <t>891247383</t>
  </si>
  <si>
    <t>103</t>
  </si>
  <si>
    <t>899104112</t>
  </si>
  <si>
    <t>Osazení poklopů litinových, ocelových nebo železobetonových včetně rámů pro třídu zatížení D400, E600</t>
  </si>
  <si>
    <t>150085747</t>
  </si>
  <si>
    <t>https://podminky.urs.cz/item/CS_URS_2023_02/899104112</t>
  </si>
  <si>
    <t>104</t>
  </si>
  <si>
    <t>KSI.KDB81B</t>
  </si>
  <si>
    <t>Kanalizační poklop, rám betonolitinový v.160mm,bez vybrání pro lapač, D 400 bez odvětrání</t>
  </si>
  <si>
    <t>1421285289</t>
  </si>
  <si>
    <t>105</t>
  </si>
  <si>
    <t>KSI.KBA0M</t>
  </si>
  <si>
    <t>Kanalizační poklop - litinový, rám betonolitinový 125mm, B 125 kruhová mříž</t>
  </si>
  <si>
    <t>1148162986</t>
  </si>
  <si>
    <t>106</t>
  </si>
  <si>
    <t>KSI.KDM81B</t>
  </si>
  <si>
    <t xml:space="preserve">Kanalizační poklop, rám samonivelační,  bez vybrání pro lapač, D 400 bez odvětrání</t>
  </si>
  <si>
    <t>1352282336</t>
  </si>
  <si>
    <t>107</t>
  </si>
  <si>
    <t>899623141</t>
  </si>
  <si>
    <t>Obetonování potrubí nebo zdiva stok betonem prostým v otevřeném výkopu, betonem tř. C 12/15</t>
  </si>
  <si>
    <t>-1294143234</t>
  </si>
  <si>
    <t>https://podminky.urs.cz/item/CS_URS_2023_02/899623141</t>
  </si>
  <si>
    <t>spadišťová šachta</t>
  </si>
  <si>
    <t>1,40*0,70*1,75</t>
  </si>
  <si>
    <t>108</t>
  </si>
  <si>
    <t>899623181</t>
  </si>
  <si>
    <t>Obetonování potrubí nebo zdiva stok betonem prostým v otevřeném výkopu, betonem tř. C 30/37</t>
  </si>
  <si>
    <t>-1059960869</t>
  </si>
  <si>
    <t>https://podminky.urs.cz/item/CS_URS_2023_02/899623181</t>
  </si>
  <si>
    <t>zhlaví šachet ve volném terénu</t>
  </si>
  <si>
    <t>1,50*1,50*1,00*4</t>
  </si>
  <si>
    <t>109</t>
  </si>
  <si>
    <t>899643111</t>
  </si>
  <si>
    <t>Bednění pro obetonování potrubí v otevřeném výkopu</t>
  </si>
  <si>
    <t>-897854948</t>
  </si>
  <si>
    <t>https://podminky.urs.cz/item/CS_URS_2023_02/899643111</t>
  </si>
  <si>
    <t>4*1,50*0,75*4</t>
  </si>
  <si>
    <t>110</t>
  </si>
  <si>
    <t>R-AQA-041.2</t>
  </si>
  <si>
    <t>Sloupek pro orientační tabulky d 46 mm potažený PE hnědo bílé barvy po 250 mm včt.záslepky</t>
  </si>
  <si>
    <t>-1837389992</t>
  </si>
  <si>
    <t>Poznámka k položce:_x000d_
viz. technické specifikace</t>
  </si>
  <si>
    <t>Ostatní konstrukce a práce, bourání</t>
  </si>
  <si>
    <t>111</t>
  </si>
  <si>
    <t>977151124</t>
  </si>
  <si>
    <t>Jádrové vrty diamantovými korunkami do stavebních materiálů (železobetonu, betonu, cihel, obkladů, dlažeb, kamene) průměru přes 150 do 180 mm</t>
  </si>
  <si>
    <t>1993222811</t>
  </si>
  <si>
    <t>https://podminky.urs.cz/item/CS_URS_2023_02/977151124</t>
  </si>
  <si>
    <t>navrtání potrubí</t>
  </si>
  <si>
    <t>2*0,10</t>
  </si>
  <si>
    <t>112</t>
  </si>
  <si>
    <t>979071111</t>
  </si>
  <si>
    <t>Očištění vybouraných dlažebních kostek od spojovacího materiálu, s uložením očištěných kostek na skládku, s odklizením odpadových hmot na hromady a s odklizením vybouraných kostek na vzdálenost do 3 m velkých, s původním vyplněním spár kamenivem těženým</t>
  </si>
  <si>
    <t>-1908534033</t>
  </si>
  <si>
    <t>https://podminky.urs.cz/item/CS_URS_2023_02/979071111</t>
  </si>
  <si>
    <t>997</t>
  </si>
  <si>
    <t>Přesun sutě</t>
  </si>
  <si>
    <t>113</t>
  </si>
  <si>
    <t>997013501</t>
  </si>
  <si>
    <t>Odvoz suti a vybouraných hmot na skládku nebo meziskládku se složením, na vzdálenost do 1 km</t>
  </si>
  <si>
    <t>-775506207</t>
  </si>
  <si>
    <t>https://podminky.urs.cz/item/CS_URS_2023_02/997013501</t>
  </si>
  <si>
    <t>114</t>
  </si>
  <si>
    <t>997013509</t>
  </si>
  <si>
    <t>Odvoz suti a vybouraných hmot na skládku nebo meziskládku se složením, na vzdálenost Příplatek k ceně za každý další i započatý 1 km přes 1 km</t>
  </si>
  <si>
    <t>945996931</t>
  </si>
  <si>
    <t>https://podminky.urs.cz/item/CS_URS_2023_02/997013509</t>
  </si>
  <si>
    <t>163,569*15 'Přepočtené koeficientem množství</t>
  </si>
  <si>
    <t>115</t>
  </si>
  <si>
    <t>997013875</t>
  </si>
  <si>
    <t>Poplatek za uložení stavebního odpadu na recyklační skládce (skládkovné) asfaltového bez obsahu dehtu zatříděného do Katalogu odpadů pod kódem 17 03 02</t>
  </si>
  <si>
    <t>-241423939</t>
  </si>
  <si>
    <t>https://podminky.urs.cz/item/CS_URS_2023_02/997013875</t>
  </si>
  <si>
    <t>116</t>
  </si>
  <si>
    <t>997013873</t>
  </si>
  <si>
    <t>1703183260</t>
  </si>
  <si>
    <t>https://podminky.urs.cz/item/CS_URS_2023_02/997013873</t>
  </si>
  <si>
    <t>998</t>
  </si>
  <si>
    <t>Přesun hmot</t>
  </si>
  <si>
    <t>117</t>
  </si>
  <si>
    <t>998274101</t>
  </si>
  <si>
    <t>Přesun hmot pro trubní vedení hloubené z trub betonových nebo železobetonových pro vodovody nebo kanalizace v otevřeném výkopu dopravní vzdálenost do 15 m</t>
  </si>
  <si>
    <t>1882994612</t>
  </si>
  <si>
    <t>https://podminky.urs.cz/item/CS_URS_2023_02/998274101</t>
  </si>
  <si>
    <t>ostatní - vedlejší náklady</t>
  </si>
  <si>
    <t>Ing. Josef Kopecký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</si>
  <si>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</si>
  <si>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</si>
  <si>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</si>
  <si>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</si>
  <si>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</si>
  <si>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</si>
  <si>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</si>
  <si>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</si>
  <si>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</si>
  <si>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</si>
  <si>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kpl.</t>
  </si>
  <si>
    <t>29663181</t>
  </si>
  <si>
    <t xml:space="preserve">Poznámka k položce:_x000d_
Poznámka k položce: vytýčení stavby apod._x000d_
</t>
  </si>
  <si>
    <t>012203000</t>
  </si>
  <si>
    <t>Geodetické práce při provádění stavby</t>
  </si>
  <si>
    <t>364169233</t>
  </si>
  <si>
    <t xml:space="preserve">Poznámka k položce:_x000d_
Zaměření provedených inž.sítí ve výkopu před záhozem, geometrický plán_x000d_
</t>
  </si>
  <si>
    <t>013254000</t>
  </si>
  <si>
    <t>Dokumentace skutečného provedení stavby</t>
  </si>
  <si>
    <t>1407688605</t>
  </si>
  <si>
    <t>013294000</t>
  </si>
  <si>
    <t>Ostatní dokumentace, průzkum komunikací, objektů a pozemků vč.vyhotovení fotodokumentace příp.video záznam</t>
  </si>
  <si>
    <t>643410100</t>
  </si>
  <si>
    <t xml:space="preserve">Poznámka k položce:_x000d_
Poznámka k položce: pořízení fotodokumentace z průběhu stavby, proměření identifikačního vodiče_x000d_
</t>
  </si>
  <si>
    <t>VRN3</t>
  </si>
  <si>
    <t>Zařízení staveniště</t>
  </si>
  <si>
    <t>030001000</t>
  </si>
  <si>
    <t>1663251290</t>
  </si>
  <si>
    <t>034303000</t>
  </si>
  <si>
    <t>Dopravní značení na staveništi</t>
  </si>
  <si>
    <t>…</t>
  </si>
  <si>
    <t>CS ÚRS 2022 01</t>
  </si>
  <si>
    <t>1024</t>
  </si>
  <si>
    <t>1592420115</t>
  </si>
  <si>
    <t>https://podminky.urs.cz/item/CS_URS_2022_01/034303000</t>
  </si>
  <si>
    <t>034403000</t>
  </si>
  <si>
    <t>Osvětlení staveniště</t>
  </si>
  <si>
    <t>-488086530</t>
  </si>
  <si>
    <t>https://podminky.urs.cz/item/CS_URS_2022_01/034403000</t>
  </si>
  <si>
    <t>034503000</t>
  </si>
  <si>
    <t>Informační tabule na staveništi</t>
  </si>
  <si>
    <t>408838256</t>
  </si>
  <si>
    <t>https://podminky.urs.cz/item/CS_URS_2022_01/034503000</t>
  </si>
  <si>
    <t>035103001</t>
  </si>
  <si>
    <t>Pronájem ploch</t>
  </si>
  <si>
    <t>268505652</t>
  </si>
  <si>
    <t xml:space="preserve">Poznámka k položce:_x000d_
Poznámka k položce: Poplatky za zábor_x000d_
</t>
  </si>
  <si>
    <t>VRN4</t>
  </si>
  <si>
    <t>Inženýrská činnost</t>
  </si>
  <si>
    <t>043002000</t>
  </si>
  <si>
    <t>Zkoušky a ostatní měření</t>
  </si>
  <si>
    <t>1695703353</t>
  </si>
  <si>
    <t>https://podminky.urs.cz/item/CS_URS_2022_01/043002000</t>
  </si>
  <si>
    <t>045002000</t>
  </si>
  <si>
    <t>Kompletační a koordinační činnost</t>
  </si>
  <si>
    <t>1511000941</t>
  </si>
  <si>
    <t>ON5</t>
  </si>
  <si>
    <t>Vytyčení stávajících sítí, zvláštní užívání komunikací a pod.</t>
  </si>
  <si>
    <t>p.s.</t>
  </si>
  <si>
    <t>1558189990</t>
  </si>
  <si>
    <t>SEZNAM FIGUR</t>
  </si>
  <si>
    <t>Výměra</t>
  </si>
  <si>
    <t xml:space="preserve"> 01</t>
  </si>
  <si>
    <t>(2,13+1,93)/2*45,60*1,40</t>
  </si>
  <si>
    <t>(1,93+2,30)/2*26,10*1,40</t>
  </si>
  <si>
    <t>(2,30+2,63)/2*18,74*1,40</t>
  </si>
  <si>
    <t>(2,13+1,83)/2*47,48*1,40</t>
  </si>
  <si>
    <t>1,83*47,49*1,40</t>
  </si>
  <si>
    <t>(1,83+2,03)/2*32,15*1,40</t>
  </si>
  <si>
    <t>(2,03+2,13)/2*30,10*1,40</t>
  </si>
  <si>
    <t>2,13*46,42*1,40</t>
  </si>
  <si>
    <t>(2,13+2,33)/2*23,41*1,40</t>
  </si>
  <si>
    <t>(2,33+3,05)/2*26,35*1,40</t>
  </si>
  <si>
    <t>Použití figury:</t>
  </si>
  <si>
    <t>Hloubení zapažených rýh š do 2000 mm v hornině třídy těžitelnosti I skupiny 3 objem do 500 m3</t>
  </si>
  <si>
    <t>Hloubení zapažených rýh š do 2000 mm v hornině třídy těžitelnosti II skupiny 4 objem do 1000 m3</t>
  </si>
  <si>
    <t>Hloubení zapažených rýh š do 2000 mm v hornině třídy těžitelnosti II skupiny 5 objem do 500 m3</t>
  </si>
  <si>
    <t>Vodorovné přemístění přes 4 000 do 5000 m výkopku/sypaniny z horniny třídy těžitelnosti I skupiny 1 až 3</t>
  </si>
  <si>
    <t>Vodorovné přemístění přes 4 000 do 5000 m výkopku/sypaniny z horniny třídy těžitelnosti II skupiny 4 a 5</t>
  </si>
  <si>
    <t>Vodorovné přemístění přes 9 000 do 10000 m výkopku/sypaniny z horniny třídy těžitelnosti II skupiny 4 a 5</t>
  </si>
  <si>
    <t>Nakládání výkopku z hornin třídy těžitelnosti I skupiny 1 až 3 přes 100 m3</t>
  </si>
  <si>
    <t>Nakládání výkopku z hornin třídy těžitelnosti II skupiny 4 a 5 přes 100 m3</t>
  </si>
  <si>
    <t>Uložení sypaniny na skládky nebo meziskládky</t>
  </si>
  <si>
    <t>Zásyp jam, šachet rýh nebo kolem objektů sypaninou se zhutněním</t>
  </si>
  <si>
    <t>(0+0,44)/2*0,48*2,00</t>
  </si>
  <si>
    <t>(0,44+2,27)/2*10,98*2,00</t>
  </si>
  <si>
    <t>(2,27+1,00)/2*4,88*2,00</t>
  </si>
  <si>
    <t>(1,00+1,43)/2*29,87*2,00</t>
  </si>
  <si>
    <t>1,43*42,28*2,00</t>
  </si>
  <si>
    <t>(1,43+1,29)/2*19,49*2,00</t>
  </si>
  <si>
    <t>(1,29+2,13)/2*21,52*2,00</t>
  </si>
  <si>
    <t>Hloubení rýh nezapažených š do 2000 mm v hornině třídy těžitelnosti I skupiny 3 objem do 500 m3 strojně</t>
  </si>
  <si>
    <t>Hloubení rýh nezapažených š do 2000 mm v hornině třídy těžitelnosti II skupiny 4 objem do 500 m3 strojně</t>
  </si>
  <si>
    <t>Hloubení rýh nezapažených š do 2000 mm v hornině třídy těžitelnosti II skupiny 5 objem do 50 m3 strojně</t>
  </si>
  <si>
    <t>(3,05+3,06)/2*4,90*2,00</t>
  </si>
  <si>
    <t>(3,06+2,23)/2*3,00*2,00</t>
  </si>
  <si>
    <t>2,23*4,40*2,00</t>
  </si>
  <si>
    <t>0,20*142,50*0,25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</si>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</sst>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51" TargetMode="External" /><Relationship Id="rId2" Type="http://schemas.openxmlformats.org/officeDocument/2006/relationships/hyperlink" Target="https://podminky.urs.cz/item/CS_URS_2023_02/113107164" TargetMode="External" /><Relationship Id="rId3" Type="http://schemas.openxmlformats.org/officeDocument/2006/relationships/hyperlink" Target="https://podminky.urs.cz/item/CS_URS_2023_02/113107182" TargetMode="External" /><Relationship Id="rId4" Type="http://schemas.openxmlformats.org/officeDocument/2006/relationships/hyperlink" Target="https://podminky.urs.cz/item/CS_URS_2023_02/113107325" TargetMode="External" /><Relationship Id="rId5" Type="http://schemas.openxmlformats.org/officeDocument/2006/relationships/hyperlink" Target="https://podminky.urs.cz/item/CS_URS_2023_02/121151123" TargetMode="External" /><Relationship Id="rId6" Type="http://schemas.openxmlformats.org/officeDocument/2006/relationships/hyperlink" Target="https://podminky.urs.cz/item/CS_URS_2023_02/132251254" TargetMode="External" /><Relationship Id="rId7" Type="http://schemas.openxmlformats.org/officeDocument/2006/relationships/hyperlink" Target="https://podminky.urs.cz/item/CS_URS_2023_02/132254204" TargetMode="External" /><Relationship Id="rId8" Type="http://schemas.openxmlformats.org/officeDocument/2006/relationships/hyperlink" Target="https://podminky.urs.cz/item/CS_URS_2023_02/132351254" TargetMode="External" /><Relationship Id="rId9" Type="http://schemas.openxmlformats.org/officeDocument/2006/relationships/hyperlink" Target="https://podminky.urs.cz/item/CS_URS_2023_02/132354205" TargetMode="External" /><Relationship Id="rId10" Type="http://schemas.openxmlformats.org/officeDocument/2006/relationships/hyperlink" Target="https://podminky.urs.cz/item/CS_URS_2023_02/132451252" TargetMode="External" /><Relationship Id="rId11" Type="http://schemas.openxmlformats.org/officeDocument/2006/relationships/hyperlink" Target="https://podminky.urs.cz/item/CS_URS_2023_02/132454204" TargetMode="External" /><Relationship Id="rId12" Type="http://schemas.openxmlformats.org/officeDocument/2006/relationships/hyperlink" Target="https://podminky.urs.cz/item/CS_URS_2023_02/151101101" TargetMode="External" /><Relationship Id="rId13" Type="http://schemas.openxmlformats.org/officeDocument/2006/relationships/hyperlink" Target="https://podminky.urs.cz/item/CS_URS_2023_02/151101102" TargetMode="External" /><Relationship Id="rId14" Type="http://schemas.openxmlformats.org/officeDocument/2006/relationships/hyperlink" Target="https://podminky.urs.cz/item/CS_URS_2023_02/151101111" TargetMode="External" /><Relationship Id="rId15" Type="http://schemas.openxmlformats.org/officeDocument/2006/relationships/hyperlink" Target="https://podminky.urs.cz/item/CS_URS_2023_02/151101112" TargetMode="External" /><Relationship Id="rId16" Type="http://schemas.openxmlformats.org/officeDocument/2006/relationships/hyperlink" Target="https://podminky.urs.cz/item/CS_URS_2023_02/162251102" TargetMode="External" /><Relationship Id="rId17" Type="http://schemas.openxmlformats.org/officeDocument/2006/relationships/hyperlink" Target="https://podminky.urs.cz/item/CS_URS_2023_02/162651112" TargetMode="External" /><Relationship Id="rId18" Type="http://schemas.openxmlformats.org/officeDocument/2006/relationships/hyperlink" Target="https://podminky.urs.cz/item/CS_URS_2023_02/162651132" TargetMode="External" /><Relationship Id="rId19" Type="http://schemas.openxmlformats.org/officeDocument/2006/relationships/hyperlink" Target="https://podminky.urs.cz/item/CS_URS_2023_02/162751137" TargetMode="External" /><Relationship Id="rId20" Type="http://schemas.openxmlformats.org/officeDocument/2006/relationships/hyperlink" Target="https://podminky.urs.cz/item/CS_URS_2023_02/162751139" TargetMode="External" /><Relationship Id="rId21" Type="http://schemas.openxmlformats.org/officeDocument/2006/relationships/hyperlink" Target="https://podminky.urs.cz/item/CS_URS_2023_02/167151111" TargetMode="External" /><Relationship Id="rId22" Type="http://schemas.openxmlformats.org/officeDocument/2006/relationships/hyperlink" Target="https://podminky.urs.cz/item/CS_URS_2023_02/167151112" TargetMode="External" /><Relationship Id="rId23" Type="http://schemas.openxmlformats.org/officeDocument/2006/relationships/hyperlink" Target="https://podminky.urs.cz/item/CS_URS_2023_02/171201231" TargetMode="External" /><Relationship Id="rId24" Type="http://schemas.openxmlformats.org/officeDocument/2006/relationships/hyperlink" Target="https://podminky.urs.cz/item/CS_URS_2023_02/171251201" TargetMode="External" /><Relationship Id="rId25" Type="http://schemas.openxmlformats.org/officeDocument/2006/relationships/hyperlink" Target="https://podminky.urs.cz/item/CS_URS_2023_02/174151101" TargetMode="External" /><Relationship Id="rId26" Type="http://schemas.openxmlformats.org/officeDocument/2006/relationships/hyperlink" Target="https://podminky.urs.cz/item/CS_URS_2023_02/175151101" TargetMode="External" /><Relationship Id="rId27" Type="http://schemas.openxmlformats.org/officeDocument/2006/relationships/hyperlink" Target="https://podminky.urs.cz/item/CS_URS_2023_02/181351113" TargetMode="External" /><Relationship Id="rId28" Type="http://schemas.openxmlformats.org/officeDocument/2006/relationships/hyperlink" Target="https://podminky.urs.cz/item/CS_URS_2023_02/181411121" TargetMode="External" /><Relationship Id="rId29" Type="http://schemas.openxmlformats.org/officeDocument/2006/relationships/hyperlink" Target="https://podminky.urs.cz/item/CS_URS_2023_02/181411131" TargetMode="External" /><Relationship Id="rId30" Type="http://schemas.openxmlformats.org/officeDocument/2006/relationships/hyperlink" Target="https://podminky.urs.cz/item/CS_URS_2023_02/181951111" TargetMode="External" /><Relationship Id="rId31" Type="http://schemas.openxmlformats.org/officeDocument/2006/relationships/hyperlink" Target="https://podminky.urs.cz/item/CS_URS_2023_02/185803111" TargetMode="External" /><Relationship Id="rId32" Type="http://schemas.openxmlformats.org/officeDocument/2006/relationships/hyperlink" Target="https://podminky.urs.cz/item/CS_URS_2023_02/185803211" TargetMode="External" /><Relationship Id="rId33" Type="http://schemas.openxmlformats.org/officeDocument/2006/relationships/hyperlink" Target="https://podminky.urs.cz/item/CS_URS_2023_02/185804312" TargetMode="External" /><Relationship Id="rId34" Type="http://schemas.openxmlformats.org/officeDocument/2006/relationships/hyperlink" Target="https://podminky.urs.cz/item/CS_URS_2023_02/185851121" TargetMode="External" /><Relationship Id="rId35" Type="http://schemas.openxmlformats.org/officeDocument/2006/relationships/hyperlink" Target="https://podminky.urs.cz/item/CS_URS_2023_02/185851129" TargetMode="External" /><Relationship Id="rId36" Type="http://schemas.openxmlformats.org/officeDocument/2006/relationships/hyperlink" Target="https://podminky.urs.cz/item/CS_URS_2023_02/212751103" TargetMode="External" /><Relationship Id="rId37" Type="http://schemas.openxmlformats.org/officeDocument/2006/relationships/hyperlink" Target="https://podminky.urs.cz/item/CS_URS_2023_02/213311113" TargetMode="External" /><Relationship Id="rId38" Type="http://schemas.openxmlformats.org/officeDocument/2006/relationships/hyperlink" Target="https://podminky.urs.cz/item/CS_URS_2023_02/317121251" TargetMode="External" /><Relationship Id="rId39" Type="http://schemas.openxmlformats.org/officeDocument/2006/relationships/hyperlink" Target="https://podminky.urs.cz/item/CS_URS_2023_02/359901211" TargetMode="External" /><Relationship Id="rId40" Type="http://schemas.openxmlformats.org/officeDocument/2006/relationships/hyperlink" Target="https://podminky.urs.cz/item/CS_URS_2023_02/451541111" TargetMode="External" /><Relationship Id="rId41" Type="http://schemas.openxmlformats.org/officeDocument/2006/relationships/hyperlink" Target="https://podminky.urs.cz/item/CS_URS_2023_02/451573111" TargetMode="External" /><Relationship Id="rId42" Type="http://schemas.openxmlformats.org/officeDocument/2006/relationships/hyperlink" Target="https://podminky.urs.cz/item/CS_URS_2023_02/452311131" TargetMode="External" /><Relationship Id="rId43" Type="http://schemas.openxmlformats.org/officeDocument/2006/relationships/hyperlink" Target="https://podminky.urs.cz/item/CS_URS_2023_02/452312131" TargetMode="External" /><Relationship Id="rId44" Type="http://schemas.openxmlformats.org/officeDocument/2006/relationships/hyperlink" Target="https://podminky.urs.cz/item/CS_URS_2023_02/452351101" TargetMode="External" /><Relationship Id="rId45" Type="http://schemas.openxmlformats.org/officeDocument/2006/relationships/hyperlink" Target="https://podminky.urs.cz/item/CS_URS_2023_02/463212121" TargetMode="External" /><Relationship Id="rId46" Type="http://schemas.openxmlformats.org/officeDocument/2006/relationships/hyperlink" Target="https://podminky.urs.cz/item/CS_URS_2023_02/463212191" TargetMode="External" /><Relationship Id="rId47" Type="http://schemas.openxmlformats.org/officeDocument/2006/relationships/hyperlink" Target="https://podminky.urs.cz/item/CS_URS_2023_02/564760101" TargetMode="External" /><Relationship Id="rId48" Type="http://schemas.openxmlformats.org/officeDocument/2006/relationships/hyperlink" Target="https://podminky.urs.cz/item/CS_URS_2023_02/564801012" TargetMode="External" /><Relationship Id="rId49" Type="http://schemas.openxmlformats.org/officeDocument/2006/relationships/hyperlink" Target="https://podminky.urs.cz/item/CS_URS_2023_02/564851111" TargetMode="External" /><Relationship Id="rId50" Type="http://schemas.openxmlformats.org/officeDocument/2006/relationships/hyperlink" Target="https://podminky.urs.cz/item/CS_URS_2023_02/564861111" TargetMode="External" /><Relationship Id="rId51" Type="http://schemas.openxmlformats.org/officeDocument/2006/relationships/hyperlink" Target="https://podminky.urs.cz/item/CS_URS_2023_02/564861011" TargetMode="External" /><Relationship Id="rId52" Type="http://schemas.openxmlformats.org/officeDocument/2006/relationships/hyperlink" Target="https://podminky.urs.cz/item/CS_URS_2023_02/565145101" TargetMode="External" /><Relationship Id="rId53" Type="http://schemas.openxmlformats.org/officeDocument/2006/relationships/hyperlink" Target="https://podminky.urs.cz/item/CS_URS_2023_02/569231111" TargetMode="External" /><Relationship Id="rId54" Type="http://schemas.openxmlformats.org/officeDocument/2006/relationships/hyperlink" Target="https://podminky.urs.cz/item/CS_URS_2023_02/573111115" TargetMode="External" /><Relationship Id="rId55" Type="http://schemas.openxmlformats.org/officeDocument/2006/relationships/hyperlink" Target="https://podminky.urs.cz/item/CS_URS_2023_02/573211112" TargetMode="External" /><Relationship Id="rId56" Type="http://schemas.openxmlformats.org/officeDocument/2006/relationships/hyperlink" Target="https://podminky.urs.cz/item/CS_URS_2023_02/577134031" TargetMode="External" /><Relationship Id="rId57" Type="http://schemas.openxmlformats.org/officeDocument/2006/relationships/hyperlink" Target="https://podminky.urs.cz/item/CS_URS_2023_02/591211111" TargetMode="External" /><Relationship Id="rId58" Type="http://schemas.openxmlformats.org/officeDocument/2006/relationships/hyperlink" Target="https://podminky.urs.cz/item/CS_URS_2023_02/821391111" TargetMode="External" /><Relationship Id="rId59" Type="http://schemas.openxmlformats.org/officeDocument/2006/relationships/hyperlink" Target="https://podminky.urs.cz/item/CS_URS_2023_02/831392121" TargetMode="External" /><Relationship Id="rId60" Type="http://schemas.openxmlformats.org/officeDocument/2006/relationships/hyperlink" Target="https://podminky.urs.cz/item/CS_URS_2023_02/837392221" TargetMode="External" /><Relationship Id="rId61" Type="http://schemas.openxmlformats.org/officeDocument/2006/relationships/hyperlink" Target="https://podminky.urs.cz/item/CS_URS_2023_02/871315211" TargetMode="External" /><Relationship Id="rId62" Type="http://schemas.openxmlformats.org/officeDocument/2006/relationships/hyperlink" Target="https://podminky.urs.cz/item/CS_URS_2023_02/871350310" TargetMode="External" /><Relationship Id="rId63" Type="http://schemas.openxmlformats.org/officeDocument/2006/relationships/hyperlink" Target="https://podminky.urs.cz/item/CS_URS_2023_02/877310310" TargetMode="External" /><Relationship Id="rId64" Type="http://schemas.openxmlformats.org/officeDocument/2006/relationships/hyperlink" Target="https://podminky.urs.cz/item/CS_URS_2023_02/877350330" TargetMode="External" /><Relationship Id="rId65" Type="http://schemas.openxmlformats.org/officeDocument/2006/relationships/hyperlink" Target="https://podminky.urs.cz/item/CS_URS_2023_02/877350310" TargetMode="External" /><Relationship Id="rId66" Type="http://schemas.openxmlformats.org/officeDocument/2006/relationships/hyperlink" Target="https://podminky.urs.cz/item/CS_URS_2023_02/877355122" TargetMode="External" /><Relationship Id="rId67" Type="http://schemas.openxmlformats.org/officeDocument/2006/relationships/hyperlink" Target="https://podminky.urs.cz/item/CS_URS_2023_02/877390320" TargetMode="External" /><Relationship Id="rId68" Type="http://schemas.openxmlformats.org/officeDocument/2006/relationships/hyperlink" Target="https://podminky.urs.cz/item/CS_URS_2023_02/892392121" TargetMode="External" /><Relationship Id="rId69" Type="http://schemas.openxmlformats.org/officeDocument/2006/relationships/hyperlink" Target="https://podminky.urs.cz/item/CS_URS_2023_02/894118001" TargetMode="External" /><Relationship Id="rId70" Type="http://schemas.openxmlformats.org/officeDocument/2006/relationships/hyperlink" Target="https://podminky.urs.cz/item/CS_URS_2023_02/894411131" TargetMode="External" /><Relationship Id="rId71" Type="http://schemas.openxmlformats.org/officeDocument/2006/relationships/hyperlink" Target="https://podminky.urs.cz/item/CS_URS_2023_02/899104112" TargetMode="External" /><Relationship Id="rId72" Type="http://schemas.openxmlformats.org/officeDocument/2006/relationships/hyperlink" Target="https://podminky.urs.cz/item/CS_URS_2023_02/899623141" TargetMode="External" /><Relationship Id="rId73" Type="http://schemas.openxmlformats.org/officeDocument/2006/relationships/hyperlink" Target="https://podminky.urs.cz/item/CS_URS_2023_02/899623181" TargetMode="External" /><Relationship Id="rId74" Type="http://schemas.openxmlformats.org/officeDocument/2006/relationships/hyperlink" Target="https://podminky.urs.cz/item/CS_URS_2023_02/899643111" TargetMode="External" /><Relationship Id="rId75" Type="http://schemas.openxmlformats.org/officeDocument/2006/relationships/hyperlink" Target="https://podminky.urs.cz/item/CS_URS_2023_02/977151124" TargetMode="External" /><Relationship Id="rId76" Type="http://schemas.openxmlformats.org/officeDocument/2006/relationships/hyperlink" Target="https://podminky.urs.cz/item/CS_URS_2023_02/979071111" TargetMode="External" /><Relationship Id="rId77" Type="http://schemas.openxmlformats.org/officeDocument/2006/relationships/hyperlink" Target="https://podminky.urs.cz/item/CS_URS_2023_02/997013501" TargetMode="External" /><Relationship Id="rId78" Type="http://schemas.openxmlformats.org/officeDocument/2006/relationships/hyperlink" Target="https://podminky.urs.cz/item/CS_URS_2023_02/997013509" TargetMode="External" /><Relationship Id="rId79" Type="http://schemas.openxmlformats.org/officeDocument/2006/relationships/hyperlink" Target="https://podminky.urs.cz/item/CS_URS_2023_02/997013875" TargetMode="External" /><Relationship Id="rId80" Type="http://schemas.openxmlformats.org/officeDocument/2006/relationships/hyperlink" Target="https://podminky.urs.cz/item/CS_URS_2023_02/997013873" TargetMode="External" /><Relationship Id="rId81" Type="http://schemas.openxmlformats.org/officeDocument/2006/relationships/hyperlink" Target="https://podminky.urs.cz/item/CS_URS_2023_02/998274101" TargetMode="External" /><Relationship Id="rId8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34303000" TargetMode="External" /><Relationship Id="rId2" Type="http://schemas.openxmlformats.org/officeDocument/2006/relationships/hyperlink" Target="https://podminky.urs.cz/item/CS_URS_2022_01/034403000" TargetMode="External" /><Relationship Id="rId3" Type="http://schemas.openxmlformats.org/officeDocument/2006/relationships/hyperlink" Target="https://podminky.urs.cz/item/CS_URS_2022_01/034503000" TargetMode="External" /><Relationship Id="rId4" Type="http://schemas.openxmlformats.org/officeDocument/2006/relationships/hyperlink" Target="https://podminky.urs.cz/item/CS_URS_2022_01/043002000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2023-09-07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Dostavba kanalizace Popice u Jihlavy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Popice u Jihlavy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14. 9. 2023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Jihlava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AQA-CEAN Ing.Josef Novotný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Martin Lang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Dostavba kanalizace'!J30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Dostavba kanalizace'!P89</f>
        <v>0</v>
      </c>
      <c r="AV55" s="122">
        <f>'01 - Dostavba kanalizace'!J33</f>
        <v>0</v>
      </c>
      <c r="AW55" s="122">
        <f>'01 - Dostavba kanalizace'!J34</f>
        <v>0</v>
      </c>
      <c r="AX55" s="122">
        <f>'01 - Dostavba kanalizace'!J35</f>
        <v>0</v>
      </c>
      <c r="AY55" s="122">
        <f>'01 - Dostavba kanalizace'!J36</f>
        <v>0</v>
      </c>
      <c r="AZ55" s="122">
        <f>'01 - Dostavba kanalizace'!F33</f>
        <v>0</v>
      </c>
      <c r="BA55" s="122">
        <f>'01 - Dostavba kanalizace'!F34</f>
        <v>0</v>
      </c>
      <c r="BB55" s="122">
        <f>'01 - Dostavba kanalizace'!F35</f>
        <v>0</v>
      </c>
      <c r="BC55" s="122">
        <f>'01 - Dostavba kanalizace'!F36</f>
        <v>0</v>
      </c>
      <c r="BD55" s="124">
        <f>'01 - Dostavba kanalizace'!F37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'ostatní - vedlejší náklady'!J30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85</v>
      </c>
      <c r="AR56" s="120"/>
      <c r="AS56" s="126">
        <v>0</v>
      </c>
      <c r="AT56" s="127">
        <f>ROUND(SUM(AV56:AW56),2)</f>
        <v>0</v>
      </c>
      <c r="AU56" s="128">
        <f>'ostatní - vedlejší náklady'!P83</f>
        <v>0</v>
      </c>
      <c r="AV56" s="127">
        <f>'ostatní - vedlejší náklady'!J33</f>
        <v>0</v>
      </c>
      <c r="AW56" s="127">
        <f>'ostatní - vedlejší náklady'!J34</f>
        <v>0</v>
      </c>
      <c r="AX56" s="127">
        <f>'ostatní - vedlejší náklady'!J35</f>
        <v>0</v>
      </c>
      <c r="AY56" s="127">
        <f>'ostatní - vedlejší náklady'!J36</f>
        <v>0</v>
      </c>
      <c r="AZ56" s="127">
        <f>'ostatní - vedlejší náklady'!F33</f>
        <v>0</v>
      </c>
      <c r="BA56" s="127">
        <f>'ostatní - vedlejší náklady'!F34</f>
        <v>0</v>
      </c>
      <c r="BB56" s="127">
        <f>'ostatní - vedlejší náklady'!F35</f>
        <v>0</v>
      </c>
      <c r="BC56" s="127">
        <f>'ostatní - vedlejší náklady'!F36</f>
        <v>0</v>
      </c>
      <c r="BD56" s="129">
        <f>'ostatní - vedlejší náklady'!F37</f>
        <v>0</v>
      </c>
      <c r="BE56" s="7"/>
      <c r="BT56" s="125" t="s">
        <v>80</v>
      </c>
      <c r="BV56" s="125" t="s">
        <v>74</v>
      </c>
      <c r="BW56" s="125" t="s">
        <v>86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PGfROhnx4nH8k0p5sLKTMQMNrzBmkYbitqaRqAI8NzXqlvHfUUrZpZeuMdde458nNI4dhOGT0eEv8+pWNxrUhA==" hashValue="u1PfL9I7qv54k5bOu4fJl4LAmwx7+J9GRcIS4V/jcFjwSnAk7KBBmG92VlPSJzMeujRpVAJQLhJfBcon7q81Y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Dostavba kanalizace'!C2" display="/"/>
    <hyperlink ref="A56" location="'ostatní - vedlejš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  <c r="AZ2" s="130" t="s">
        <v>87</v>
      </c>
      <c r="BA2" s="130" t="s">
        <v>88</v>
      </c>
      <c r="BB2" s="130" t="s">
        <v>89</v>
      </c>
      <c r="BC2" s="130" t="s">
        <v>90</v>
      </c>
      <c r="BD2" s="13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  <c r="AZ3" s="130" t="s">
        <v>92</v>
      </c>
      <c r="BA3" s="130" t="s">
        <v>93</v>
      </c>
      <c r="BB3" s="130" t="s">
        <v>89</v>
      </c>
      <c r="BC3" s="130" t="s">
        <v>94</v>
      </c>
      <c r="BD3" s="130" t="s">
        <v>91</v>
      </c>
    </row>
    <row r="4" s="1" customFormat="1" ht="24.96" customHeight="1">
      <c r="B4" s="22"/>
      <c r="D4" s="133" t="s">
        <v>95</v>
      </c>
      <c r="L4" s="22"/>
      <c r="M4" s="134" t="s">
        <v>10</v>
      </c>
      <c r="AT4" s="19" t="s">
        <v>4</v>
      </c>
      <c r="AZ4" s="130" t="s">
        <v>96</v>
      </c>
      <c r="BA4" s="130" t="s">
        <v>97</v>
      </c>
      <c r="BB4" s="130" t="s">
        <v>89</v>
      </c>
      <c r="BC4" s="130" t="s">
        <v>98</v>
      </c>
      <c r="BD4" s="130" t="s">
        <v>91</v>
      </c>
    </row>
    <row r="5" s="1" customFormat="1" ht="6.96" customHeight="1">
      <c r="B5" s="22"/>
      <c r="L5" s="22"/>
      <c r="AZ5" s="130" t="s">
        <v>99</v>
      </c>
      <c r="BA5" s="130" t="s">
        <v>100</v>
      </c>
      <c r="BB5" s="130" t="s">
        <v>89</v>
      </c>
      <c r="BC5" s="130" t="s">
        <v>101</v>
      </c>
      <c r="BD5" s="130" t="s">
        <v>91</v>
      </c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Dostavba kanalizace Popice u Jihlavy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102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103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14. 9. 2023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ROUND(J89,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ROUND((SUM(BE89:BE510)),  2)</f>
        <v>0</v>
      </c>
      <c r="G33" s="40"/>
      <c r="H33" s="40"/>
      <c r="I33" s="151">
        <v>0.20999999999999999</v>
      </c>
      <c r="J33" s="150">
        <f>ROUND(((SUM(BE89:BE510))*I33),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ROUND((SUM(BF89:BF510)),  2)</f>
        <v>0</v>
      </c>
      <c r="G34" s="40"/>
      <c r="H34" s="40"/>
      <c r="I34" s="151">
        <v>0.14999999999999999</v>
      </c>
      <c r="J34" s="150">
        <f>ROUND(((SUM(BF89:BF510))*I34),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ROUND((SUM(BG89:BG510)),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ROUND((SUM(BH89:BH510)),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ROUND((SUM(BI89:BI510)),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Dostavba kanalizace Popice u Jihlavy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Dostavba kanalizace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Popice u Jihlavy</v>
      </c>
      <c r="G52" s="42"/>
      <c r="H52" s="42"/>
      <c r="I52" s="34" t="s">
        <v>23</v>
      </c>
      <c r="J52" s="74" t="str">
        <f>IF(J12="","",J12)</f>
        <v>14. 9. 2023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Jihlava</v>
      </c>
      <c r="G54" s="42"/>
      <c r="H54" s="42"/>
      <c r="I54" s="34" t="s">
        <v>31</v>
      </c>
      <c r="J54" s="38" t="str">
        <f>E21</f>
        <v>AQA-CEAN Ing.Josef Novotný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Martin Lang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105</v>
      </c>
      <c r="D57" s="165"/>
      <c r="E57" s="165"/>
      <c r="F57" s="165"/>
      <c r="G57" s="165"/>
      <c r="H57" s="165"/>
      <c r="I57" s="165"/>
      <c r="J57" s="166" t="s">
        <v>106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8"/>
      <c r="C60" s="169"/>
      <c r="D60" s="170" t="s">
        <v>108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109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110</v>
      </c>
      <c r="E62" s="177"/>
      <c r="F62" s="177"/>
      <c r="G62" s="177"/>
      <c r="H62" s="177"/>
      <c r="I62" s="177"/>
      <c r="J62" s="178">
        <f>J284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111</v>
      </c>
      <c r="E63" s="177"/>
      <c r="F63" s="177"/>
      <c r="G63" s="177"/>
      <c r="H63" s="177"/>
      <c r="I63" s="177"/>
      <c r="J63" s="178">
        <f>J292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112</v>
      </c>
      <c r="E64" s="177"/>
      <c r="F64" s="177"/>
      <c r="G64" s="177"/>
      <c r="H64" s="177"/>
      <c r="I64" s="177"/>
      <c r="J64" s="178">
        <f>J301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113</v>
      </c>
      <c r="E65" s="177"/>
      <c r="F65" s="177"/>
      <c r="G65" s="177"/>
      <c r="H65" s="177"/>
      <c r="I65" s="177"/>
      <c r="J65" s="178">
        <f>J340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114</v>
      </c>
      <c r="E66" s="177"/>
      <c r="F66" s="177"/>
      <c r="G66" s="177"/>
      <c r="H66" s="177"/>
      <c r="I66" s="177"/>
      <c r="J66" s="178">
        <f>J387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115</v>
      </c>
      <c r="E67" s="177"/>
      <c r="F67" s="177"/>
      <c r="G67" s="177"/>
      <c r="H67" s="177"/>
      <c r="I67" s="177"/>
      <c r="J67" s="178">
        <f>J490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116</v>
      </c>
      <c r="E68" s="177"/>
      <c r="F68" s="177"/>
      <c r="G68" s="177"/>
      <c r="H68" s="177"/>
      <c r="I68" s="177"/>
      <c r="J68" s="178">
        <f>J498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117</v>
      </c>
      <c r="E69" s="177"/>
      <c r="F69" s="177"/>
      <c r="G69" s="177"/>
      <c r="H69" s="177"/>
      <c r="I69" s="177"/>
      <c r="J69" s="178">
        <f>J508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118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3" t="str">
        <f>E7</f>
        <v>Dostavba kanalizace Popice u Jihlavy</v>
      </c>
      <c r="F79" s="34"/>
      <c r="G79" s="34"/>
      <c r="H79" s="34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102</v>
      </c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01 - Dostavba kanalizace</v>
      </c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Popice u Jihlavy</v>
      </c>
      <c r="G83" s="42"/>
      <c r="H83" s="42"/>
      <c r="I83" s="34" t="s">
        <v>23</v>
      </c>
      <c r="J83" s="74" t="str">
        <f>IF(J12="","",J12)</f>
        <v>14. 9. 2023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25</v>
      </c>
      <c r="D85" s="42"/>
      <c r="E85" s="42"/>
      <c r="F85" s="29" t="str">
        <f>E15</f>
        <v>Statutární město Jihlava</v>
      </c>
      <c r="G85" s="42"/>
      <c r="H85" s="42"/>
      <c r="I85" s="34" t="s">
        <v>31</v>
      </c>
      <c r="J85" s="38" t="str">
        <f>E21</f>
        <v>AQA-CEAN Ing.Josef Novotný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Martin Lang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0"/>
      <c r="B88" s="181"/>
      <c r="C88" s="182" t="s">
        <v>119</v>
      </c>
      <c r="D88" s="183" t="s">
        <v>57</v>
      </c>
      <c r="E88" s="183" t="s">
        <v>53</v>
      </c>
      <c r="F88" s="183" t="s">
        <v>54</v>
      </c>
      <c r="G88" s="183" t="s">
        <v>120</v>
      </c>
      <c r="H88" s="183" t="s">
        <v>121</v>
      </c>
      <c r="I88" s="183" t="s">
        <v>122</v>
      </c>
      <c r="J88" s="183" t="s">
        <v>106</v>
      </c>
      <c r="K88" s="184" t="s">
        <v>123</v>
      </c>
      <c r="L88" s="185"/>
      <c r="M88" s="94" t="s">
        <v>19</v>
      </c>
      <c r="N88" s="95" t="s">
        <v>42</v>
      </c>
      <c r="O88" s="95" t="s">
        <v>124</v>
      </c>
      <c r="P88" s="95" t="s">
        <v>125</v>
      </c>
      <c r="Q88" s="95" t="s">
        <v>126</v>
      </c>
      <c r="R88" s="95" t="s">
        <v>127</v>
      </c>
      <c r="S88" s="95" t="s">
        <v>128</v>
      </c>
      <c r="T88" s="96" t="s">
        <v>129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0"/>
      <c r="B89" s="41"/>
      <c r="C89" s="101" t="s">
        <v>130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</f>
        <v>0</v>
      </c>
      <c r="Q89" s="98"/>
      <c r="R89" s="188">
        <f>R90</f>
        <v>905.64132031999975</v>
      </c>
      <c r="S89" s="98"/>
      <c r="T89" s="189">
        <f>T90</f>
        <v>163.56889999999999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107</v>
      </c>
      <c r="BK89" s="190">
        <f>BK90</f>
        <v>0</v>
      </c>
    </row>
    <row r="90" s="12" customFormat="1" ht="25.92" customHeight="1">
      <c r="A90" s="12"/>
      <c r="B90" s="191"/>
      <c r="C90" s="192"/>
      <c r="D90" s="193" t="s">
        <v>71</v>
      </c>
      <c r="E90" s="194" t="s">
        <v>131</v>
      </c>
      <c r="F90" s="194" t="s">
        <v>132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P91+P284+P292+P301+P340+P387+P490+P498+P508</f>
        <v>0</v>
      </c>
      <c r="Q90" s="199"/>
      <c r="R90" s="200">
        <f>R91+R284+R292+R301+R340+R387+R490+R498+R508</f>
        <v>905.64132031999975</v>
      </c>
      <c r="S90" s="199"/>
      <c r="T90" s="201">
        <f>T91+T284+T292+T301+T340+T387+T490+T498+T508</f>
        <v>163.56889999999999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72</v>
      </c>
      <c r="AY90" s="202" t="s">
        <v>133</v>
      </c>
      <c r="BK90" s="204">
        <f>BK91+BK284+BK292+BK301+BK340+BK387+BK490+BK498+BK508</f>
        <v>0</v>
      </c>
    </row>
    <row r="91" s="12" customFormat="1" ht="22.8" customHeight="1">
      <c r="A91" s="12"/>
      <c r="B91" s="191"/>
      <c r="C91" s="192"/>
      <c r="D91" s="193" t="s">
        <v>71</v>
      </c>
      <c r="E91" s="205" t="s">
        <v>80</v>
      </c>
      <c r="F91" s="205" t="s">
        <v>134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SUM(P92:P283)</f>
        <v>0</v>
      </c>
      <c r="Q91" s="199"/>
      <c r="R91" s="200">
        <f>SUM(R92:R283)</f>
        <v>643.80772931999991</v>
      </c>
      <c r="S91" s="199"/>
      <c r="T91" s="201">
        <f>SUM(T92:T283)</f>
        <v>163.55769999999998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80</v>
      </c>
      <c r="AT91" s="203" t="s">
        <v>71</v>
      </c>
      <c r="AU91" s="203" t="s">
        <v>80</v>
      </c>
      <c r="AY91" s="202" t="s">
        <v>133</v>
      </c>
      <c r="BK91" s="204">
        <f>SUM(BK92:BK283)</f>
        <v>0</v>
      </c>
    </row>
    <row r="92" s="2" customFormat="1" ht="33" customHeight="1">
      <c r="A92" s="40"/>
      <c r="B92" s="41"/>
      <c r="C92" s="207" t="s">
        <v>80</v>
      </c>
      <c r="D92" s="207" t="s">
        <v>135</v>
      </c>
      <c r="E92" s="208" t="s">
        <v>136</v>
      </c>
      <c r="F92" s="209" t="s">
        <v>137</v>
      </c>
      <c r="G92" s="210" t="s">
        <v>138</v>
      </c>
      <c r="H92" s="211">
        <v>35.100000000000001</v>
      </c>
      <c r="I92" s="212"/>
      <c r="J92" s="213">
        <f>ROUND(I92*H92,2)</f>
        <v>0</v>
      </c>
      <c r="K92" s="209" t="s">
        <v>139</v>
      </c>
      <c r="L92" s="46"/>
      <c r="M92" s="214" t="s">
        <v>19</v>
      </c>
      <c r="N92" s="215" t="s">
        <v>43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0.41699999999999998</v>
      </c>
      <c r="T92" s="217">
        <f>S92*H92</f>
        <v>14.636699999999999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140</v>
      </c>
      <c r="AT92" s="218" t="s">
        <v>135</v>
      </c>
      <c r="AU92" s="218" t="s">
        <v>82</v>
      </c>
      <c r="AY92" s="19" t="s">
        <v>133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80</v>
      </c>
      <c r="BK92" s="219">
        <f>ROUND(I92*H92,2)</f>
        <v>0</v>
      </c>
      <c r="BL92" s="19" t="s">
        <v>140</v>
      </c>
      <c r="BM92" s="218" t="s">
        <v>141</v>
      </c>
    </row>
    <row r="93" s="2" customFormat="1">
      <c r="A93" s="40"/>
      <c r="B93" s="41"/>
      <c r="C93" s="42"/>
      <c r="D93" s="220" t="s">
        <v>142</v>
      </c>
      <c r="E93" s="42"/>
      <c r="F93" s="221" t="s">
        <v>143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142</v>
      </c>
      <c r="AU93" s="19" t="s">
        <v>82</v>
      </c>
    </row>
    <row r="94" s="13" customFormat="1">
      <c r="A94" s="13"/>
      <c r="B94" s="225"/>
      <c r="C94" s="226"/>
      <c r="D94" s="227" t="s">
        <v>144</v>
      </c>
      <c r="E94" s="228" t="s">
        <v>19</v>
      </c>
      <c r="F94" s="229" t="s">
        <v>145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144</v>
      </c>
      <c r="AU94" s="235" t="s">
        <v>82</v>
      </c>
      <c r="AV94" s="13" t="s">
        <v>80</v>
      </c>
      <c r="AW94" s="13" t="s">
        <v>33</v>
      </c>
      <c r="AX94" s="13" t="s">
        <v>72</v>
      </c>
      <c r="AY94" s="235" t="s">
        <v>133</v>
      </c>
    </row>
    <row r="95" s="14" customFormat="1">
      <c r="A95" s="14"/>
      <c r="B95" s="236"/>
      <c r="C95" s="237"/>
      <c r="D95" s="227" t="s">
        <v>144</v>
      </c>
      <c r="E95" s="238" t="s">
        <v>19</v>
      </c>
      <c r="F95" s="239" t="s">
        <v>146</v>
      </c>
      <c r="G95" s="237"/>
      <c r="H95" s="240">
        <v>35.100000000000001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144</v>
      </c>
      <c r="AU95" s="246" t="s">
        <v>82</v>
      </c>
      <c r="AV95" s="14" t="s">
        <v>82</v>
      </c>
      <c r="AW95" s="14" t="s">
        <v>33</v>
      </c>
      <c r="AX95" s="14" t="s">
        <v>72</v>
      </c>
      <c r="AY95" s="246" t="s">
        <v>133</v>
      </c>
    </row>
    <row r="96" s="15" customFormat="1">
      <c r="A96" s="15"/>
      <c r="B96" s="247"/>
      <c r="C96" s="248"/>
      <c r="D96" s="227" t="s">
        <v>144</v>
      </c>
      <c r="E96" s="249" t="s">
        <v>19</v>
      </c>
      <c r="F96" s="250" t="s">
        <v>147</v>
      </c>
      <c r="G96" s="248"/>
      <c r="H96" s="251">
        <v>35.100000000000001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7" t="s">
        <v>144</v>
      </c>
      <c r="AU96" s="257" t="s">
        <v>82</v>
      </c>
      <c r="AV96" s="15" t="s">
        <v>140</v>
      </c>
      <c r="AW96" s="15" t="s">
        <v>33</v>
      </c>
      <c r="AX96" s="15" t="s">
        <v>80</v>
      </c>
      <c r="AY96" s="257" t="s">
        <v>133</v>
      </c>
    </row>
    <row r="97" s="2" customFormat="1" ht="37.8" customHeight="1">
      <c r="A97" s="40"/>
      <c r="B97" s="41"/>
      <c r="C97" s="207" t="s">
        <v>82</v>
      </c>
      <c r="D97" s="207" t="s">
        <v>135</v>
      </c>
      <c r="E97" s="208" t="s">
        <v>148</v>
      </c>
      <c r="F97" s="209" t="s">
        <v>149</v>
      </c>
      <c r="G97" s="210" t="s">
        <v>138</v>
      </c>
      <c r="H97" s="211">
        <v>160.05000000000001</v>
      </c>
      <c r="I97" s="212"/>
      <c r="J97" s="213">
        <f>ROUND(I97*H97,2)</f>
        <v>0</v>
      </c>
      <c r="K97" s="209" t="s">
        <v>139</v>
      </c>
      <c r="L97" s="46"/>
      <c r="M97" s="214" t="s">
        <v>19</v>
      </c>
      <c r="N97" s="215" t="s">
        <v>43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0.57999999999999996</v>
      </c>
      <c r="T97" s="217">
        <f>S97*H97</f>
        <v>92.828999999999994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140</v>
      </c>
      <c r="AT97" s="218" t="s">
        <v>135</v>
      </c>
      <c r="AU97" s="218" t="s">
        <v>82</v>
      </c>
      <c r="AY97" s="19" t="s">
        <v>133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80</v>
      </c>
      <c r="BK97" s="219">
        <f>ROUND(I97*H97,2)</f>
        <v>0</v>
      </c>
      <c r="BL97" s="19" t="s">
        <v>140</v>
      </c>
      <c r="BM97" s="218" t="s">
        <v>150</v>
      </c>
    </row>
    <row r="98" s="2" customFormat="1">
      <c r="A98" s="40"/>
      <c r="B98" s="41"/>
      <c r="C98" s="42"/>
      <c r="D98" s="220" t="s">
        <v>142</v>
      </c>
      <c r="E98" s="42"/>
      <c r="F98" s="221" t="s">
        <v>151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142</v>
      </c>
      <c r="AU98" s="19" t="s">
        <v>82</v>
      </c>
    </row>
    <row r="99" s="13" customFormat="1">
      <c r="A99" s="13"/>
      <c r="B99" s="225"/>
      <c r="C99" s="226"/>
      <c r="D99" s="227" t="s">
        <v>144</v>
      </c>
      <c r="E99" s="228" t="s">
        <v>19</v>
      </c>
      <c r="F99" s="229" t="s">
        <v>152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144</v>
      </c>
      <c r="AU99" s="235" t="s">
        <v>82</v>
      </c>
      <c r="AV99" s="13" t="s">
        <v>80</v>
      </c>
      <c r="AW99" s="13" t="s">
        <v>33</v>
      </c>
      <c r="AX99" s="13" t="s">
        <v>72</v>
      </c>
      <c r="AY99" s="235" t="s">
        <v>133</v>
      </c>
    </row>
    <row r="100" s="14" customFormat="1">
      <c r="A100" s="14"/>
      <c r="B100" s="236"/>
      <c r="C100" s="237"/>
      <c r="D100" s="227" t="s">
        <v>144</v>
      </c>
      <c r="E100" s="238" t="s">
        <v>19</v>
      </c>
      <c r="F100" s="239" t="s">
        <v>153</v>
      </c>
      <c r="G100" s="237"/>
      <c r="H100" s="240">
        <v>160.05000000000001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144</v>
      </c>
      <c r="AU100" s="246" t="s">
        <v>82</v>
      </c>
      <c r="AV100" s="14" t="s">
        <v>82</v>
      </c>
      <c r="AW100" s="14" t="s">
        <v>33</v>
      </c>
      <c r="AX100" s="14" t="s">
        <v>72</v>
      </c>
      <c r="AY100" s="246" t="s">
        <v>133</v>
      </c>
    </row>
    <row r="101" s="15" customFormat="1">
      <c r="A101" s="15"/>
      <c r="B101" s="247"/>
      <c r="C101" s="248"/>
      <c r="D101" s="227" t="s">
        <v>144</v>
      </c>
      <c r="E101" s="249" t="s">
        <v>19</v>
      </c>
      <c r="F101" s="250" t="s">
        <v>147</v>
      </c>
      <c r="G101" s="248"/>
      <c r="H101" s="251">
        <v>160.05000000000001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7" t="s">
        <v>144</v>
      </c>
      <c r="AU101" s="257" t="s">
        <v>82</v>
      </c>
      <c r="AV101" s="15" t="s">
        <v>140</v>
      </c>
      <c r="AW101" s="15" t="s">
        <v>33</v>
      </c>
      <c r="AX101" s="15" t="s">
        <v>80</v>
      </c>
      <c r="AY101" s="257" t="s">
        <v>133</v>
      </c>
    </row>
    <row r="102" s="2" customFormat="1" ht="37.8" customHeight="1">
      <c r="A102" s="40"/>
      <c r="B102" s="41"/>
      <c r="C102" s="207" t="s">
        <v>91</v>
      </c>
      <c r="D102" s="207" t="s">
        <v>135</v>
      </c>
      <c r="E102" s="208" t="s">
        <v>154</v>
      </c>
      <c r="F102" s="209" t="s">
        <v>155</v>
      </c>
      <c r="G102" s="210" t="s">
        <v>138</v>
      </c>
      <c r="H102" s="211">
        <v>126.09999999999999</v>
      </c>
      <c r="I102" s="212"/>
      <c r="J102" s="213">
        <f>ROUND(I102*H102,2)</f>
        <v>0</v>
      </c>
      <c r="K102" s="209" t="s">
        <v>139</v>
      </c>
      <c r="L102" s="46"/>
      <c r="M102" s="214" t="s">
        <v>19</v>
      </c>
      <c r="N102" s="215" t="s">
        <v>43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0.22</v>
      </c>
      <c r="T102" s="217">
        <f>S102*H102</f>
        <v>27.741999999999997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140</v>
      </c>
      <c r="AT102" s="218" t="s">
        <v>135</v>
      </c>
      <c r="AU102" s="218" t="s">
        <v>82</v>
      </c>
      <c r="AY102" s="19" t="s">
        <v>133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80</v>
      </c>
      <c r="BK102" s="219">
        <f>ROUND(I102*H102,2)</f>
        <v>0</v>
      </c>
      <c r="BL102" s="19" t="s">
        <v>140</v>
      </c>
      <c r="BM102" s="218" t="s">
        <v>156</v>
      </c>
    </row>
    <row r="103" s="2" customFormat="1">
      <c r="A103" s="40"/>
      <c r="B103" s="41"/>
      <c r="C103" s="42"/>
      <c r="D103" s="220" t="s">
        <v>142</v>
      </c>
      <c r="E103" s="42"/>
      <c r="F103" s="221" t="s">
        <v>157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142</v>
      </c>
      <c r="AU103" s="19" t="s">
        <v>82</v>
      </c>
    </row>
    <row r="104" s="13" customFormat="1">
      <c r="A104" s="13"/>
      <c r="B104" s="225"/>
      <c r="C104" s="226"/>
      <c r="D104" s="227" t="s">
        <v>144</v>
      </c>
      <c r="E104" s="228" t="s">
        <v>19</v>
      </c>
      <c r="F104" s="229" t="s">
        <v>152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144</v>
      </c>
      <c r="AU104" s="235" t="s">
        <v>82</v>
      </c>
      <c r="AV104" s="13" t="s">
        <v>80</v>
      </c>
      <c r="AW104" s="13" t="s">
        <v>33</v>
      </c>
      <c r="AX104" s="13" t="s">
        <v>72</v>
      </c>
      <c r="AY104" s="235" t="s">
        <v>133</v>
      </c>
    </row>
    <row r="105" s="14" customFormat="1">
      <c r="A105" s="14"/>
      <c r="B105" s="236"/>
      <c r="C105" s="237"/>
      <c r="D105" s="227" t="s">
        <v>144</v>
      </c>
      <c r="E105" s="238" t="s">
        <v>19</v>
      </c>
      <c r="F105" s="239" t="s">
        <v>158</v>
      </c>
      <c r="G105" s="237"/>
      <c r="H105" s="240">
        <v>126.09999999999999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144</v>
      </c>
      <c r="AU105" s="246" t="s">
        <v>82</v>
      </c>
      <c r="AV105" s="14" t="s">
        <v>82</v>
      </c>
      <c r="AW105" s="14" t="s">
        <v>33</v>
      </c>
      <c r="AX105" s="14" t="s">
        <v>72</v>
      </c>
      <c r="AY105" s="246" t="s">
        <v>133</v>
      </c>
    </row>
    <row r="106" s="15" customFormat="1">
      <c r="A106" s="15"/>
      <c r="B106" s="247"/>
      <c r="C106" s="248"/>
      <c r="D106" s="227" t="s">
        <v>144</v>
      </c>
      <c r="E106" s="249" t="s">
        <v>19</v>
      </c>
      <c r="F106" s="250" t="s">
        <v>147</v>
      </c>
      <c r="G106" s="248"/>
      <c r="H106" s="251">
        <v>126.09999999999999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7" t="s">
        <v>144</v>
      </c>
      <c r="AU106" s="257" t="s">
        <v>82</v>
      </c>
      <c r="AV106" s="15" t="s">
        <v>140</v>
      </c>
      <c r="AW106" s="15" t="s">
        <v>33</v>
      </c>
      <c r="AX106" s="15" t="s">
        <v>80</v>
      </c>
      <c r="AY106" s="257" t="s">
        <v>133</v>
      </c>
    </row>
    <row r="107" s="2" customFormat="1" ht="37.8" customHeight="1">
      <c r="A107" s="40"/>
      <c r="B107" s="41"/>
      <c r="C107" s="207" t="s">
        <v>140</v>
      </c>
      <c r="D107" s="207" t="s">
        <v>135</v>
      </c>
      <c r="E107" s="208" t="s">
        <v>159</v>
      </c>
      <c r="F107" s="209" t="s">
        <v>160</v>
      </c>
      <c r="G107" s="210" t="s">
        <v>138</v>
      </c>
      <c r="H107" s="211">
        <v>37.799999999999997</v>
      </c>
      <c r="I107" s="212"/>
      <c r="J107" s="213">
        <f>ROUND(I107*H107,2)</f>
        <v>0</v>
      </c>
      <c r="K107" s="209" t="s">
        <v>139</v>
      </c>
      <c r="L107" s="46"/>
      <c r="M107" s="214" t="s">
        <v>19</v>
      </c>
      <c r="N107" s="215" t="s">
        <v>43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0.75</v>
      </c>
      <c r="T107" s="217">
        <f>S107*H107</f>
        <v>28.349999999999998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140</v>
      </c>
      <c r="AT107" s="218" t="s">
        <v>135</v>
      </c>
      <c r="AU107" s="218" t="s">
        <v>82</v>
      </c>
      <c r="AY107" s="19" t="s">
        <v>133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80</v>
      </c>
      <c r="BK107" s="219">
        <f>ROUND(I107*H107,2)</f>
        <v>0</v>
      </c>
      <c r="BL107" s="19" t="s">
        <v>140</v>
      </c>
      <c r="BM107" s="218" t="s">
        <v>161</v>
      </c>
    </row>
    <row r="108" s="2" customFormat="1">
      <c r="A108" s="40"/>
      <c r="B108" s="41"/>
      <c r="C108" s="42"/>
      <c r="D108" s="220" t="s">
        <v>142</v>
      </c>
      <c r="E108" s="42"/>
      <c r="F108" s="221" t="s">
        <v>162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142</v>
      </c>
      <c r="AU108" s="19" t="s">
        <v>82</v>
      </c>
    </row>
    <row r="109" s="13" customFormat="1">
      <c r="A109" s="13"/>
      <c r="B109" s="225"/>
      <c r="C109" s="226"/>
      <c r="D109" s="227" t="s">
        <v>144</v>
      </c>
      <c r="E109" s="228" t="s">
        <v>19</v>
      </c>
      <c r="F109" s="229" t="s">
        <v>145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144</v>
      </c>
      <c r="AU109" s="235" t="s">
        <v>82</v>
      </c>
      <c r="AV109" s="13" t="s">
        <v>80</v>
      </c>
      <c r="AW109" s="13" t="s">
        <v>33</v>
      </c>
      <c r="AX109" s="13" t="s">
        <v>72</v>
      </c>
      <c r="AY109" s="235" t="s">
        <v>133</v>
      </c>
    </row>
    <row r="110" s="14" customFormat="1">
      <c r="A110" s="14"/>
      <c r="B110" s="236"/>
      <c r="C110" s="237"/>
      <c r="D110" s="227" t="s">
        <v>144</v>
      </c>
      <c r="E110" s="238" t="s">
        <v>19</v>
      </c>
      <c r="F110" s="239" t="s">
        <v>163</v>
      </c>
      <c r="G110" s="237"/>
      <c r="H110" s="240">
        <v>37.799999999999997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144</v>
      </c>
      <c r="AU110" s="246" t="s">
        <v>82</v>
      </c>
      <c r="AV110" s="14" t="s">
        <v>82</v>
      </c>
      <c r="AW110" s="14" t="s">
        <v>33</v>
      </c>
      <c r="AX110" s="14" t="s">
        <v>72</v>
      </c>
      <c r="AY110" s="246" t="s">
        <v>133</v>
      </c>
    </row>
    <row r="111" s="15" customFormat="1">
      <c r="A111" s="15"/>
      <c r="B111" s="247"/>
      <c r="C111" s="248"/>
      <c r="D111" s="227" t="s">
        <v>144</v>
      </c>
      <c r="E111" s="249" t="s">
        <v>19</v>
      </c>
      <c r="F111" s="250" t="s">
        <v>147</v>
      </c>
      <c r="G111" s="248"/>
      <c r="H111" s="251">
        <v>37.799999999999997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144</v>
      </c>
      <c r="AU111" s="257" t="s">
        <v>82</v>
      </c>
      <c r="AV111" s="15" t="s">
        <v>140</v>
      </c>
      <c r="AW111" s="15" t="s">
        <v>33</v>
      </c>
      <c r="AX111" s="15" t="s">
        <v>80</v>
      </c>
      <c r="AY111" s="257" t="s">
        <v>133</v>
      </c>
    </row>
    <row r="112" s="2" customFormat="1" ht="16.5" customHeight="1">
      <c r="A112" s="40"/>
      <c r="B112" s="41"/>
      <c r="C112" s="207" t="s">
        <v>164</v>
      </c>
      <c r="D112" s="207" t="s">
        <v>135</v>
      </c>
      <c r="E112" s="208" t="s">
        <v>165</v>
      </c>
      <c r="F112" s="209" t="s">
        <v>166</v>
      </c>
      <c r="G112" s="210" t="s">
        <v>138</v>
      </c>
      <c r="H112" s="211">
        <v>2346</v>
      </c>
      <c r="I112" s="212"/>
      <c r="J112" s="213">
        <f>ROUND(I112*H112,2)</f>
        <v>0</v>
      </c>
      <c r="K112" s="209" t="s">
        <v>139</v>
      </c>
      <c r="L112" s="46"/>
      <c r="M112" s="214" t="s">
        <v>19</v>
      </c>
      <c r="N112" s="215" t="s">
        <v>43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140</v>
      </c>
      <c r="AT112" s="218" t="s">
        <v>135</v>
      </c>
      <c r="AU112" s="218" t="s">
        <v>82</v>
      </c>
      <c r="AY112" s="19" t="s">
        <v>133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80</v>
      </c>
      <c r="BK112" s="219">
        <f>ROUND(I112*H112,2)</f>
        <v>0</v>
      </c>
      <c r="BL112" s="19" t="s">
        <v>140</v>
      </c>
      <c r="BM112" s="218" t="s">
        <v>167</v>
      </c>
    </row>
    <row r="113" s="2" customFormat="1">
      <c r="A113" s="40"/>
      <c r="B113" s="41"/>
      <c r="C113" s="42"/>
      <c r="D113" s="220" t="s">
        <v>142</v>
      </c>
      <c r="E113" s="42"/>
      <c r="F113" s="221" t="s">
        <v>168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142</v>
      </c>
      <c r="AU113" s="19" t="s">
        <v>82</v>
      </c>
    </row>
    <row r="114" s="14" customFormat="1">
      <c r="A114" s="14"/>
      <c r="B114" s="236"/>
      <c r="C114" s="237"/>
      <c r="D114" s="227" t="s">
        <v>144</v>
      </c>
      <c r="E114" s="238" t="s">
        <v>19</v>
      </c>
      <c r="F114" s="239" t="s">
        <v>169</v>
      </c>
      <c r="G114" s="237"/>
      <c r="H114" s="240">
        <v>576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144</v>
      </c>
      <c r="AU114" s="246" t="s">
        <v>82</v>
      </c>
      <c r="AV114" s="14" t="s">
        <v>82</v>
      </c>
      <c r="AW114" s="14" t="s">
        <v>33</v>
      </c>
      <c r="AX114" s="14" t="s">
        <v>72</v>
      </c>
      <c r="AY114" s="246" t="s">
        <v>133</v>
      </c>
    </row>
    <row r="115" s="14" customFormat="1">
      <c r="A115" s="14"/>
      <c r="B115" s="236"/>
      <c r="C115" s="237"/>
      <c r="D115" s="227" t="s">
        <v>144</v>
      </c>
      <c r="E115" s="238" t="s">
        <v>19</v>
      </c>
      <c r="F115" s="239" t="s">
        <v>170</v>
      </c>
      <c r="G115" s="237"/>
      <c r="H115" s="240">
        <v>1770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144</v>
      </c>
      <c r="AU115" s="246" t="s">
        <v>82</v>
      </c>
      <c r="AV115" s="14" t="s">
        <v>82</v>
      </c>
      <c r="AW115" s="14" t="s">
        <v>33</v>
      </c>
      <c r="AX115" s="14" t="s">
        <v>72</v>
      </c>
      <c r="AY115" s="246" t="s">
        <v>133</v>
      </c>
    </row>
    <row r="116" s="15" customFormat="1">
      <c r="A116" s="15"/>
      <c r="B116" s="247"/>
      <c r="C116" s="248"/>
      <c r="D116" s="227" t="s">
        <v>144</v>
      </c>
      <c r="E116" s="249" t="s">
        <v>19</v>
      </c>
      <c r="F116" s="250" t="s">
        <v>147</v>
      </c>
      <c r="G116" s="248"/>
      <c r="H116" s="251">
        <v>2346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144</v>
      </c>
      <c r="AU116" s="257" t="s">
        <v>82</v>
      </c>
      <c r="AV116" s="15" t="s">
        <v>140</v>
      </c>
      <c r="AW116" s="15" t="s">
        <v>33</v>
      </c>
      <c r="AX116" s="15" t="s">
        <v>80</v>
      </c>
      <c r="AY116" s="257" t="s">
        <v>133</v>
      </c>
    </row>
    <row r="117" s="2" customFormat="1" ht="24.15" customHeight="1">
      <c r="A117" s="40"/>
      <c r="B117" s="41"/>
      <c r="C117" s="207" t="s">
        <v>171</v>
      </c>
      <c r="D117" s="207" t="s">
        <v>135</v>
      </c>
      <c r="E117" s="208" t="s">
        <v>172</v>
      </c>
      <c r="F117" s="209" t="s">
        <v>173</v>
      </c>
      <c r="G117" s="210" t="s">
        <v>89</v>
      </c>
      <c r="H117" s="211">
        <v>131.58000000000001</v>
      </c>
      <c r="I117" s="212"/>
      <c r="J117" s="213">
        <f>ROUND(I117*H117,2)</f>
        <v>0</v>
      </c>
      <c r="K117" s="209" t="s">
        <v>139</v>
      </c>
      <c r="L117" s="46"/>
      <c r="M117" s="214" t="s">
        <v>19</v>
      </c>
      <c r="N117" s="215" t="s">
        <v>43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140</v>
      </c>
      <c r="AT117" s="218" t="s">
        <v>135</v>
      </c>
      <c r="AU117" s="218" t="s">
        <v>82</v>
      </c>
      <c r="AY117" s="19" t="s">
        <v>133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80</v>
      </c>
      <c r="BK117" s="219">
        <f>ROUND(I117*H117,2)</f>
        <v>0</v>
      </c>
      <c r="BL117" s="19" t="s">
        <v>140</v>
      </c>
      <c r="BM117" s="218" t="s">
        <v>174</v>
      </c>
    </row>
    <row r="118" s="2" customFormat="1">
      <c r="A118" s="40"/>
      <c r="B118" s="41"/>
      <c r="C118" s="42"/>
      <c r="D118" s="220" t="s">
        <v>142</v>
      </c>
      <c r="E118" s="42"/>
      <c r="F118" s="221" t="s">
        <v>175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142</v>
      </c>
      <c r="AU118" s="19" t="s">
        <v>82</v>
      </c>
    </row>
    <row r="119" s="13" customFormat="1">
      <c r="A119" s="13"/>
      <c r="B119" s="225"/>
      <c r="C119" s="226"/>
      <c r="D119" s="227" t="s">
        <v>144</v>
      </c>
      <c r="E119" s="228" t="s">
        <v>19</v>
      </c>
      <c r="F119" s="229" t="s">
        <v>176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144</v>
      </c>
      <c r="AU119" s="235" t="s">
        <v>82</v>
      </c>
      <c r="AV119" s="13" t="s">
        <v>80</v>
      </c>
      <c r="AW119" s="13" t="s">
        <v>33</v>
      </c>
      <c r="AX119" s="13" t="s">
        <v>72</v>
      </c>
      <c r="AY119" s="235" t="s">
        <v>133</v>
      </c>
    </row>
    <row r="120" s="14" customFormat="1">
      <c r="A120" s="14"/>
      <c r="B120" s="236"/>
      <c r="C120" s="237"/>
      <c r="D120" s="227" t="s">
        <v>144</v>
      </c>
      <c r="E120" s="238" t="s">
        <v>19</v>
      </c>
      <c r="F120" s="239" t="s">
        <v>177</v>
      </c>
      <c r="G120" s="237"/>
      <c r="H120" s="240">
        <v>131.58000000000001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144</v>
      </c>
      <c r="AU120" s="246" t="s">
        <v>82</v>
      </c>
      <c r="AV120" s="14" t="s">
        <v>82</v>
      </c>
      <c r="AW120" s="14" t="s">
        <v>33</v>
      </c>
      <c r="AX120" s="14" t="s">
        <v>72</v>
      </c>
      <c r="AY120" s="246" t="s">
        <v>133</v>
      </c>
    </row>
    <row r="121" s="15" customFormat="1">
      <c r="A121" s="15"/>
      <c r="B121" s="247"/>
      <c r="C121" s="248"/>
      <c r="D121" s="227" t="s">
        <v>144</v>
      </c>
      <c r="E121" s="249" t="s">
        <v>19</v>
      </c>
      <c r="F121" s="250" t="s">
        <v>147</v>
      </c>
      <c r="G121" s="248"/>
      <c r="H121" s="251">
        <v>131.58000000000001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7" t="s">
        <v>144</v>
      </c>
      <c r="AU121" s="257" t="s">
        <v>82</v>
      </c>
      <c r="AV121" s="15" t="s">
        <v>140</v>
      </c>
      <c r="AW121" s="15" t="s">
        <v>33</v>
      </c>
      <c r="AX121" s="15" t="s">
        <v>80</v>
      </c>
      <c r="AY121" s="257" t="s">
        <v>133</v>
      </c>
    </row>
    <row r="122" s="2" customFormat="1" ht="24.15" customHeight="1">
      <c r="A122" s="40"/>
      <c r="B122" s="41"/>
      <c r="C122" s="207" t="s">
        <v>178</v>
      </c>
      <c r="D122" s="207" t="s">
        <v>135</v>
      </c>
      <c r="E122" s="208" t="s">
        <v>179</v>
      </c>
      <c r="F122" s="209" t="s">
        <v>180</v>
      </c>
      <c r="G122" s="210" t="s">
        <v>89</v>
      </c>
      <c r="H122" s="211">
        <v>303.029</v>
      </c>
      <c r="I122" s="212"/>
      <c r="J122" s="213">
        <f>ROUND(I122*H122,2)</f>
        <v>0</v>
      </c>
      <c r="K122" s="209" t="s">
        <v>139</v>
      </c>
      <c r="L122" s="46"/>
      <c r="M122" s="214" t="s">
        <v>19</v>
      </c>
      <c r="N122" s="215" t="s">
        <v>43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140</v>
      </c>
      <c r="AT122" s="218" t="s">
        <v>135</v>
      </c>
      <c r="AU122" s="218" t="s">
        <v>82</v>
      </c>
      <c r="AY122" s="19" t="s">
        <v>133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80</v>
      </c>
      <c r="BK122" s="219">
        <f>ROUND(I122*H122,2)</f>
        <v>0</v>
      </c>
      <c r="BL122" s="19" t="s">
        <v>140</v>
      </c>
      <c r="BM122" s="218" t="s">
        <v>181</v>
      </c>
    </row>
    <row r="123" s="2" customFormat="1">
      <c r="A123" s="40"/>
      <c r="B123" s="41"/>
      <c r="C123" s="42"/>
      <c r="D123" s="220" t="s">
        <v>142</v>
      </c>
      <c r="E123" s="42"/>
      <c r="F123" s="221" t="s">
        <v>182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142</v>
      </c>
      <c r="AU123" s="19" t="s">
        <v>82</v>
      </c>
    </row>
    <row r="124" s="13" customFormat="1">
      <c r="A124" s="13"/>
      <c r="B124" s="225"/>
      <c r="C124" s="226"/>
      <c r="D124" s="227" t="s">
        <v>144</v>
      </c>
      <c r="E124" s="228" t="s">
        <v>19</v>
      </c>
      <c r="F124" s="229" t="s">
        <v>176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144</v>
      </c>
      <c r="AU124" s="235" t="s">
        <v>82</v>
      </c>
      <c r="AV124" s="13" t="s">
        <v>80</v>
      </c>
      <c r="AW124" s="13" t="s">
        <v>33</v>
      </c>
      <c r="AX124" s="13" t="s">
        <v>72</v>
      </c>
      <c r="AY124" s="235" t="s">
        <v>133</v>
      </c>
    </row>
    <row r="125" s="14" customFormat="1">
      <c r="A125" s="14"/>
      <c r="B125" s="236"/>
      <c r="C125" s="237"/>
      <c r="D125" s="227" t="s">
        <v>144</v>
      </c>
      <c r="E125" s="238" t="s">
        <v>19</v>
      </c>
      <c r="F125" s="239" t="s">
        <v>183</v>
      </c>
      <c r="G125" s="237"/>
      <c r="H125" s="240">
        <v>303.029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144</v>
      </c>
      <c r="AU125" s="246" t="s">
        <v>82</v>
      </c>
      <c r="AV125" s="14" t="s">
        <v>82</v>
      </c>
      <c r="AW125" s="14" t="s">
        <v>33</v>
      </c>
      <c r="AX125" s="14" t="s">
        <v>72</v>
      </c>
      <c r="AY125" s="246" t="s">
        <v>133</v>
      </c>
    </row>
    <row r="126" s="15" customFormat="1">
      <c r="A126" s="15"/>
      <c r="B126" s="247"/>
      <c r="C126" s="248"/>
      <c r="D126" s="227" t="s">
        <v>144</v>
      </c>
      <c r="E126" s="249" t="s">
        <v>19</v>
      </c>
      <c r="F126" s="250" t="s">
        <v>147</v>
      </c>
      <c r="G126" s="248"/>
      <c r="H126" s="251">
        <v>303.029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144</v>
      </c>
      <c r="AU126" s="257" t="s">
        <v>82</v>
      </c>
      <c r="AV126" s="15" t="s">
        <v>140</v>
      </c>
      <c r="AW126" s="15" t="s">
        <v>33</v>
      </c>
      <c r="AX126" s="15" t="s">
        <v>80</v>
      </c>
      <c r="AY126" s="257" t="s">
        <v>133</v>
      </c>
    </row>
    <row r="127" s="2" customFormat="1" ht="24.15" customHeight="1">
      <c r="A127" s="40"/>
      <c r="B127" s="41"/>
      <c r="C127" s="207" t="s">
        <v>184</v>
      </c>
      <c r="D127" s="207" t="s">
        <v>135</v>
      </c>
      <c r="E127" s="208" t="s">
        <v>185</v>
      </c>
      <c r="F127" s="209" t="s">
        <v>186</v>
      </c>
      <c r="G127" s="210" t="s">
        <v>89</v>
      </c>
      <c r="H127" s="211">
        <v>263.15899999999999</v>
      </c>
      <c r="I127" s="212"/>
      <c r="J127" s="213">
        <f>ROUND(I127*H127,2)</f>
        <v>0</v>
      </c>
      <c r="K127" s="209" t="s">
        <v>139</v>
      </c>
      <c r="L127" s="46"/>
      <c r="M127" s="214" t="s">
        <v>19</v>
      </c>
      <c r="N127" s="215" t="s">
        <v>43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140</v>
      </c>
      <c r="AT127" s="218" t="s">
        <v>135</v>
      </c>
      <c r="AU127" s="218" t="s">
        <v>82</v>
      </c>
      <c r="AY127" s="19" t="s">
        <v>133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80</v>
      </c>
      <c r="BK127" s="219">
        <f>ROUND(I127*H127,2)</f>
        <v>0</v>
      </c>
      <c r="BL127" s="19" t="s">
        <v>140</v>
      </c>
      <c r="BM127" s="218" t="s">
        <v>187</v>
      </c>
    </row>
    <row r="128" s="2" customFormat="1">
      <c r="A128" s="40"/>
      <c r="B128" s="41"/>
      <c r="C128" s="42"/>
      <c r="D128" s="220" t="s">
        <v>142</v>
      </c>
      <c r="E128" s="42"/>
      <c r="F128" s="221" t="s">
        <v>188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142</v>
      </c>
      <c r="AU128" s="19" t="s">
        <v>82</v>
      </c>
    </row>
    <row r="129" s="13" customFormat="1">
      <c r="A129" s="13"/>
      <c r="B129" s="225"/>
      <c r="C129" s="226"/>
      <c r="D129" s="227" t="s">
        <v>144</v>
      </c>
      <c r="E129" s="228" t="s">
        <v>19</v>
      </c>
      <c r="F129" s="229" t="s">
        <v>176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144</v>
      </c>
      <c r="AU129" s="235" t="s">
        <v>82</v>
      </c>
      <c r="AV129" s="13" t="s">
        <v>80</v>
      </c>
      <c r="AW129" s="13" t="s">
        <v>33</v>
      </c>
      <c r="AX129" s="13" t="s">
        <v>72</v>
      </c>
      <c r="AY129" s="235" t="s">
        <v>133</v>
      </c>
    </row>
    <row r="130" s="14" customFormat="1">
      <c r="A130" s="14"/>
      <c r="B130" s="236"/>
      <c r="C130" s="237"/>
      <c r="D130" s="227" t="s">
        <v>144</v>
      </c>
      <c r="E130" s="238" t="s">
        <v>19</v>
      </c>
      <c r="F130" s="239" t="s">
        <v>189</v>
      </c>
      <c r="G130" s="237"/>
      <c r="H130" s="240">
        <v>263.15899999999999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144</v>
      </c>
      <c r="AU130" s="246" t="s">
        <v>82</v>
      </c>
      <c r="AV130" s="14" t="s">
        <v>82</v>
      </c>
      <c r="AW130" s="14" t="s">
        <v>33</v>
      </c>
      <c r="AX130" s="14" t="s">
        <v>72</v>
      </c>
      <c r="AY130" s="246" t="s">
        <v>133</v>
      </c>
    </row>
    <row r="131" s="15" customFormat="1">
      <c r="A131" s="15"/>
      <c r="B131" s="247"/>
      <c r="C131" s="248"/>
      <c r="D131" s="227" t="s">
        <v>144</v>
      </c>
      <c r="E131" s="249" t="s">
        <v>19</v>
      </c>
      <c r="F131" s="250" t="s">
        <v>147</v>
      </c>
      <c r="G131" s="248"/>
      <c r="H131" s="251">
        <v>263.15899999999999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144</v>
      </c>
      <c r="AU131" s="257" t="s">
        <v>82</v>
      </c>
      <c r="AV131" s="15" t="s">
        <v>140</v>
      </c>
      <c r="AW131" s="15" t="s">
        <v>33</v>
      </c>
      <c r="AX131" s="15" t="s">
        <v>80</v>
      </c>
      <c r="AY131" s="257" t="s">
        <v>133</v>
      </c>
    </row>
    <row r="132" s="2" customFormat="1" ht="24.15" customHeight="1">
      <c r="A132" s="40"/>
      <c r="B132" s="41"/>
      <c r="C132" s="207" t="s">
        <v>190</v>
      </c>
      <c r="D132" s="207" t="s">
        <v>135</v>
      </c>
      <c r="E132" s="208" t="s">
        <v>191</v>
      </c>
      <c r="F132" s="209" t="s">
        <v>192</v>
      </c>
      <c r="G132" s="210" t="s">
        <v>89</v>
      </c>
      <c r="H132" s="211">
        <v>606.05799999999999</v>
      </c>
      <c r="I132" s="212"/>
      <c r="J132" s="213">
        <f>ROUND(I132*H132,2)</f>
        <v>0</v>
      </c>
      <c r="K132" s="209" t="s">
        <v>139</v>
      </c>
      <c r="L132" s="46"/>
      <c r="M132" s="214" t="s">
        <v>19</v>
      </c>
      <c r="N132" s="215" t="s">
        <v>43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140</v>
      </c>
      <c r="AT132" s="218" t="s">
        <v>135</v>
      </c>
      <c r="AU132" s="218" t="s">
        <v>82</v>
      </c>
      <c r="AY132" s="19" t="s">
        <v>133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80</v>
      </c>
      <c r="BK132" s="219">
        <f>ROUND(I132*H132,2)</f>
        <v>0</v>
      </c>
      <c r="BL132" s="19" t="s">
        <v>140</v>
      </c>
      <c r="BM132" s="218" t="s">
        <v>193</v>
      </c>
    </row>
    <row r="133" s="2" customFormat="1">
      <c r="A133" s="40"/>
      <c r="B133" s="41"/>
      <c r="C133" s="42"/>
      <c r="D133" s="220" t="s">
        <v>142</v>
      </c>
      <c r="E133" s="42"/>
      <c r="F133" s="221" t="s">
        <v>194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142</v>
      </c>
      <c r="AU133" s="19" t="s">
        <v>82</v>
      </c>
    </row>
    <row r="134" s="13" customFormat="1">
      <c r="A134" s="13"/>
      <c r="B134" s="225"/>
      <c r="C134" s="226"/>
      <c r="D134" s="227" t="s">
        <v>144</v>
      </c>
      <c r="E134" s="228" t="s">
        <v>19</v>
      </c>
      <c r="F134" s="229" t="s">
        <v>176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144</v>
      </c>
      <c r="AU134" s="235" t="s">
        <v>82</v>
      </c>
      <c r="AV134" s="13" t="s">
        <v>80</v>
      </c>
      <c r="AW134" s="13" t="s">
        <v>33</v>
      </c>
      <c r="AX134" s="13" t="s">
        <v>72</v>
      </c>
      <c r="AY134" s="235" t="s">
        <v>133</v>
      </c>
    </row>
    <row r="135" s="14" customFormat="1">
      <c r="A135" s="14"/>
      <c r="B135" s="236"/>
      <c r="C135" s="237"/>
      <c r="D135" s="227" t="s">
        <v>144</v>
      </c>
      <c r="E135" s="238" t="s">
        <v>19</v>
      </c>
      <c r="F135" s="239" t="s">
        <v>195</v>
      </c>
      <c r="G135" s="237"/>
      <c r="H135" s="240">
        <v>606.05799999999999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144</v>
      </c>
      <c r="AU135" s="246" t="s">
        <v>82</v>
      </c>
      <c r="AV135" s="14" t="s">
        <v>82</v>
      </c>
      <c r="AW135" s="14" t="s">
        <v>33</v>
      </c>
      <c r="AX135" s="14" t="s">
        <v>72</v>
      </c>
      <c r="AY135" s="246" t="s">
        <v>133</v>
      </c>
    </row>
    <row r="136" s="15" customFormat="1">
      <c r="A136" s="15"/>
      <c r="B136" s="247"/>
      <c r="C136" s="248"/>
      <c r="D136" s="227" t="s">
        <v>144</v>
      </c>
      <c r="E136" s="249" t="s">
        <v>19</v>
      </c>
      <c r="F136" s="250" t="s">
        <v>147</v>
      </c>
      <c r="G136" s="248"/>
      <c r="H136" s="251">
        <v>606.05799999999999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144</v>
      </c>
      <c r="AU136" s="257" t="s">
        <v>82</v>
      </c>
      <c r="AV136" s="15" t="s">
        <v>140</v>
      </c>
      <c r="AW136" s="15" t="s">
        <v>33</v>
      </c>
      <c r="AX136" s="15" t="s">
        <v>80</v>
      </c>
      <c r="AY136" s="257" t="s">
        <v>133</v>
      </c>
    </row>
    <row r="137" s="2" customFormat="1" ht="24.15" customHeight="1">
      <c r="A137" s="40"/>
      <c r="B137" s="41"/>
      <c r="C137" s="207" t="s">
        <v>196</v>
      </c>
      <c r="D137" s="207" t="s">
        <v>135</v>
      </c>
      <c r="E137" s="208" t="s">
        <v>197</v>
      </c>
      <c r="F137" s="209" t="s">
        <v>198</v>
      </c>
      <c r="G137" s="210" t="s">
        <v>89</v>
      </c>
      <c r="H137" s="211">
        <v>43.859999999999999</v>
      </c>
      <c r="I137" s="212"/>
      <c r="J137" s="213">
        <f>ROUND(I137*H137,2)</f>
        <v>0</v>
      </c>
      <c r="K137" s="209" t="s">
        <v>139</v>
      </c>
      <c r="L137" s="46"/>
      <c r="M137" s="214" t="s">
        <v>19</v>
      </c>
      <c r="N137" s="215" t="s">
        <v>43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140</v>
      </c>
      <c r="AT137" s="218" t="s">
        <v>135</v>
      </c>
      <c r="AU137" s="218" t="s">
        <v>82</v>
      </c>
      <c r="AY137" s="19" t="s">
        <v>133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80</v>
      </c>
      <c r="BK137" s="219">
        <f>ROUND(I137*H137,2)</f>
        <v>0</v>
      </c>
      <c r="BL137" s="19" t="s">
        <v>140</v>
      </c>
      <c r="BM137" s="218" t="s">
        <v>199</v>
      </c>
    </row>
    <row r="138" s="2" customFormat="1">
      <c r="A138" s="40"/>
      <c r="B138" s="41"/>
      <c r="C138" s="42"/>
      <c r="D138" s="220" t="s">
        <v>142</v>
      </c>
      <c r="E138" s="42"/>
      <c r="F138" s="221" t="s">
        <v>200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142</v>
      </c>
      <c r="AU138" s="19" t="s">
        <v>82</v>
      </c>
    </row>
    <row r="139" s="13" customFormat="1">
      <c r="A139" s="13"/>
      <c r="B139" s="225"/>
      <c r="C139" s="226"/>
      <c r="D139" s="227" t="s">
        <v>144</v>
      </c>
      <c r="E139" s="228" t="s">
        <v>19</v>
      </c>
      <c r="F139" s="229" t="s">
        <v>176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144</v>
      </c>
      <c r="AU139" s="235" t="s">
        <v>82</v>
      </c>
      <c r="AV139" s="13" t="s">
        <v>80</v>
      </c>
      <c r="AW139" s="13" t="s">
        <v>33</v>
      </c>
      <c r="AX139" s="13" t="s">
        <v>72</v>
      </c>
      <c r="AY139" s="235" t="s">
        <v>133</v>
      </c>
    </row>
    <row r="140" s="14" customFormat="1">
      <c r="A140" s="14"/>
      <c r="B140" s="236"/>
      <c r="C140" s="237"/>
      <c r="D140" s="227" t="s">
        <v>144</v>
      </c>
      <c r="E140" s="238" t="s">
        <v>19</v>
      </c>
      <c r="F140" s="239" t="s">
        <v>201</v>
      </c>
      <c r="G140" s="237"/>
      <c r="H140" s="240">
        <v>43.859999999999999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144</v>
      </c>
      <c r="AU140" s="246" t="s">
        <v>82</v>
      </c>
      <c r="AV140" s="14" t="s">
        <v>82</v>
      </c>
      <c r="AW140" s="14" t="s">
        <v>33</v>
      </c>
      <c r="AX140" s="14" t="s">
        <v>72</v>
      </c>
      <c r="AY140" s="246" t="s">
        <v>133</v>
      </c>
    </row>
    <row r="141" s="15" customFormat="1">
      <c r="A141" s="15"/>
      <c r="B141" s="247"/>
      <c r="C141" s="248"/>
      <c r="D141" s="227" t="s">
        <v>144</v>
      </c>
      <c r="E141" s="249" t="s">
        <v>19</v>
      </c>
      <c r="F141" s="250" t="s">
        <v>147</v>
      </c>
      <c r="G141" s="248"/>
      <c r="H141" s="251">
        <v>43.859999999999999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144</v>
      </c>
      <c r="AU141" s="257" t="s">
        <v>82</v>
      </c>
      <c r="AV141" s="15" t="s">
        <v>140</v>
      </c>
      <c r="AW141" s="15" t="s">
        <v>33</v>
      </c>
      <c r="AX141" s="15" t="s">
        <v>80</v>
      </c>
      <c r="AY141" s="257" t="s">
        <v>133</v>
      </c>
    </row>
    <row r="142" s="2" customFormat="1" ht="24.15" customHeight="1">
      <c r="A142" s="40"/>
      <c r="B142" s="41"/>
      <c r="C142" s="207" t="s">
        <v>202</v>
      </c>
      <c r="D142" s="207" t="s">
        <v>135</v>
      </c>
      <c r="E142" s="208" t="s">
        <v>203</v>
      </c>
      <c r="F142" s="209" t="s">
        <v>204</v>
      </c>
      <c r="G142" s="210" t="s">
        <v>89</v>
      </c>
      <c r="H142" s="211">
        <v>101.01000000000001</v>
      </c>
      <c r="I142" s="212"/>
      <c r="J142" s="213">
        <f>ROUND(I142*H142,2)</f>
        <v>0</v>
      </c>
      <c r="K142" s="209" t="s">
        <v>139</v>
      </c>
      <c r="L142" s="46"/>
      <c r="M142" s="214" t="s">
        <v>19</v>
      </c>
      <c r="N142" s="215" t="s">
        <v>43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140</v>
      </c>
      <c r="AT142" s="218" t="s">
        <v>135</v>
      </c>
      <c r="AU142" s="218" t="s">
        <v>82</v>
      </c>
      <c r="AY142" s="19" t="s">
        <v>133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80</v>
      </c>
      <c r="BK142" s="219">
        <f>ROUND(I142*H142,2)</f>
        <v>0</v>
      </c>
      <c r="BL142" s="19" t="s">
        <v>140</v>
      </c>
      <c r="BM142" s="218" t="s">
        <v>205</v>
      </c>
    </row>
    <row r="143" s="2" customFormat="1">
      <c r="A143" s="40"/>
      <c r="B143" s="41"/>
      <c r="C143" s="42"/>
      <c r="D143" s="220" t="s">
        <v>142</v>
      </c>
      <c r="E143" s="42"/>
      <c r="F143" s="221" t="s">
        <v>206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142</v>
      </c>
      <c r="AU143" s="19" t="s">
        <v>82</v>
      </c>
    </row>
    <row r="144" s="13" customFormat="1">
      <c r="A144" s="13"/>
      <c r="B144" s="225"/>
      <c r="C144" s="226"/>
      <c r="D144" s="227" t="s">
        <v>144</v>
      </c>
      <c r="E144" s="228" t="s">
        <v>19</v>
      </c>
      <c r="F144" s="229" t="s">
        <v>176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144</v>
      </c>
      <c r="AU144" s="235" t="s">
        <v>82</v>
      </c>
      <c r="AV144" s="13" t="s">
        <v>80</v>
      </c>
      <c r="AW144" s="13" t="s">
        <v>33</v>
      </c>
      <c r="AX144" s="13" t="s">
        <v>72</v>
      </c>
      <c r="AY144" s="235" t="s">
        <v>133</v>
      </c>
    </row>
    <row r="145" s="14" customFormat="1">
      <c r="A145" s="14"/>
      <c r="B145" s="236"/>
      <c r="C145" s="237"/>
      <c r="D145" s="227" t="s">
        <v>144</v>
      </c>
      <c r="E145" s="238" t="s">
        <v>19</v>
      </c>
      <c r="F145" s="239" t="s">
        <v>207</v>
      </c>
      <c r="G145" s="237"/>
      <c r="H145" s="240">
        <v>101.01000000000001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144</v>
      </c>
      <c r="AU145" s="246" t="s">
        <v>82</v>
      </c>
      <c r="AV145" s="14" t="s">
        <v>82</v>
      </c>
      <c r="AW145" s="14" t="s">
        <v>33</v>
      </c>
      <c r="AX145" s="14" t="s">
        <v>72</v>
      </c>
      <c r="AY145" s="246" t="s">
        <v>133</v>
      </c>
    </row>
    <row r="146" s="15" customFormat="1">
      <c r="A146" s="15"/>
      <c r="B146" s="247"/>
      <c r="C146" s="248"/>
      <c r="D146" s="227" t="s">
        <v>144</v>
      </c>
      <c r="E146" s="249" t="s">
        <v>19</v>
      </c>
      <c r="F146" s="250" t="s">
        <v>147</v>
      </c>
      <c r="G146" s="248"/>
      <c r="H146" s="251">
        <v>101.01000000000001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144</v>
      </c>
      <c r="AU146" s="257" t="s">
        <v>82</v>
      </c>
      <c r="AV146" s="15" t="s">
        <v>140</v>
      </c>
      <c r="AW146" s="15" t="s">
        <v>33</v>
      </c>
      <c r="AX146" s="15" t="s">
        <v>80</v>
      </c>
      <c r="AY146" s="257" t="s">
        <v>133</v>
      </c>
    </row>
    <row r="147" s="2" customFormat="1" ht="21.75" customHeight="1">
      <c r="A147" s="40"/>
      <c r="B147" s="41"/>
      <c r="C147" s="207" t="s">
        <v>208</v>
      </c>
      <c r="D147" s="207" t="s">
        <v>135</v>
      </c>
      <c r="E147" s="208" t="s">
        <v>209</v>
      </c>
      <c r="F147" s="209" t="s">
        <v>210</v>
      </c>
      <c r="G147" s="210" t="s">
        <v>138</v>
      </c>
      <c r="H147" s="211">
        <v>173.81299999999999</v>
      </c>
      <c r="I147" s="212"/>
      <c r="J147" s="213">
        <f>ROUND(I147*H147,2)</f>
        <v>0</v>
      </c>
      <c r="K147" s="209" t="s">
        <v>139</v>
      </c>
      <c r="L147" s="46"/>
      <c r="M147" s="214" t="s">
        <v>19</v>
      </c>
      <c r="N147" s="215" t="s">
        <v>43</v>
      </c>
      <c r="O147" s="86"/>
      <c r="P147" s="216">
        <f>O147*H147</f>
        <v>0</v>
      </c>
      <c r="Q147" s="216">
        <v>0.00084000000000000003</v>
      </c>
      <c r="R147" s="216">
        <f>Q147*H147</f>
        <v>0.14600292000000001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140</v>
      </c>
      <c r="AT147" s="218" t="s">
        <v>135</v>
      </c>
      <c r="AU147" s="218" t="s">
        <v>82</v>
      </c>
      <c r="AY147" s="19" t="s">
        <v>133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80</v>
      </c>
      <c r="BK147" s="219">
        <f>ROUND(I147*H147,2)</f>
        <v>0</v>
      </c>
      <c r="BL147" s="19" t="s">
        <v>140</v>
      </c>
      <c r="BM147" s="218" t="s">
        <v>211</v>
      </c>
    </row>
    <row r="148" s="2" customFormat="1">
      <c r="A148" s="40"/>
      <c r="B148" s="41"/>
      <c r="C148" s="42"/>
      <c r="D148" s="220" t="s">
        <v>142</v>
      </c>
      <c r="E148" s="42"/>
      <c r="F148" s="221" t="s">
        <v>212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142</v>
      </c>
      <c r="AU148" s="19" t="s">
        <v>82</v>
      </c>
    </row>
    <row r="149" s="14" customFormat="1">
      <c r="A149" s="14"/>
      <c r="B149" s="236"/>
      <c r="C149" s="237"/>
      <c r="D149" s="227" t="s">
        <v>144</v>
      </c>
      <c r="E149" s="238" t="s">
        <v>19</v>
      </c>
      <c r="F149" s="239" t="s">
        <v>213</v>
      </c>
      <c r="G149" s="237"/>
      <c r="H149" s="240">
        <v>173.81299999999999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144</v>
      </c>
      <c r="AU149" s="246" t="s">
        <v>82</v>
      </c>
      <c r="AV149" s="14" t="s">
        <v>82</v>
      </c>
      <c r="AW149" s="14" t="s">
        <v>33</v>
      </c>
      <c r="AX149" s="14" t="s">
        <v>72</v>
      </c>
      <c r="AY149" s="246" t="s">
        <v>133</v>
      </c>
    </row>
    <row r="150" s="15" customFormat="1">
      <c r="A150" s="15"/>
      <c r="B150" s="247"/>
      <c r="C150" s="248"/>
      <c r="D150" s="227" t="s">
        <v>144</v>
      </c>
      <c r="E150" s="249" t="s">
        <v>19</v>
      </c>
      <c r="F150" s="250" t="s">
        <v>147</v>
      </c>
      <c r="G150" s="248"/>
      <c r="H150" s="251">
        <v>173.81299999999999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144</v>
      </c>
      <c r="AU150" s="257" t="s">
        <v>82</v>
      </c>
      <c r="AV150" s="15" t="s">
        <v>140</v>
      </c>
      <c r="AW150" s="15" t="s">
        <v>33</v>
      </c>
      <c r="AX150" s="15" t="s">
        <v>80</v>
      </c>
      <c r="AY150" s="257" t="s">
        <v>133</v>
      </c>
    </row>
    <row r="151" s="2" customFormat="1" ht="24.15" customHeight="1">
      <c r="A151" s="40"/>
      <c r="B151" s="41"/>
      <c r="C151" s="207" t="s">
        <v>214</v>
      </c>
      <c r="D151" s="207" t="s">
        <v>135</v>
      </c>
      <c r="E151" s="208" t="s">
        <v>215</v>
      </c>
      <c r="F151" s="209" t="s">
        <v>216</v>
      </c>
      <c r="G151" s="210" t="s">
        <v>138</v>
      </c>
      <c r="H151" s="211">
        <v>1269.184</v>
      </c>
      <c r="I151" s="212"/>
      <c r="J151" s="213">
        <f>ROUND(I151*H151,2)</f>
        <v>0</v>
      </c>
      <c r="K151" s="209" t="s">
        <v>139</v>
      </c>
      <c r="L151" s="46"/>
      <c r="M151" s="214" t="s">
        <v>19</v>
      </c>
      <c r="N151" s="215" t="s">
        <v>43</v>
      </c>
      <c r="O151" s="86"/>
      <c r="P151" s="216">
        <f>O151*H151</f>
        <v>0</v>
      </c>
      <c r="Q151" s="216">
        <v>0.00084999999999999995</v>
      </c>
      <c r="R151" s="216">
        <f>Q151*H151</f>
        <v>1.0788063999999999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140</v>
      </c>
      <c r="AT151" s="218" t="s">
        <v>135</v>
      </c>
      <c r="AU151" s="218" t="s">
        <v>82</v>
      </c>
      <c r="AY151" s="19" t="s">
        <v>133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80</v>
      </c>
      <c r="BK151" s="219">
        <f>ROUND(I151*H151,2)</f>
        <v>0</v>
      </c>
      <c r="BL151" s="19" t="s">
        <v>140</v>
      </c>
      <c r="BM151" s="218" t="s">
        <v>217</v>
      </c>
    </row>
    <row r="152" s="2" customFormat="1">
      <c r="A152" s="40"/>
      <c r="B152" s="41"/>
      <c r="C152" s="42"/>
      <c r="D152" s="220" t="s">
        <v>142</v>
      </c>
      <c r="E152" s="42"/>
      <c r="F152" s="221" t="s">
        <v>218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142</v>
      </c>
      <c r="AU152" s="19" t="s">
        <v>82</v>
      </c>
    </row>
    <row r="153" s="14" customFormat="1">
      <c r="A153" s="14"/>
      <c r="B153" s="236"/>
      <c r="C153" s="237"/>
      <c r="D153" s="227" t="s">
        <v>144</v>
      </c>
      <c r="E153" s="238" t="s">
        <v>19</v>
      </c>
      <c r="F153" s="239" t="s">
        <v>219</v>
      </c>
      <c r="G153" s="237"/>
      <c r="H153" s="240">
        <v>185.136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144</v>
      </c>
      <c r="AU153" s="246" t="s">
        <v>82</v>
      </c>
      <c r="AV153" s="14" t="s">
        <v>82</v>
      </c>
      <c r="AW153" s="14" t="s">
        <v>33</v>
      </c>
      <c r="AX153" s="14" t="s">
        <v>72</v>
      </c>
      <c r="AY153" s="246" t="s">
        <v>133</v>
      </c>
    </row>
    <row r="154" s="14" customFormat="1">
      <c r="A154" s="14"/>
      <c r="B154" s="236"/>
      <c r="C154" s="237"/>
      <c r="D154" s="227" t="s">
        <v>144</v>
      </c>
      <c r="E154" s="238" t="s">
        <v>19</v>
      </c>
      <c r="F154" s="239" t="s">
        <v>220</v>
      </c>
      <c r="G154" s="237"/>
      <c r="H154" s="240">
        <v>110.40300000000001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144</v>
      </c>
      <c r="AU154" s="246" t="s">
        <v>82</v>
      </c>
      <c r="AV154" s="14" t="s">
        <v>82</v>
      </c>
      <c r="AW154" s="14" t="s">
        <v>33</v>
      </c>
      <c r="AX154" s="14" t="s">
        <v>72</v>
      </c>
      <c r="AY154" s="246" t="s">
        <v>133</v>
      </c>
    </row>
    <row r="155" s="14" customFormat="1">
      <c r="A155" s="14"/>
      <c r="B155" s="236"/>
      <c r="C155" s="237"/>
      <c r="D155" s="227" t="s">
        <v>144</v>
      </c>
      <c r="E155" s="238" t="s">
        <v>19</v>
      </c>
      <c r="F155" s="239" t="s">
        <v>221</v>
      </c>
      <c r="G155" s="237"/>
      <c r="H155" s="240">
        <v>92.388000000000005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144</v>
      </c>
      <c r="AU155" s="246" t="s">
        <v>82</v>
      </c>
      <c r="AV155" s="14" t="s">
        <v>82</v>
      </c>
      <c r="AW155" s="14" t="s">
        <v>33</v>
      </c>
      <c r="AX155" s="14" t="s">
        <v>72</v>
      </c>
      <c r="AY155" s="246" t="s">
        <v>133</v>
      </c>
    </row>
    <row r="156" s="14" customFormat="1">
      <c r="A156" s="14"/>
      <c r="B156" s="236"/>
      <c r="C156" s="237"/>
      <c r="D156" s="227" t="s">
        <v>144</v>
      </c>
      <c r="E156" s="238" t="s">
        <v>19</v>
      </c>
      <c r="F156" s="239" t="s">
        <v>222</v>
      </c>
      <c r="G156" s="237"/>
      <c r="H156" s="240">
        <v>188.02099999999999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144</v>
      </c>
      <c r="AU156" s="246" t="s">
        <v>82</v>
      </c>
      <c r="AV156" s="14" t="s">
        <v>82</v>
      </c>
      <c r="AW156" s="14" t="s">
        <v>33</v>
      </c>
      <c r="AX156" s="14" t="s">
        <v>72</v>
      </c>
      <c r="AY156" s="246" t="s">
        <v>133</v>
      </c>
    </row>
    <row r="157" s="14" customFormat="1">
      <c r="A157" s="14"/>
      <c r="B157" s="236"/>
      <c r="C157" s="237"/>
      <c r="D157" s="227" t="s">
        <v>144</v>
      </c>
      <c r="E157" s="238" t="s">
        <v>19</v>
      </c>
      <c r="F157" s="239" t="s">
        <v>223</v>
      </c>
      <c r="G157" s="237"/>
      <c r="H157" s="240">
        <v>124.099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144</v>
      </c>
      <c r="AU157" s="246" t="s">
        <v>82</v>
      </c>
      <c r="AV157" s="14" t="s">
        <v>82</v>
      </c>
      <c r="AW157" s="14" t="s">
        <v>33</v>
      </c>
      <c r="AX157" s="14" t="s">
        <v>72</v>
      </c>
      <c r="AY157" s="246" t="s">
        <v>133</v>
      </c>
    </row>
    <row r="158" s="14" customFormat="1">
      <c r="A158" s="14"/>
      <c r="B158" s="236"/>
      <c r="C158" s="237"/>
      <c r="D158" s="227" t="s">
        <v>144</v>
      </c>
      <c r="E158" s="238" t="s">
        <v>19</v>
      </c>
      <c r="F158" s="239" t="s">
        <v>224</v>
      </c>
      <c r="G158" s="237"/>
      <c r="H158" s="240">
        <v>125.21599999999999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144</v>
      </c>
      <c r="AU158" s="246" t="s">
        <v>82</v>
      </c>
      <c r="AV158" s="14" t="s">
        <v>82</v>
      </c>
      <c r="AW158" s="14" t="s">
        <v>33</v>
      </c>
      <c r="AX158" s="14" t="s">
        <v>72</v>
      </c>
      <c r="AY158" s="246" t="s">
        <v>133</v>
      </c>
    </row>
    <row r="159" s="14" customFormat="1">
      <c r="A159" s="14"/>
      <c r="B159" s="236"/>
      <c r="C159" s="237"/>
      <c r="D159" s="227" t="s">
        <v>144</v>
      </c>
      <c r="E159" s="238" t="s">
        <v>19</v>
      </c>
      <c r="F159" s="239" t="s">
        <v>225</v>
      </c>
      <c r="G159" s="237"/>
      <c r="H159" s="240">
        <v>197.749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144</v>
      </c>
      <c r="AU159" s="246" t="s">
        <v>82</v>
      </c>
      <c r="AV159" s="14" t="s">
        <v>82</v>
      </c>
      <c r="AW159" s="14" t="s">
        <v>33</v>
      </c>
      <c r="AX159" s="14" t="s">
        <v>72</v>
      </c>
      <c r="AY159" s="246" t="s">
        <v>133</v>
      </c>
    </row>
    <row r="160" s="14" customFormat="1">
      <c r="A160" s="14"/>
      <c r="B160" s="236"/>
      <c r="C160" s="237"/>
      <c r="D160" s="227" t="s">
        <v>144</v>
      </c>
      <c r="E160" s="238" t="s">
        <v>19</v>
      </c>
      <c r="F160" s="239" t="s">
        <v>226</v>
      </c>
      <c r="G160" s="237"/>
      <c r="H160" s="240">
        <v>104.40900000000001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144</v>
      </c>
      <c r="AU160" s="246" t="s">
        <v>82</v>
      </c>
      <c r="AV160" s="14" t="s">
        <v>82</v>
      </c>
      <c r="AW160" s="14" t="s">
        <v>33</v>
      </c>
      <c r="AX160" s="14" t="s">
        <v>72</v>
      </c>
      <c r="AY160" s="246" t="s">
        <v>133</v>
      </c>
    </row>
    <row r="161" s="14" customFormat="1">
      <c r="A161" s="14"/>
      <c r="B161" s="236"/>
      <c r="C161" s="237"/>
      <c r="D161" s="227" t="s">
        <v>144</v>
      </c>
      <c r="E161" s="238" t="s">
        <v>19</v>
      </c>
      <c r="F161" s="239" t="s">
        <v>227</v>
      </c>
      <c r="G161" s="237"/>
      <c r="H161" s="240">
        <v>141.76300000000001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144</v>
      </c>
      <c r="AU161" s="246" t="s">
        <v>82</v>
      </c>
      <c r="AV161" s="14" t="s">
        <v>82</v>
      </c>
      <c r="AW161" s="14" t="s">
        <v>33</v>
      </c>
      <c r="AX161" s="14" t="s">
        <v>72</v>
      </c>
      <c r="AY161" s="246" t="s">
        <v>133</v>
      </c>
    </row>
    <row r="162" s="15" customFormat="1">
      <c r="A162" s="15"/>
      <c r="B162" s="247"/>
      <c r="C162" s="248"/>
      <c r="D162" s="227" t="s">
        <v>144</v>
      </c>
      <c r="E162" s="249" t="s">
        <v>19</v>
      </c>
      <c r="F162" s="250" t="s">
        <v>147</v>
      </c>
      <c r="G162" s="248"/>
      <c r="H162" s="251">
        <v>1269.184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7" t="s">
        <v>144</v>
      </c>
      <c r="AU162" s="257" t="s">
        <v>82</v>
      </c>
      <c r="AV162" s="15" t="s">
        <v>140</v>
      </c>
      <c r="AW162" s="15" t="s">
        <v>33</v>
      </c>
      <c r="AX162" s="15" t="s">
        <v>80</v>
      </c>
      <c r="AY162" s="257" t="s">
        <v>133</v>
      </c>
    </row>
    <row r="163" s="2" customFormat="1" ht="24.15" customHeight="1">
      <c r="A163" s="40"/>
      <c r="B163" s="41"/>
      <c r="C163" s="207" t="s">
        <v>228</v>
      </c>
      <c r="D163" s="207" t="s">
        <v>135</v>
      </c>
      <c r="E163" s="208" t="s">
        <v>229</v>
      </c>
      <c r="F163" s="209" t="s">
        <v>230</v>
      </c>
      <c r="G163" s="210" t="s">
        <v>138</v>
      </c>
      <c r="H163" s="211">
        <v>173.81299999999999</v>
      </c>
      <c r="I163" s="212"/>
      <c r="J163" s="213">
        <f>ROUND(I163*H163,2)</f>
        <v>0</v>
      </c>
      <c r="K163" s="209" t="s">
        <v>139</v>
      </c>
      <c r="L163" s="46"/>
      <c r="M163" s="214" t="s">
        <v>19</v>
      </c>
      <c r="N163" s="215" t="s">
        <v>43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140</v>
      </c>
      <c r="AT163" s="218" t="s">
        <v>135</v>
      </c>
      <c r="AU163" s="218" t="s">
        <v>82</v>
      </c>
      <c r="AY163" s="19" t="s">
        <v>133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80</v>
      </c>
      <c r="BK163" s="219">
        <f>ROUND(I163*H163,2)</f>
        <v>0</v>
      </c>
      <c r="BL163" s="19" t="s">
        <v>140</v>
      </c>
      <c r="BM163" s="218" t="s">
        <v>231</v>
      </c>
    </row>
    <row r="164" s="2" customFormat="1">
      <c r="A164" s="40"/>
      <c r="B164" s="41"/>
      <c r="C164" s="42"/>
      <c r="D164" s="220" t="s">
        <v>142</v>
      </c>
      <c r="E164" s="42"/>
      <c r="F164" s="221" t="s">
        <v>232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142</v>
      </c>
      <c r="AU164" s="19" t="s">
        <v>82</v>
      </c>
    </row>
    <row r="165" s="2" customFormat="1" ht="24.15" customHeight="1">
      <c r="A165" s="40"/>
      <c r="B165" s="41"/>
      <c r="C165" s="207" t="s">
        <v>8</v>
      </c>
      <c r="D165" s="207" t="s">
        <v>135</v>
      </c>
      <c r="E165" s="208" t="s">
        <v>233</v>
      </c>
      <c r="F165" s="209" t="s">
        <v>234</v>
      </c>
      <c r="G165" s="210" t="s">
        <v>138</v>
      </c>
      <c r="H165" s="211">
        <v>1269.184</v>
      </c>
      <c r="I165" s="212"/>
      <c r="J165" s="213">
        <f>ROUND(I165*H165,2)</f>
        <v>0</v>
      </c>
      <c r="K165" s="209" t="s">
        <v>139</v>
      </c>
      <c r="L165" s="46"/>
      <c r="M165" s="214" t="s">
        <v>19</v>
      </c>
      <c r="N165" s="215" t="s">
        <v>43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140</v>
      </c>
      <c r="AT165" s="218" t="s">
        <v>135</v>
      </c>
      <c r="AU165" s="218" t="s">
        <v>82</v>
      </c>
      <c r="AY165" s="19" t="s">
        <v>133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80</v>
      </c>
      <c r="BK165" s="219">
        <f>ROUND(I165*H165,2)</f>
        <v>0</v>
      </c>
      <c r="BL165" s="19" t="s">
        <v>140</v>
      </c>
      <c r="BM165" s="218" t="s">
        <v>235</v>
      </c>
    </row>
    <row r="166" s="2" customFormat="1">
      <c r="A166" s="40"/>
      <c r="B166" s="41"/>
      <c r="C166" s="42"/>
      <c r="D166" s="220" t="s">
        <v>142</v>
      </c>
      <c r="E166" s="42"/>
      <c r="F166" s="221" t="s">
        <v>236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142</v>
      </c>
      <c r="AU166" s="19" t="s">
        <v>82</v>
      </c>
    </row>
    <row r="167" s="2" customFormat="1" ht="37.8" customHeight="1">
      <c r="A167" s="40"/>
      <c r="B167" s="41"/>
      <c r="C167" s="207" t="s">
        <v>237</v>
      </c>
      <c r="D167" s="207" t="s">
        <v>135</v>
      </c>
      <c r="E167" s="208" t="s">
        <v>238</v>
      </c>
      <c r="F167" s="209" t="s">
        <v>239</v>
      </c>
      <c r="G167" s="210" t="s">
        <v>89</v>
      </c>
      <c r="H167" s="211">
        <v>516.452</v>
      </c>
      <c r="I167" s="212"/>
      <c r="J167" s="213">
        <f>ROUND(I167*H167,2)</f>
        <v>0</v>
      </c>
      <c r="K167" s="209" t="s">
        <v>139</v>
      </c>
      <c r="L167" s="46"/>
      <c r="M167" s="214" t="s">
        <v>19</v>
      </c>
      <c r="N167" s="215" t="s">
        <v>43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140</v>
      </c>
      <c r="AT167" s="218" t="s">
        <v>135</v>
      </c>
      <c r="AU167" s="218" t="s">
        <v>82</v>
      </c>
      <c r="AY167" s="19" t="s">
        <v>133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80</v>
      </c>
      <c r="BK167" s="219">
        <f>ROUND(I167*H167,2)</f>
        <v>0</v>
      </c>
      <c r="BL167" s="19" t="s">
        <v>140</v>
      </c>
      <c r="BM167" s="218" t="s">
        <v>240</v>
      </c>
    </row>
    <row r="168" s="2" customFormat="1">
      <c r="A168" s="40"/>
      <c r="B168" s="41"/>
      <c r="C168" s="42"/>
      <c r="D168" s="220" t="s">
        <v>142</v>
      </c>
      <c r="E168" s="42"/>
      <c r="F168" s="221" t="s">
        <v>241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142</v>
      </c>
      <c r="AU168" s="19" t="s">
        <v>82</v>
      </c>
    </row>
    <row r="169" s="13" customFormat="1">
      <c r="A169" s="13"/>
      <c r="B169" s="225"/>
      <c r="C169" s="226"/>
      <c r="D169" s="227" t="s">
        <v>144</v>
      </c>
      <c r="E169" s="228" t="s">
        <v>19</v>
      </c>
      <c r="F169" s="229" t="s">
        <v>242</v>
      </c>
      <c r="G169" s="226"/>
      <c r="H169" s="228" t="s">
        <v>19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144</v>
      </c>
      <c r="AU169" s="235" t="s">
        <v>82</v>
      </c>
      <c r="AV169" s="13" t="s">
        <v>80</v>
      </c>
      <c r="AW169" s="13" t="s">
        <v>33</v>
      </c>
      <c r="AX169" s="13" t="s">
        <v>72</v>
      </c>
      <c r="AY169" s="235" t="s">
        <v>133</v>
      </c>
    </row>
    <row r="170" s="14" customFormat="1">
      <c r="A170" s="14"/>
      <c r="B170" s="236"/>
      <c r="C170" s="237"/>
      <c r="D170" s="227" t="s">
        <v>144</v>
      </c>
      <c r="E170" s="238" t="s">
        <v>19</v>
      </c>
      <c r="F170" s="239" t="s">
        <v>243</v>
      </c>
      <c r="G170" s="237"/>
      <c r="H170" s="240">
        <v>516.452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144</v>
      </c>
      <c r="AU170" s="246" t="s">
        <v>82</v>
      </c>
      <c r="AV170" s="14" t="s">
        <v>82</v>
      </c>
      <c r="AW170" s="14" t="s">
        <v>33</v>
      </c>
      <c r="AX170" s="14" t="s">
        <v>72</v>
      </c>
      <c r="AY170" s="246" t="s">
        <v>133</v>
      </c>
    </row>
    <row r="171" s="15" customFormat="1">
      <c r="A171" s="15"/>
      <c r="B171" s="247"/>
      <c r="C171" s="248"/>
      <c r="D171" s="227" t="s">
        <v>144</v>
      </c>
      <c r="E171" s="249" t="s">
        <v>19</v>
      </c>
      <c r="F171" s="250" t="s">
        <v>147</v>
      </c>
      <c r="G171" s="248"/>
      <c r="H171" s="251">
        <v>516.452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7" t="s">
        <v>144</v>
      </c>
      <c r="AU171" s="257" t="s">
        <v>82</v>
      </c>
      <c r="AV171" s="15" t="s">
        <v>140</v>
      </c>
      <c r="AW171" s="15" t="s">
        <v>33</v>
      </c>
      <c r="AX171" s="15" t="s">
        <v>80</v>
      </c>
      <c r="AY171" s="257" t="s">
        <v>133</v>
      </c>
    </row>
    <row r="172" s="2" customFormat="1" ht="37.8" customHeight="1">
      <c r="A172" s="40"/>
      <c r="B172" s="41"/>
      <c r="C172" s="207" t="s">
        <v>244</v>
      </c>
      <c r="D172" s="207" t="s">
        <v>135</v>
      </c>
      <c r="E172" s="208" t="s">
        <v>245</v>
      </c>
      <c r="F172" s="209" t="s">
        <v>246</v>
      </c>
      <c r="G172" s="210" t="s">
        <v>89</v>
      </c>
      <c r="H172" s="211">
        <v>649.59400000000005</v>
      </c>
      <c r="I172" s="212"/>
      <c r="J172" s="213">
        <f>ROUND(I172*H172,2)</f>
        <v>0</v>
      </c>
      <c r="K172" s="209" t="s">
        <v>139</v>
      </c>
      <c r="L172" s="46"/>
      <c r="M172" s="214" t="s">
        <v>19</v>
      </c>
      <c r="N172" s="215" t="s">
        <v>43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140</v>
      </c>
      <c r="AT172" s="218" t="s">
        <v>135</v>
      </c>
      <c r="AU172" s="218" t="s">
        <v>82</v>
      </c>
      <c r="AY172" s="19" t="s">
        <v>133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80</v>
      </c>
      <c r="BK172" s="219">
        <f>ROUND(I172*H172,2)</f>
        <v>0</v>
      </c>
      <c r="BL172" s="19" t="s">
        <v>140</v>
      </c>
      <c r="BM172" s="218" t="s">
        <v>247</v>
      </c>
    </row>
    <row r="173" s="2" customFormat="1">
      <c r="A173" s="40"/>
      <c r="B173" s="41"/>
      <c r="C173" s="42"/>
      <c r="D173" s="220" t="s">
        <v>142</v>
      </c>
      <c r="E173" s="42"/>
      <c r="F173" s="221" t="s">
        <v>248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142</v>
      </c>
      <c r="AU173" s="19" t="s">
        <v>82</v>
      </c>
    </row>
    <row r="174" s="13" customFormat="1">
      <c r="A174" s="13"/>
      <c r="B174" s="225"/>
      <c r="C174" s="226"/>
      <c r="D174" s="227" t="s">
        <v>144</v>
      </c>
      <c r="E174" s="228" t="s">
        <v>19</v>
      </c>
      <c r="F174" s="229" t="s">
        <v>249</v>
      </c>
      <c r="G174" s="226"/>
      <c r="H174" s="228" t="s">
        <v>19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144</v>
      </c>
      <c r="AU174" s="235" t="s">
        <v>82</v>
      </c>
      <c r="AV174" s="13" t="s">
        <v>80</v>
      </c>
      <c r="AW174" s="13" t="s">
        <v>33</v>
      </c>
      <c r="AX174" s="13" t="s">
        <v>72</v>
      </c>
      <c r="AY174" s="235" t="s">
        <v>133</v>
      </c>
    </row>
    <row r="175" s="13" customFormat="1">
      <c r="A175" s="13"/>
      <c r="B175" s="225"/>
      <c r="C175" s="226"/>
      <c r="D175" s="227" t="s">
        <v>144</v>
      </c>
      <c r="E175" s="228" t="s">
        <v>19</v>
      </c>
      <c r="F175" s="229" t="s">
        <v>176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144</v>
      </c>
      <c r="AU175" s="235" t="s">
        <v>82</v>
      </c>
      <c r="AV175" s="13" t="s">
        <v>80</v>
      </c>
      <c r="AW175" s="13" t="s">
        <v>33</v>
      </c>
      <c r="AX175" s="13" t="s">
        <v>72</v>
      </c>
      <c r="AY175" s="235" t="s">
        <v>133</v>
      </c>
    </row>
    <row r="176" s="14" customFormat="1">
      <c r="A176" s="14"/>
      <c r="B176" s="236"/>
      <c r="C176" s="237"/>
      <c r="D176" s="227" t="s">
        <v>144</v>
      </c>
      <c r="E176" s="238" t="s">
        <v>19</v>
      </c>
      <c r="F176" s="239" t="s">
        <v>250</v>
      </c>
      <c r="G176" s="237"/>
      <c r="H176" s="240">
        <v>324.79700000000003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144</v>
      </c>
      <c r="AU176" s="246" t="s">
        <v>82</v>
      </c>
      <c r="AV176" s="14" t="s">
        <v>82</v>
      </c>
      <c r="AW176" s="14" t="s">
        <v>33</v>
      </c>
      <c r="AX176" s="14" t="s">
        <v>72</v>
      </c>
      <c r="AY176" s="246" t="s">
        <v>133</v>
      </c>
    </row>
    <row r="177" s="13" customFormat="1">
      <c r="A177" s="13"/>
      <c r="B177" s="225"/>
      <c r="C177" s="226"/>
      <c r="D177" s="227" t="s">
        <v>144</v>
      </c>
      <c r="E177" s="228" t="s">
        <v>19</v>
      </c>
      <c r="F177" s="229" t="s">
        <v>251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144</v>
      </c>
      <c r="AU177" s="235" t="s">
        <v>82</v>
      </c>
      <c r="AV177" s="13" t="s">
        <v>80</v>
      </c>
      <c r="AW177" s="13" t="s">
        <v>33</v>
      </c>
      <c r="AX177" s="13" t="s">
        <v>72</v>
      </c>
      <c r="AY177" s="235" t="s">
        <v>133</v>
      </c>
    </row>
    <row r="178" s="14" customFormat="1">
      <c r="A178" s="14"/>
      <c r="B178" s="236"/>
      <c r="C178" s="237"/>
      <c r="D178" s="227" t="s">
        <v>144</v>
      </c>
      <c r="E178" s="238" t="s">
        <v>19</v>
      </c>
      <c r="F178" s="239" t="s">
        <v>252</v>
      </c>
      <c r="G178" s="237"/>
      <c r="H178" s="240">
        <v>324.79700000000003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144</v>
      </c>
      <c r="AU178" s="246" t="s">
        <v>82</v>
      </c>
      <c r="AV178" s="14" t="s">
        <v>82</v>
      </c>
      <c r="AW178" s="14" t="s">
        <v>33</v>
      </c>
      <c r="AX178" s="14" t="s">
        <v>72</v>
      </c>
      <c r="AY178" s="246" t="s">
        <v>133</v>
      </c>
    </row>
    <row r="179" s="15" customFormat="1">
      <c r="A179" s="15"/>
      <c r="B179" s="247"/>
      <c r="C179" s="248"/>
      <c r="D179" s="227" t="s">
        <v>144</v>
      </c>
      <c r="E179" s="249" t="s">
        <v>19</v>
      </c>
      <c r="F179" s="250" t="s">
        <v>147</v>
      </c>
      <c r="G179" s="248"/>
      <c r="H179" s="251">
        <v>649.59400000000005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7" t="s">
        <v>144</v>
      </c>
      <c r="AU179" s="257" t="s">
        <v>82</v>
      </c>
      <c r="AV179" s="15" t="s">
        <v>140</v>
      </c>
      <c r="AW179" s="15" t="s">
        <v>33</v>
      </c>
      <c r="AX179" s="15" t="s">
        <v>80</v>
      </c>
      <c r="AY179" s="257" t="s">
        <v>133</v>
      </c>
    </row>
    <row r="180" s="2" customFormat="1" ht="37.8" customHeight="1">
      <c r="A180" s="40"/>
      <c r="B180" s="41"/>
      <c r="C180" s="207" t="s">
        <v>253</v>
      </c>
      <c r="D180" s="207" t="s">
        <v>135</v>
      </c>
      <c r="E180" s="208" t="s">
        <v>254</v>
      </c>
      <c r="F180" s="209" t="s">
        <v>255</v>
      </c>
      <c r="G180" s="210" t="s">
        <v>89</v>
      </c>
      <c r="H180" s="211">
        <v>1189.8140000000001</v>
      </c>
      <c r="I180" s="212"/>
      <c r="J180" s="213">
        <f>ROUND(I180*H180,2)</f>
        <v>0</v>
      </c>
      <c r="K180" s="209" t="s">
        <v>139</v>
      </c>
      <c r="L180" s="46"/>
      <c r="M180" s="214" t="s">
        <v>19</v>
      </c>
      <c r="N180" s="215" t="s">
        <v>43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140</v>
      </c>
      <c r="AT180" s="218" t="s">
        <v>135</v>
      </c>
      <c r="AU180" s="218" t="s">
        <v>82</v>
      </c>
      <c r="AY180" s="19" t="s">
        <v>133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80</v>
      </c>
      <c r="BK180" s="219">
        <f>ROUND(I180*H180,2)</f>
        <v>0</v>
      </c>
      <c r="BL180" s="19" t="s">
        <v>140</v>
      </c>
      <c r="BM180" s="218" t="s">
        <v>256</v>
      </c>
    </row>
    <row r="181" s="2" customFormat="1">
      <c r="A181" s="40"/>
      <c r="B181" s="41"/>
      <c r="C181" s="42"/>
      <c r="D181" s="220" t="s">
        <v>142</v>
      </c>
      <c r="E181" s="42"/>
      <c r="F181" s="221" t="s">
        <v>257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142</v>
      </c>
      <c r="AU181" s="19" t="s">
        <v>82</v>
      </c>
    </row>
    <row r="182" s="13" customFormat="1">
      <c r="A182" s="13"/>
      <c r="B182" s="225"/>
      <c r="C182" s="226"/>
      <c r="D182" s="227" t="s">
        <v>144</v>
      </c>
      <c r="E182" s="228" t="s">
        <v>19</v>
      </c>
      <c r="F182" s="229" t="s">
        <v>249</v>
      </c>
      <c r="G182" s="226"/>
      <c r="H182" s="228" t="s">
        <v>19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144</v>
      </c>
      <c r="AU182" s="235" t="s">
        <v>82</v>
      </c>
      <c r="AV182" s="13" t="s">
        <v>80</v>
      </c>
      <c r="AW182" s="13" t="s">
        <v>33</v>
      </c>
      <c r="AX182" s="13" t="s">
        <v>72</v>
      </c>
      <c r="AY182" s="235" t="s">
        <v>133</v>
      </c>
    </row>
    <row r="183" s="13" customFormat="1">
      <c r="A183" s="13"/>
      <c r="B183" s="225"/>
      <c r="C183" s="226"/>
      <c r="D183" s="227" t="s">
        <v>144</v>
      </c>
      <c r="E183" s="228" t="s">
        <v>19</v>
      </c>
      <c r="F183" s="229" t="s">
        <v>176</v>
      </c>
      <c r="G183" s="226"/>
      <c r="H183" s="228" t="s">
        <v>19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144</v>
      </c>
      <c r="AU183" s="235" t="s">
        <v>82</v>
      </c>
      <c r="AV183" s="13" t="s">
        <v>80</v>
      </c>
      <c r="AW183" s="13" t="s">
        <v>33</v>
      </c>
      <c r="AX183" s="13" t="s">
        <v>72</v>
      </c>
      <c r="AY183" s="235" t="s">
        <v>133</v>
      </c>
    </row>
    <row r="184" s="14" customFormat="1">
      <c r="A184" s="14"/>
      <c r="B184" s="236"/>
      <c r="C184" s="237"/>
      <c r="D184" s="227" t="s">
        <v>144</v>
      </c>
      <c r="E184" s="238" t="s">
        <v>19</v>
      </c>
      <c r="F184" s="239" t="s">
        <v>258</v>
      </c>
      <c r="G184" s="237"/>
      <c r="H184" s="240">
        <v>757.85900000000004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144</v>
      </c>
      <c r="AU184" s="246" t="s">
        <v>82</v>
      </c>
      <c r="AV184" s="14" t="s">
        <v>82</v>
      </c>
      <c r="AW184" s="14" t="s">
        <v>33</v>
      </c>
      <c r="AX184" s="14" t="s">
        <v>72</v>
      </c>
      <c r="AY184" s="246" t="s">
        <v>133</v>
      </c>
    </row>
    <row r="185" s="13" customFormat="1">
      <c r="A185" s="13"/>
      <c r="B185" s="225"/>
      <c r="C185" s="226"/>
      <c r="D185" s="227" t="s">
        <v>144</v>
      </c>
      <c r="E185" s="228" t="s">
        <v>19</v>
      </c>
      <c r="F185" s="229" t="s">
        <v>259</v>
      </c>
      <c r="G185" s="226"/>
      <c r="H185" s="228" t="s">
        <v>19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144</v>
      </c>
      <c r="AU185" s="235" t="s">
        <v>82</v>
      </c>
      <c r="AV185" s="13" t="s">
        <v>80</v>
      </c>
      <c r="AW185" s="13" t="s">
        <v>33</v>
      </c>
      <c r="AX185" s="13" t="s">
        <v>72</v>
      </c>
      <c r="AY185" s="235" t="s">
        <v>133</v>
      </c>
    </row>
    <row r="186" s="13" customFormat="1">
      <c r="A186" s="13"/>
      <c r="B186" s="225"/>
      <c r="C186" s="226"/>
      <c r="D186" s="227" t="s">
        <v>144</v>
      </c>
      <c r="E186" s="228" t="s">
        <v>19</v>
      </c>
      <c r="F186" s="229" t="s">
        <v>260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144</v>
      </c>
      <c r="AU186" s="235" t="s">
        <v>82</v>
      </c>
      <c r="AV186" s="13" t="s">
        <v>80</v>
      </c>
      <c r="AW186" s="13" t="s">
        <v>33</v>
      </c>
      <c r="AX186" s="13" t="s">
        <v>72</v>
      </c>
      <c r="AY186" s="235" t="s">
        <v>133</v>
      </c>
    </row>
    <row r="187" s="14" customFormat="1">
      <c r="A187" s="14"/>
      <c r="B187" s="236"/>
      <c r="C187" s="237"/>
      <c r="D187" s="227" t="s">
        <v>144</v>
      </c>
      <c r="E187" s="238" t="s">
        <v>19</v>
      </c>
      <c r="F187" s="239" t="s">
        <v>261</v>
      </c>
      <c r="G187" s="237"/>
      <c r="H187" s="240">
        <v>431.95499999999998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144</v>
      </c>
      <c r="AU187" s="246" t="s">
        <v>82</v>
      </c>
      <c r="AV187" s="14" t="s">
        <v>82</v>
      </c>
      <c r="AW187" s="14" t="s">
        <v>33</v>
      </c>
      <c r="AX187" s="14" t="s">
        <v>72</v>
      </c>
      <c r="AY187" s="246" t="s">
        <v>133</v>
      </c>
    </row>
    <row r="188" s="15" customFormat="1">
      <c r="A188" s="15"/>
      <c r="B188" s="247"/>
      <c r="C188" s="248"/>
      <c r="D188" s="227" t="s">
        <v>144</v>
      </c>
      <c r="E188" s="249" t="s">
        <v>19</v>
      </c>
      <c r="F188" s="250" t="s">
        <v>147</v>
      </c>
      <c r="G188" s="248"/>
      <c r="H188" s="251">
        <v>1189.8140000000001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7" t="s">
        <v>144</v>
      </c>
      <c r="AU188" s="257" t="s">
        <v>82</v>
      </c>
      <c r="AV188" s="15" t="s">
        <v>140</v>
      </c>
      <c r="AW188" s="15" t="s">
        <v>33</v>
      </c>
      <c r="AX188" s="15" t="s">
        <v>80</v>
      </c>
      <c r="AY188" s="257" t="s">
        <v>133</v>
      </c>
    </row>
    <row r="189" s="2" customFormat="1" ht="37.8" customHeight="1">
      <c r="A189" s="40"/>
      <c r="B189" s="41"/>
      <c r="C189" s="207" t="s">
        <v>262</v>
      </c>
      <c r="D189" s="207" t="s">
        <v>135</v>
      </c>
      <c r="E189" s="208" t="s">
        <v>263</v>
      </c>
      <c r="F189" s="209" t="s">
        <v>264</v>
      </c>
      <c r="G189" s="210" t="s">
        <v>89</v>
      </c>
      <c r="H189" s="211">
        <v>582.13199999999995</v>
      </c>
      <c r="I189" s="212"/>
      <c r="J189" s="213">
        <f>ROUND(I189*H189,2)</f>
        <v>0</v>
      </c>
      <c r="K189" s="209" t="s">
        <v>139</v>
      </c>
      <c r="L189" s="46"/>
      <c r="M189" s="214" t="s">
        <v>19</v>
      </c>
      <c r="N189" s="215" t="s">
        <v>43</v>
      </c>
      <c r="O189" s="86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140</v>
      </c>
      <c r="AT189" s="218" t="s">
        <v>135</v>
      </c>
      <c r="AU189" s="218" t="s">
        <v>82</v>
      </c>
      <c r="AY189" s="19" t="s">
        <v>133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80</v>
      </c>
      <c r="BK189" s="219">
        <f>ROUND(I189*H189,2)</f>
        <v>0</v>
      </c>
      <c r="BL189" s="19" t="s">
        <v>140</v>
      </c>
      <c r="BM189" s="218" t="s">
        <v>265</v>
      </c>
    </row>
    <row r="190" s="2" customFormat="1">
      <c r="A190" s="40"/>
      <c r="B190" s="41"/>
      <c r="C190" s="42"/>
      <c r="D190" s="220" t="s">
        <v>142</v>
      </c>
      <c r="E190" s="42"/>
      <c r="F190" s="221" t="s">
        <v>266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142</v>
      </c>
      <c r="AU190" s="19" t="s">
        <v>82</v>
      </c>
    </row>
    <row r="191" s="14" customFormat="1">
      <c r="A191" s="14"/>
      <c r="B191" s="236"/>
      <c r="C191" s="237"/>
      <c r="D191" s="227" t="s">
        <v>144</v>
      </c>
      <c r="E191" s="238" t="s">
        <v>19</v>
      </c>
      <c r="F191" s="239" t="s">
        <v>267</v>
      </c>
      <c r="G191" s="237"/>
      <c r="H191" s="240">
        <v>1014.087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144</v>
      </c>
      <c r="AU191" s="246" t="s">
        <v>82</v>
      </c>
      <c r="AV191" s="14" t="s">
        <v>82</v>
      </c>
      <c r="AW191" s="14" t="s">
        <v>33</v>
      </c>
      <c r="AX191" s="14" t="s">
        <v>72</v>
      </c>
      <c r="AY191" s="246" t="s">
        <v>133</v>
      </c>
    </row>
    <row r="192" s="13" customFormat="1">
      <c r="A192" s="13"/>
      <c r="B192" s="225"/>
      <c r="C192" s="226"/>
      <c r="D192" s="227" t="s">
        <v>144</v>
      </c>
      <c r="E192" s="228" t="s">
        <v>19</v>
      </c>
      <c r="F192" s="229" t="s">
        <v>268</v>
      </c>
      <c r="G192" s="226"/>
      <c r="H192" s="228" t="s">
        <v>19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144</v>
      </c>
      <c r="AU192" s="235" t="s">
        <v>82</v>
      </c>
      <c r="AV192" s="13" t="s">
        <v>80</v>
      </c>
      <c r="AW192" s="13" t="s">
        <v>33</v>
      </c>
      <c r="AX192" s="13" t="s">
        <v>72</v>
      </c>
      <c r="AY192" s="235" t="s">
        <v>133</v>
      </c>
    </row>
    <row r="193" s="14" customFormat="1">
      <c r="A193" s="14"/>
      <c r="B193" s="236"/>
      <c r="C193" s="237"/>
      <c r="D193" s="227" t="s">
        <v>144</v>
      </c>
      <c r="E193" s="238" t="s">
        <v>19</v>
      </c>
      <c r="F193" s="239" t="s">
        <v>269</v>
      </c>
      <c r="G193" s="237"/>
      <c r="H193" s="240">
        <v>-431.95499999999998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144</v>
      </c>
      <c r="AU193" s="246" t="s">
        <v>82</v>
      </c>
      <c r="AV193" s="14" t="s">
        <v>82</v>
      </c>
      <c r="AW193" s="14" t="s">
        <v>33</v>
      </c>
      <c r="AX193" s="14" t="s">
        <v>72</v>
      </c>
      <c r="AY193" s="246" t="s">
        <v>133</v>
      </c>
    </row>
    <row r="194" s="15" customFormat="1">
      <c r="A194" s="15"/>
      <c r="B194" s="247"/>
      <c r="C194" s="248"/>
      <c r="D194" s="227" t="s">
        <v>144</v>
      </c>
      <c r="E194" s="249" t="s">
        <v>19</v>
      </c>
      <c r="F194" s="250" t="s">
        <v>147</v>
      </c>
      <c r="G194" s="248"/>
      <c r="H194" s="251">
        <v>582.13199999999995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7" t="s">
        <v>144</v>
      </c>
      <c r="AU194" s="257" t="s">
        <v>82</v>
      </c>
      <c r="AV194" s="15" t="s">
        <v>140</v>
      </c>
      <c r="AW194" s="15" t="s">
        <v>33</v>
      </c>
      <c r="AX194" s="15" t="s">
        <v>80</v>
      </c>
      <c r="AY194" s="257" t="s">
        <v>133</v>
      </c>
    </row>
    <row r="195" s="2" customFormat="1" ht="37.8" customHeight="1">
      <c r="A195" s="40"/>
      <c r="B195" s="41"/>
      <c r="C195" s="207" t="s">
        <v>270</v>
      </c>
      <c r="D195" s="207" t="s">
        <v>135</v>
      </c>
      <c r="E195" s="208" t="s">
        <v>271</v>
      </c>
      <c r="F195" s="209" t="s">
        <v>272</v>
      </c>
      <c r="G195" s="210" t="s">
        <v>89</v>
      </c>
      <c r="H195" s="211">
        <v>2910.6599999999999</v>
      </c>
      <c r="I195" s="212"/>
      <c r="J195" s="213">
        <f>ROUND(I195*H195,2)</f>
        <v>0</v>
      </c>
      <c r="K195" s="209" t="s">
        <v>139</v>
      </c>
      <c r="L195" s="46"/>
      <c r="M195" s="214" t="s">
        <v>19</v>
      </c>
      <c r="N195" s="215" t="s">
        <v>43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140</v>
      </c>
      <c r="AT195" s="218" t="s">
        <v>135</v>
      </c>
      <c r="AU195" s="218" t="s">
        <v>82</v>
      </c>
      <c r="AY195" s="19" t="s">
        <v>133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80</v>
      </c>
      <c r="BK195" s="219">
        <f>ROUND(I195*H195,2)</f>
        <v>0</v>
      </c>
      <c r="BL195" s="19" t="s">
        <v>140</v>
      </c>
      <c r="BM195" s="218" t="s">
        <v>273</v>
      </c>
    </row>
    <row r="196" s="2" customFormat="1">
      <c r="A196" s="40"/>
      <c r="B196" s="41"/>
      <c r="C196" s="42"/>
      <c r="D196" s="220" t="s">
        <v>142</v>
      </c>
      <c r="E196" s="42"/>
      <c r="F196" s="221" t="s">
        <v>274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142</v>
      </c>
      <c r="AU196" s="19" t="s">
        <v>82</v>
      </c>
    </row>
    <row r="197" s="14" customFormat="1">
      <c r="A197" s="14"/>
      <c r="B197" s="236"/>
      <c r="C197" s="237"/>
      <c r="D197" s="227" t="s">
        <v>144</v>
      </c>
      <c r="E197" s="237"/>
      <c r="F197" s="239" t="s">
        <v>275</v>
      </c>
      <c r="G197" s="237"/>
      <c r="H197" s="240">
        <v>2910.6599999999999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144</v>
      </c>
      <c r="AU197" s="246" t="s">
        <v>82</v>
      </c>
      <c r="AV197" s="14" t="s">
        <v>82</v>
      </c>
      <c r="AW197" s="14" t="s">
        <v>4</v>
      </c>
      <c r="AX197" s="14" t="s">
        <v>80</v>
      </c>
      <c r="AY197" s="246" t="s">
        <v>133</v>
      </c>
    </row>
    <row r="198" s="2" customFormat="1" ht="24.15" customHeight="1">
      <c r="A198" s="40"/>
      <c r="B198" s="41"/>
      <c r="C198" s="207" t="s">
        <v>7</v>
      </c>
      <c r="D198" s="207" t="s">
        <v>135</v>
      </c>
      <c r="E198" s="208" t="s">
        <v>276</v>
      </c>
      <c r="F198" s="209" t="s">
        <v>277</v>
      </c>
      <c r="G198" s="210" t="s">
        <v>89</v>
      </c>
      <c r="H198" s="211">
        <v>434.60899999999998</v>
      </c>
      <c r="I198" s="212"/>
      <c r="J198" s="213">
        <f>ROUND(I198*H198,2)</f>
        <v>0</v>
      </c>
      <c r="K198" s="209" t="s">
        <v>139</v>
      </c>
      <c r="L198" s="46"/>
      <c r="M198" s="214" t="s">
        <v>19</v>
      </c>
      <c r="N198" s="215" t="s">
        <v>43</v>
      </c>
      <c r="O198" s="86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140</v>
      </c>
      <c r="AT198" s="218" t="s">
        <v>135</v>
      </c>
      <c r="AU198" s="218" t="s">
        <v>82</v>
      </c>
      <c r="AY198" s="19" t="s">
        <v>133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80</v>
      </c>
      <c r="BK198" s="219">
        <f>ROUND(I198*H198,2)</f>
        <v>0</v>
      </c>
      <c r="BL198" s="19" t="s">
        <v>140</v>
      </c>
      <c r="BM198" s="218" t="s">
        <v>278</v>
      </c>
    </row>
    <row r="199" s="2" customFormat="1">
      <c r="A199" s="40"/>
      <c r="B199" s="41"/>
      <c r="C199" s="42"/>
      <c r="D199" s="220" t="s">
        <v>142</v>
      </c>
      <c r="E199" s="42"/>
      <c r="F199" s="221" t="s">
        <v>279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142</v>
      </c>
      <c r="AU199" s="19" t="s">
        <v>82</v>
      </c>
    </row>
    <row r="200" s="14" customFormat="1">
      <c r="A200" s="14"/>
      <c r="B200" s="236"/>
      <c r="C200" s="237"/>
      <c r="D200" s="227" t="s">
        <v>144</v>
      </c>
      <c r="E200" s="238" t="s">
        <v>19</v>
      </c>
      <c r="F200" s="239" t="s">
        <v>280</v>
      </c>
      <c r="G200" s="237"/>
      <c r="H200" s="240">
        <v>434.60899999999998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144</v>
      </c>
      <c r="AU200" s="246" t="s">
        <v>82</v>
      </c>
      <c r="AV200" s="14" t="s">
        <v>82</v>
      </c>
      <c r="AW200" s="14" t="s">
        <v>33</v>
      </c>
      <c r="AX200" s="14" t="s">
        <v>72</v>
      </c>
      <c r="AY200" s="246" t="s">
        <v>133</v>
      </c>
    </row>
    <row r="201" s="15" customFormat="1">
      <c r="A201" s="15"/>
      <c r="B201" s="247"/>
      <c r="C201" s="248"/>
      <c r="D201" s="227" t="s">
        <v>144</v>
      </c>
      <c r="E201" s="249" t="s">
        <v>19</v>
      </c>
      <c r="F201" s="250" t="s">
        <v>147</v>
      </c>
      <c r="G201" s="248"/>
      <c r="H201" s="251">
        <v>434.60899999999998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7" t="s">
        <v>144</v>
      </c>
      <c r="AU201" s="257" t="s">
        <v>82</v>
      </c>
      <c r="AV201" s="15" t="s">
        <v>140</v>
      </c>
      <c r="AW201" s="15" t="s">
        <v>33</v>
      </c>
      <c r="AX201" s="15" t="s">
        <v>80</v>
      </c>
      <c r="AY201" s="257" t="s">
        <v>133</v>
      </c>
    </row>
    <row r="202" s="2" customFormat="1" ht="24.15" customHeight="1">
      <c r="A202" s="40"/>
      <c r="B202" s="41"/>
      <c r="C202" s="207" t="s">
        <v>281</v>
      </c>
      <c r="D202" s="207" t="s">
        <v>135</v>
      </c>
      <c r="E202" s="208" t="s">
        <v>282</v>
      </c>
      <c r="F202" s="209" t="s">
        <v>283</v>
      </c>
      <c r="G202" s="210" t="s">
        <v>89</v>
      </c>
      <c r="H202" s="211">
        <v>1014.087</v>
      </c>
      <c r="I202" s="212"/>
      <c r="J202" s="213">
        <f>ROUND(I202*H202,2)</f>
        <v>0</v>
      </c>
      <c r="K202" s="209" t="s">
        <v>139</v>
      </c>
      <c r="L202" s="46"/>
      <c r="M202" s="214" t="s">
        <v>19</v>
      </c>
      <c r="N202" s="215" t="s">
        <v>43</v>
      </c>
      <c r="O202" s="86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140</v>
      </c>
      <c r="AT202" s="218" t="s">
        <v>135</v>
      </c>
      <c r="AU202" s="218" t="s">
        <v>82</v>
      </c>
      <c r="AY202" s="19" t="s">
        <v>133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80</v>
      </c>
      <c r="BK202" s="219">
        <f>ROUND(I202*H202,2)</f>
        <v>0</v>
      </c>
      <c r="BL202" s="19" t="s">
        <v>140</v>
      </c>
      <c r="BM202" s="218" t="s">
        <v>284</v>
      </c>
    </row>
    <row r="203" s="2" customFormat="1">
      <c r="A203" s="40"/>
      <c r="B203" s="41"/>
      <c r="C203" s="42"/>
      <c r="D203" s="220" t="s">
        <v>142</v>
      </c>
      <c r="E203" s="42"/>
      <c r="F203" s="221" t="s">
        <v>285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142</v>
      </c>
      <c r="AU203" s="19" t="s">
        <v>82</v>
      </c>
    </row>
    <row r="204" s="14" customFormat="1">
      <c r="A204" s="14"/>
      <c r="B204" s="236"/>
      <c r="C204" s="237"/>
      <c r="D204" s="227" t="s">
        <v>144</v>
      </c>
      <c r="E204" s="238" t="s">
        <v>19</v>
      </c>
      <c r="F204" s="239" t="s">
        <v>267</v>
      </c>
      <c r="G204" s="237"/>
      <c r="H204" s="240">
        <v>1014.087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144</v>
      </c>
      <c r="AU204" s="246" t="s">
        <v>82</v>
      </c>
      <c r="AV204" s="14" t="s">
        <v>82</v>
      </c>
      <c r="AW204" s="14" t="s">
        <v>33</v>
      </c>
      <c r="AX204" s="14" t="s">
        <v>72</v>
      </c>
      <c r="AY204" s="246" t="s">
        <v>133</v>
      </c>
    </row>
    <row r="205" s="15" customFormat="1">
      <c r="A205" s="15"/>
      <c r="B205" s="247"/>
      <c r="C205" s="248"/>
      <c r="D205" s="227" t="s">
        <v>144</v>
      </c>
      <c r="E205" s="249" t="s">
        <v>19</v>
      </c>
      <c r="F205" s="250" t="s">
        <v>147</v>
      </c>
      <c r="G205" s="248"/>
      <c r="H205" s="251">
        <v>1014.087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7" t="s">
        <v>144</v>
      </c>
      <c r="AU205" s="257" t="s">
        <v>82</v>
      </c>
      <c r="AV205" s="15" t="s">
        <v>140</v>
      </c>
      <c r="AW205" s="15" t="s">
        <v>33</v>
      </c>
      <c r="AX205" s="15" t="s">
        <v>80</v>
      </c>
      <c r="AY205" s="257" t="s">
        <v>133</v>
      </c>
    </row>
    <row r="206" s="2" customFormat="1" ht="24.15" customHeight="1">
      <c r="A206" s="40"/>
      <c r="B206" s="41"/>
      <c r="C206" s="207" t="s">
        <v>286</v>
      </c>
      <c r="D206" s="207" t="s">
        <v>135</v>
      </c>
      <c r="E206" s="208" t="s">
        <v>287</v>
      </c>
      <c r="F206" s="209" t="s">
        <v>288</v>
      </c>
      <c r="G206" s="210" t="s">
        <v>289</v>
      </c>
      <c r="H206" s="211">
        <v>1047.838</v>
      </c>
      <c r="I206" s="212"/>
      <c r="J206" s="213">
        <f>ROUND(I206*H206,2)</f>
        <v>0</v>
      </c>
      <c r="K206" s="209" t="s">
        <v>139</v>
      </c>
      <c r="L206" s="46"/>
      <c r="M206" s="214" t="s">
        <v>19</v>
      </c>
      <c r="N206" s="215" t="s">
        <v>43</v>
      </c>
      <c r="O206" s="86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140</v>
      </c>
      <c r="AT206" s="218" t="s">
        <v>135</v>
      </c>
      <c r="AU206" s="218" t="s">
        <v>82</v>
      </c>
      <c r="AY206" s="19" t="s">
        <v>133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80</v>
      </c>
      <c r="BK206" s="219">
        <f>ROUND(I206*H206,2)</f>
        <v>0</v>
      </c>
      <c r="BL206" s="19" t="s">
        <v>140</v>
      </c>
      <c r="BM206" s="218" t="s">
        <v>290</v>
      </c>
    </row>
    <row r="207" s="2" customFormat="1">
      <c r="A207" s="40"/>
      <c r="B207" s="41"/>
      <c r="C207" s="42"/>
      <c r="D207" s="220" t="s">
        <v>142</v>
      </c>
      <c r="E207" s="42"/>
      <c r="F207" s="221" t="s">
        <v>291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142</v>
      </c>
      <c r="AU207" s="19" t="s">
        <v>82</v>
      </c>
    </row>
    <row r="208" s="14" customFormat="1">
      <c r="A208" s="14"/>
      <c r="B208" s="236"/>
      <c r="C208" s="237"/>
      <c r="D208" s="227" t="s">
        <v>144</v>
      </c>
      <c r="E208" s="237"/>
      <c r="F208" s="239" t="s">
        <v>292</v>
      </c>
      <c r="G208" s="237"/>
      <c r="H208" s="240">
        <v>1047.838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144</v>
      </c>
      <c r="AU208" s="246" t="s">
        <v>82</v>
      </c>
      <c r="AV208" s="14" t="s">
        <v>82</v>
      </c>
      <c r="AW208" s="14" t="s">
        <v>4</v>
      </c>
      <c r="AX208" s="14" t="s">
        <v>80</v>
      </c>
      <c r="AY208" s="246" t="s">
        <v>133</v>
      </c>
    </row>
    <row r="209" s="2" customFormat="1" ht="24.15" customHeight="1">
      <c r="A209" s="40"/>
      <c r="B209" s="41"/>
      <c r="C209" s="207" t="s">
        <v>293</v>
      </c>
      <c r="D209" s="207" t="s">
        <v>135</v>
      </c>
      <c r="E209" s="208" t="s">
        <v>294</v>
      </c>
      <c r="F209" s="209" t="s">
        <v>295</v>
      </c>
      <c r="G209" s="210" t="s">
        <v>89</v>
      </c>
      <c r="H209" s="211">
        <v>582.13199999999995</v>
      </c>
      <c r="I209" s="212"/>
      <c r="J209" s="213">
        <f>ROUND(I209*H209,2)</f>
        <v>0</v>
      </c>
      <c r="K209" s="209" t="s">
        <v>139</v>
      </c>
      <c r="L209" s="46"/>
      <c r="M209" s="214" t="s">
        <v>19</v>
      </c>
      <c r="N209" s="215" t="s">
        <v>43</v>
      </c>
      <c r="O209" s="86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140</v>
      </c>
      <c r="AT209" s="218" t="s">
        <v>135</v>
      </c>
      <c r="AU209" s="218" t="s">
        <v>82</v>
      </c>
      <c r="AY209" s="19" t="s">
        <v>133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80</v>
      </c>
      <c r="BK209" s="219">
        <f>ROUND(I209*H209,2)</f>
        <v>0</v>
      </c>
      <c r="BL209" s="19" t="s">
        <v>140</v>
      </c>
      <c r="BM209" s="218" t="s">
        <v>296</v>
      </c>
    </row>
    <row r="210" s="2" customFormat="1">
      <c r="A210" s="40"/>
      <c r="B210" s="41"/>
      <c r="C210" s="42"/>
      <c r="D210" s="220" t="s">
        <v>142</v>
      </c>
      <c r="E210" s="42"/>
      <c r="F210" s="221" t="s">
        <v>297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142</v>
      </c>
      <c r="AU210" s="19" t="s">
        <v>82</v>
      </c>
    </row>
    <row r="211" s="14" customFormat="1">
      <c r="A211" s="14"/>
      <c r="B211" s="236"/>
      <c r="C211" s="237"/>
      <c r="D211" s="227" t="s">
        <v>144</v>
      </c>
      <c r="E211" s="238" t="s">
        <v>19</v>
      </c>
      <c r="F211" s="239" t="s">
        <v>298</v>
      </c>
      <c r="G211" s="237"/>
      <c r="H211" s="240">
        <v>1448.6959999999999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144</v>
      </c>
      <c r="AU211" s="246" t="s">
        <v>82</v>
      </c>
      <c r="AV211" s="14" t="s">
        <v>82</v>
      </c>
      <c r="AW211" s="14" t="s">
        <v>33</v>
      </c>
      <c r="AX211" s="14" t="s">
        <v>72</v>
      </c>
      <c r="AY211" s="246" t="s">
        <v>133</v>
      </c>
    </row>
    <row r="212" s="13" customFormat="1">
      <c r="A212" s="13"/>
      <c r="B212" s="225"/>
      <c r="C212" s="226"/>
      <c r="D212" s="227" t="s">
        <v>144</v>
      </c>
      <c r="E212" s="228" t="s">
        <v>19</v>
      </c>
      <c r="F212" s="229" t="s">
        <v>299</v>
      </c>
      <c r="G212" s="226"/>
      <c r="H212" s="228" t="s">
        <v>19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144</v>
      </c>
      <c r="AU212" s="235" t="s">
        <v>82</v>
      </c>
      <c r="AV212" s="13" t="s">
        <v>80</v>
      </c>
      <c r="AW212" s="13" t="s">
        <v>33</v>
      </c>
      <c r="AX212" s="13" t="s">
        <v>72</v>
      </c>
      <c r="AY212" s="235" t="s">
        <v>133</v>
      </c>
    </row>
    <row r="213" s="14" customFormat="1">
      <c r="A213" s="14"/>
      <c r="B213" s="236"/>
      <c r="C213" s="237"/>
      <c r="D213" s="227" t="s">
        <v>144</v>
      </c>
      <c r="E213" s="238" t="s">
        <v>19</v>
      </c>
      <c r="F213" s="239" t="s">
        <v>300</v>
      </c>
      <c r="G213" s="237"/>
      <c r="H213" s="240">
        <v>-866.56399999999996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144</v>
      </c>
      <c r="AU213" s="246" t="s">
        <v>82</v>
      </c>
      <c r="AV213" s="14" t="s">
        <v>82</v>
      </c>
      <c r="AW213" s="14" t="s">
        <v>33</v>
      </c>
      <c r="AX213" s="14" t="s">
        <v>72</v>
      </c>
      <c r="AY213" s="246" t="s">
        <v>133</v>
      </c>
    </row>
    <row r="214" s="15" customFormat="1">
      <c r="A214" s="15"/>
      <c r="B214" s="247"/>
      <c r="C214" s="248"/>
      <c r="D214" s="227" t="s">
        <v>144</v>
      </c>
      <c r="E214" s="249" t="s">
        <v>19</v>
      </c>
      <c r="F214" s="250" t="s">
        <v>147</v>
      </c>
      <c r="G214" s="248"/>
      <c r="H214" s="251">
        <v>582.13199999999995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7" t="s">
        <v>144</v>
      </c>
      <c r="AU214" s="257" t="s">
        <v>82</v>
      </c>
      <c r="AV214" s="15" t="s">
        <v>140</v>
      </c>
      <c r="AW214" s="15" t="s">
        <v>33</v>
      </c>
      <c r="AX214" s="15" t="s">
        <v>80</v>
      </c>
      <c r="AY214" s="257" t="s">
        <v>133</v>
      </c>
    </row>
    <row r="215" s="2" customFormat="1" ht="24.15" customHeight="1">
      <c r="A215" s="40"/>
      <c r="B215" s="41"/>
      <c r="C215" s="207" t="s">
        <v>301</v>
      </c>
      <c r="D215" s="207" t="s">
        <v>135</v>
      </c>
      <c r="E215" s="208" t="s">
        <v>302</v>
      </c>
      <c r="F215" s="209" t="s">
        <v>303</v>
      </c>
      <c r="G215" s="210" t="s">
        <v>89</v>
      </c>
      <c r="H215" s="211">
        <v>866.56399999999996</v>
      </c>
      <c r="I215" s="212"/>
      <c r="J215" s="213">
        <f>ROUND(I215*H215,2)</f>
        <v>0</v>
      </c>
      <c r="K215" s="209" t="s">
        <v>139</v>
      </c>
      <c r="L215" s="46"/>
      <c r="M215" s="214" t="s">
        <v>19</v>
      </c>
      <c r="N215" s="215" t="s">
        <v>43</v>
      </c>
      <c r="O215" s="86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140</v>
      </c>
      <c r="AT215" s="218" t="s">
        <v>135</v>
      </c>
      <c r="AU215" s="218" t="s">
        <v>82</v>
      </c>
      <c r="AY215" s="19" t="s">
        <v>133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80</v>
      </c>
      <c r="BK215" s="219">
        <f>ROUND(I215*H215,2)</f>
        <v>0</v>
      </c>
      <c r="BL215" s="19" t="s">
        <v>140</v>
      </c>
      <c r="BM215" s="218" t="s">
        <v>304</v>
      </c>
    </row>
    <row r="216" s="2" customFormat="1">
      <c r="A216" s="40"/>
      <c r="B216" s="41"/>
      <c r="C216" s="42"/>
      <c r="D216" s="220" t="s">
        <v>142</v>
      </c>
      <c r="E216" s="42"/>
      <c r="F216" s="221" t="s">
        <v>305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142</v>
      </c>
      <c r="AU216" s="19" t="s">
        <v>82</v>
      </c>
    </row>
    <row r="217" s="13" customFormat="1">
      <c r="A217" s="13"/>
      <c r="B217" s="225"/>
      <c r="C217" s="226"/>
      <c r="D217" s="227" t="s">
        <v>144</v>
      </c>
      <c r="E217" s="228" t="s">
        <v>19</v>
      </c>
      <c r="F217" s="229" t="s">
        <v>306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144</v>
      </c>
      <c r="AU217" s="235" t="s">
        <v>82</v>
      </c>
      <c r="AV217" s="13" t="s">
        <v>80</v>
      </c>
      <c r="AW217" s="13" t="s">
        <v>33</v>
      </c>
      <c r="AX217" s="13" t="s">
        <v>72</v>
      </c>
      <c r="AY217" s="235" t="s">
        <v>133</v>
      </c>
    </row>
    <row r="218" s="14" customFormat="1">
      <c r="A218" s="14"/>
      <c r="B218" s="236"/>
      <c r="C218" s="237"/>
      <c r="D218" s="227" t="s">
        <v>144</v>
      </c>
      <c r="E218" s="238" t="s">
        <v>19</v>
      </c>
      <c r="F218" s="239" t="s">
        <v>307</v>
      </c>
      <c r="G218" s="237"/>
      <c r="H218" s="240">
        <v>13.095000000000001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144</v>
      </c>
      <c r="AU218" s="246" t="s">
        <v>82</v>
      </c>
      <c r="AV218" s="14" t="s">
        <v>82</v>
      </c>
      <c r="AW218" s="14" t="s">
        <v>33</v>
      </c>
      <c r="AX218" s="14" t="s">
        <v>72</v>
      </c>
      <c r="AY218" s="246" t="s">
        <v>133</v>
      </c>
    </row>
    <row r="219" s="14" customFormat="1">
      <c r="A219" s="14"/>
      <c r="B219" s="236"/>
      <c r="C219" s="237"/>
      <c r="D219" s="227" t="s">
        <v>144</v>
      </c>
      <c r="E219" s="238" t="s">
        <v>19</v>
      </c>
      <c r="F219" s="239" t="s">
        <v>308</v>
      </c>
      <c r="G219" s="237"/>
      <c r="H219" s="240">
        <v>4.7789999999999999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144</v>
      </c>
      <c r="AU219" s="246" t="s">
        <v>82</v>
      </c>
      <c r="AV219" s="14" t="s">
        <v>82</v>
      </c>
      <c r="AW219" s="14" t="s">
        <v>33</v>
      </c>
      <c r="AX219" s="14" t="s">
        <v>72</v>
      </c>
      <c r="AY219" s="246" t="s">
        <v>133</v>
      </c>
    </row>
    <row r="220" s="13" customFormat="1">
      <c r="A220" s="13"/>
      <c r="B220" s="225"/>
      <c r="C220" s="226"/>
      <c r="D220" s="227" t="s">
        <v>144</v>
      </c>
      <c r="E220" s="228" t="s">
        <v>19</v>
      </c>
      <c r="F220" s="229" t="s">
        <v>309</v>
      </c>
      <c r="G220" s="226"/>
      <c r="H220" s="228" t="s">
        <v>19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144</v>
      </c>
      <c r="AU220" s="235" t="s">
        <v>82</v>
      </c>
      <c r="AV220" s="13" t="s">
        <v>80</v>
      </c>
      <c r="AW220" s="13" t="s">
        <v>33</v>
      </c>
      <c r="AX220" s="13" t="s">
        <v>72</v>
      </c>
      <c r="AY220" s="235" t="s">
        <v>133</v>
      </c>
    </row>
    <row r="221" s="14" customFormat="1">
      <c r="A221" s="14"/>
      <c r="B221" s="236"/>
      <c r="C221" s="237"/>
      <c r="D221" s="227" t="s">
        <v>144</v>
      </c>
      <c r="E221" s="238" t="s">
        <v>19</v>
      </c>
      <c r="F221" s="239" t="s">
        <v>298</v>
      </c>
      <c r="G221" s="237"/>
      <c r="H221" s="240">
        <v>1448.6959999999999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144</v>
      </c>
      <c r="AU221" s="246" t="s">
        <v>82</v>
      </c>
      <c r="AV221" s="14" t="s">
        <v>82</v>
      </c>
      <c r="AW221" s="14" t="s">
        <v>33</v>
      </c>
      <c r="AX221" s="14" t="s">
        <v>72</v>
      </c>
      <c r="AY221" s="246" t="s">
        <v>133</v>
      </c>
    </row>
    <row r="222" s="13" customFormat="1">
      <c r="A222" s="13"/>
      <c r="B222" s="225"/>
      <c r="C222" s="226"/>
      <c r="D222" s="227" t="s">
        <v>144</v>
      </c>
      <c r="E222" s="228" t="s">
        <v>19</v>
      </c>
      <c r="F222" s="229" t="s">
        <v>310</v>
      </c>
      <c r="G222" s="226"/>
      <c r="H222" s="228" t="s">
        <v>19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144</v>
      </c>
      <c r="AU222" s="235" t="s">
        <v>82</v>
      </c>
      <c r="AV222" s="13" t="s">
        <v>80</v>
      </c>
      <c r="AW222" s="13" t="s">
        <v>33</v>
      </c>
      <c r="AX222" s="13" t="s">
        <v>72</v>
      </c>
      <c r="AY222" s="235" t="s">
        <v>133</v>
      </c>
    </row>
    <row r="223" s="14" customFormat="1">
      <c r="A223" s="14"/>
      <c r="B223" s="236"/>
      <c r="C223" s="237"/>
      <c r="D223" s="227" t="s">
        <v>144</v>
      </c>
      <c r="E223" s="238" t="s">
        <v>19</v>
      </c>
      <c r="F223" s="239" t="s">
        <v>311</v>
      </c>
      <c r="G223" s="237"/>
      <c r="H223" s="240">
        <v>-382.59199999999998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144</v>
      </c>
      <c r="AU223" s="246" t="s">
        <v>82</v>
      </c>
      <c r="AV223" s="14" t="s">
        <v>82</v>
      </c>
      <c r="AW223" s="14" t="s">
        <v>33</v>
      </c>
      <c r="AX223" s="14" t="s">
        <v>72</v>
      </c>
      <c r="AY223" s="246" t="s">
        <v>133</v>
      </c>
    </row>
    <row r="224" s="14" customFormat="1">
      <c r="A224" s="14"/>
      <c r="B224" s="236"/>
      <c r="C224" s="237"/>
      <c r="D224" s="227" t="s">
        <v>144</v>
      </c>
      <c r="E224" s="238" t="s">
        <v>19</v>
      </c>
      <c r="F224" s="239" t="s">
        <v>312</v>
      </c>
      <c r="G224" s="237"/>
      <c r="H224" s="240">
        <v>-195.184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144</v>
      </c>
      <c r="AU224" s="246" t="s">
        <v>82</v>
      </c>
      <c r="AV224" s="14" t="s">
        <v>82</v>
      </c>
      <c r="AW224" s="14" t="s">
        <v>33</v>
      </c>
      <c r="AX224" s="14" t="s">
        <v>72</v>
      </c>
      <c r="AY224" s="246" t="s">
        <v>133</v>
      </c>
    </row>
    <row r="225" s="14" customFormat="1">
      <c r="A225" s="14"/>
      <c r="B225" s="236"/>
      <c r="C225" s="237"/>
      <c r="D225" s="227" t="s">
        <v>144</v>
      </c>
      <c r="E225" s="238" t="s">
        <v>19</v>
      </c>
      <c r="F225" s="239" t="s">
        <v>313</v>
      </c>
      <c r="G225" s="237"/>
      <c r="H225" s="240">
        <v>-2.548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144</v>
      </c>
      <c r="AU225" s="246" t="s">
        <v>82</v>
      </c>
      <c r="AV225" s="14" t="s">
        <v>82</v>
      </c>
      <c r="AW225" s="14" t="s">
        <v>33</v>
      </c>
      <c r="AX225" s="14" t="s">
        <v>72</v>
      </c>
      <c r="AY225" s="246" t="s">
        <v>133</v>
      </c>
    </row>
    <row r="226" s="14" customFormat="1">
      <c r="A226" s="14"/>
      <c r="B226" s="236"/>
      <c r="C226" s="237"/>
      <c r="D226" s="227" t="s">
        <v>144</v>
      </c>
      <c r="E226" s="238" t="s">
        <v>19</v>
      </c>
      <c r="F226" s="239" t="s">
        <v>314</v>
      </c>
      <c r="G226" s="237"/>
      <c r="H226" s="240">
        <v>-0.33800000000000002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144</v>
      </c>
      <c r="AU226" s="246" t="s">
        <v>82</v>
      </c>
      <c r="AV226" s="14" t="s">
        <v>82</v>
      </c>
      <c r="AW226" s="14" t="s">
        <v>33</v>
      </c>
      <c r="AX226" s="14" t="s">
        <v>72</v>
      </c>
      <c r="AY226" s="246" t="s">
        <v>133</v>
      </c>
    </row>
    <row r="227" s="14" customFormat="1">
      <c r="A227" s="14"/>
      <c r="B227" s="236"/>
      <c r="C227" s="237"/>
      <c r="D227" s="227" t="s">
        <v>144</v>
      </c>
      <c r="E227" s="238" t="s">
        <v>19</v>
      </c>
      <c r="F227" s="239" t="s">
        <v>315</v>
      </c>
      <c r="G227" s="237"/>
      <c r="H227" s="240">
        <v>-19.344000000000001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144</v>
      </c>
      <c r="AU227" s="246" t="s">
        <v>82</v>
      </c>
      <c r="AV227" s="14" t="s">
        <v>82</v>
      </c>
      <c r="AW227" s="14" t="s">
        <v>33</v>
      </c>
      <c r="AX227" s="14" t="s">
        <v>72</v>
      </c>
      <c r="AY227" s="246" t="s">
        <v>133</v>
      </c>
    </row>
    <row r="228" s="15" customFormat="1">
      <c r="A228" s="15"/>
      <c r="B228" s="247"/>
      <c r="C228" s="248"/>
      <c r="D228" s="227" t="s">
        <v>144</v>
      </c>
      <c r="E228" s="249" t="s">
        <v>19</v>
      </c>
      <c r="F228" s="250" t="s">
        <v>147</v>
      </c>
      <c r="G228" s="248"/>
      <c r="H228" s="251">
        <v>866.56399999999996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7" t="s">
        <v>144</v>
      </c>
      <c r="AU228" s="257" t="s">
        <v>82</v>
      </c>
      <c r="AV228" s="15" t="s">
        <v>140</v>
      </c>
      <c r="AW228" s="15" t="s">
        <v>33</v>
      </c>
      <c r="AX228" s="15" t="s">
        <v>80</v>
      </c>
      <c r="AY228" s="257" t="s">
        <v>133</v>
      </c>
    </row>
    <row r="229" s="2" customFormat="1" ht="37.8" customHeight="1">
      <c r="A229" s="40"/>
      <c r="B229" s="41"/>
      <c r="C229" s="207" t="s">
        <v>316</v>
      </c>
      <c r="D229" s="207" t="s">
        <v>135</v>
      </c>
      <c r="E229" s="208" t="s">
        <v>317</v>
      </c>
      <c r="F229" s="209" t="s">
        <v>318</v>
      </c>
      <c r="G229" s="210" t="s">
        <v>89</v>
      </c>
      <c r="H229" s="211">
        <v>321.26799999999997</v>
      </c>
      <c r="I229" s="212"/>
      <c r="J229" s="213">
        <f>ROUND(I229*H229,2)</f>
        <v>0</v>
      </c>
      <c r="K229" s="209" t="s">
        <v>139</v>
      </c>
      <c r="L229" s="46"/>
      <c r="M229" s="214" t="s">
        <v>19</v>
      </c>
      <c r="N229" s="215" t="s">
        <v>43</v>
      </c>
      <c r="O229" s="86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140</v>
      </c>
      <c r="AT229" s="218" t="s">
        <v>135</v>
      </c>
      <c r="AU229" s="218" t="s">
        <v>82</v>
      </c>
      <c r="AY229" s="19" t="s">
        <v>133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80</v>
      </c>
      <c r="BK229" s="219">
        <f>ROUND(I229*H229,2)</f>
        <v>0</v>
      </c>
      <c r="BL229" s="19" t="s">
        <v>140</v>
      </c>
      <c r="BM229" s="218" t="s">
        <v>319</v>
      </c>
    </row>
    <row r="230" s="2" customFormat="1">
      <c r="A230" s="40"/>
      <c r="B230" s="41"/>
      <c r="C230" s="42"/>
      <c r="D230" s="220" t="s">
        <v>142</v>
      </c>
      <c r="E230" s="42"/>
      <c r="F230" s="221" t="s">
        <v>320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142</v>
      </c>
      <c r="AU230" s="19" t="s">
        <v>82</v>
      </c>
    </row>
    <row r="231" s="13" customFormat="1">
      <c r="A231" s="13"/>
      <c r="B231" s="225"/>
      <c r="C231" s="226"/>
      <c r="D231" s="227" t="s">
        <v>144</v>
      </c>
      <c r="E231" s="228" t="s">
        <v>19</v>
      </c>
      <c r="F231" s="229" t="s">
        <v>321</v>
      </c>
      <c r="G231" s="226"/>
      <c r="H231" s="228" t="s">
        <v>19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144</v>
      </c>
      <c r="AU231" s="235" t="s">
        <v>82</v>
      </c>
      <c r="AV231" s="13" t="s">
        <v>80</v>
      </c>
      <c r="AW231" s="13" t="s">
        <v>33</v>
      </c>
      <c r="AX231" s="13" t="s">
        <v>72</v>
      </c>
      <c r="AY231" s="235" t="s">
        <v>133</v>
      </c>
    </row>
    <row r="232" s="14" customFormat="1">
      <c r="A232" s="14"/>
      <c r="B232" s="236"/>
      <c r="C232" s="237"/>
      <c r="D232" s="227" t="s">
        <v>144</v>
      </c>
      <c r="E232" s="238" t="s">
        <v>19</v>
      </c>
      <c r="F232" s="239" t="s">
        <v>322</v>
      </c>
      <c r="G232" s="237"/>
      <c r="H232" s="240">
        <v>270.87200000000001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144</v>
      </c>
      <c r="AU232" s="246" t="s">
        <v>82</v>
      </c>
      <c r="AV232" s="14" t="s">
        <v>82</v>
      </c>
      <c r="AW232" s="14" t="s">
        <v>33</v>
      </c>
      <c r="AX232" s="14" t="s">
        <v>72</v>
      </c>
      <c r="AY232" s="246" t="s">
        <v>133</v>
      </c>
    </row>
    <row r="233" s="14" customFormat="1">
      <c r="A233" s="14"/>
      <c r="B233" s="236"/>
      <c r="C233" s="237"/>
      <c r="D233" s="227" t="s">
        <v>144</v>
      </c>
      <c r="E233" s="238" t="s">
        <v>19</v>
      </c>
      <c r="F233" s="239" t="s">
        <v>323</v>
      </c>
      <c r="G233" s="237"/>
      <c r="H233" s="240">
        <v>111.72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144</v>
      </c>
      <c r="AU233" s="246" t="s">
        <v>82</v>
      </c>
      <c r="AV233" s="14" t="s">
        <v>82</v>
      </c>
      <c r="AW233" s="14" t="s">
        <v>33</v>
      </c>
      <c r="AX233" s="14" t="s">
        <v>72</v>
      </c>
      <c r="AY233" s="246" t="s">
        <v>133</v>
      </c>
    </row>
    <row r="234" s="16" customFormat="1">
      <c r="A234" s="16"/>
      <c r="B234" s="258"/>
      <c r="C234" s="259"/>
      <c r="D234" s="227" t="s">
        <v>144</v>
      </c>
      <c r="E234" s="260" t="s">
        <v>19</v>
      </c>
      <c r="F234" s="261" t="s">
        <v>324</v>
      </c>
      <c r="G234" s="259"/>
      <c r="H234" s="262">
        <v>382.59199999999998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68" t="s">
        <v>144</v>
      </c>
      <c r="AU234" s="268" t="s">
        <v>82</v>
      </c>
      <c r="AV234" s="16" t="s">
        <v>91</v>
      </c>
      <c r="AW234" s="16" t="s">
        <v>33</v>
      </c>
      <c r="AX234" s="16" t="s">
        <v>72</v>
      </c>
      <c r="AY234" s="268" t="s">
        <v>133</v>
      </c>
    </row>
    <row r="235" s="13" customFormat="1">
      <c r="A235" s="13"/>
      <c r="B235" s="225"/>
      <c r="C235" s="226"/>
      <c r="D235" s="227" t="s">
        <v>144</v>
      </c>
      <c r="E235" s="228" t="s">
        <v>19</v>
      </c>
      <c r="F235" s="229" t="s">
        <v>325</v>
      </c>
      <c r="G235" s="226"/>
      <c r="H235" s="228" t="s">
        <v>19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144</v>
      </c>
      <c r="AU235" s="235" t="s">
        <v>82</v>
      </c>
      <c r="AV235" s="13" t="s">
        <v>80</v>
      </c>
      <c r="AW235" s="13" t="s">
        <v>33</v>
      </c>
      <c r="AX235" s="13" t="s">
        <v>72</v>
      </c>
      <c r="AY235" s="235" t="s">
        <v>133</v>
      </c>
    </row>
    <row r="236" s="14" customFormat="1">
      <c r="A236" s="14"/>
      <c r="B236" s="236"/>
      <c r="C236" s="237"/>
      <c r="D236" s="227" t="s">
        <v>144</v>
      </c>
      <c r="E236" s="238" t="s">
        <v>19</v>
      </c>
      <c r="F236" s="239" t="s">
        <v>326</v>
      </c>
      <c r="G236" s="237"/>
      <c r="H236" s="240">
        <v>-61.323999999999998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144</v>
      </c>
      <c r="AU236" s="246" t="s">
        <v>82</v>
      </c>
      <c r="AV236" s="14" t="s">
        <v>82</v>
      </c>
      <c r="AW236" s="14" t="s">
        <v>33</v>
      </c>
      <c r="AX236" s="14" t="s">
        <v>72</v>
      </c>
      <c r="AY236" s="246" t="s">
        <v>133</v>
      </c>
    </row>
    <row r="237" s="16" customFormat="1">
      <c r="A237" s="16"/>
      <c r="B237" s="258"/>
      <c r="C237" s="259"/>
      <c r="D237" s="227" t="s">
        <v>144</v>
      </c>
      <c r="E237" s="260" t="s">
        <v>19</v>
      </c>
      <c r="F237" s="261" t="s">
        <v>324</v>
      </c>
      <c r="G237" s="259"/>
      <c r="H237" s="262">
        <v>-61.323999999999998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68" t="s">
        <v>144</v>
      </c>
      <c r="AU237" s="268" t="s">
        <v>82</v>
      </c>
      <c r="AV237" s="16" t="s">
        <v>91</v>
      </c>
      <c r="AW237" s="16" t="s">
        <v>33</v>
      </c>
      <c r="AX237" s="16" t="s">
        <v>72</v>
      </c>
      <c r="AY237" s="268" t="s">
        <v>133</v>
      </c>
    </row>
    <row r="238" s="15" customFormat="1">
      <c r="A238" s="15"/>
      <c r="B238" s="247"/>
      <c r="C238" s="248"/>
      <c r="D238" s="227" t="s">
        <v>144</v>
      </c>
      <c r="E238" s="249" t="s">
        <v>19</v>
      </c>
      <c r="F238" s="250" t="s">
        <v>147</v>
      </c>
      <c r="G238" s="248"/>
      <c r="H238" s="251">
        <v>321.26799999999997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7" t="s">
        <v>144</v>
      </c>
      <c r="AU238" s="257" t="s">
        <v>82</v>
      </c>
      <c r="AV238" s="15" t="s">
        <v>140</v>
      </c>
      <c r="AW238" s="15" t="s">
        <v>33</v>
      </c>
      <c r="AX238" s="15" t="s">
        <v>80</v>
      </c>
      <c r="AY238" s="257" t="s">
        <v>133</v>
      </c>
    </row>
    <row r="239" s="2" customFormat="1" ht="16.5" customHeight="1">
      <c r="A239" s="40"/>
      <c r="B239" s="41"/>
      <c r="C239" s="269" t="s">
        <v>327</v>
      </c>
      <c r="D239" s="269" t="s">
        <v>328</v>
      </c>
      <c r="E239" s="270" t="s">
        <v>329</v>
      </c>
      <c r="F239" s="271" t="s">
        <v>330</v>
      </c>
      <c r="G239" s="272" t="s">
        <v>289</v>
      </c>
      <c r="H239" s="273">
        <v>642.53599999999994</v>
      </c>
      <c r="I239" s="274"/>
      <c r="J239" s="275">
        <f>ROUND(I239*H239,2)</f>
        <v>0</v>
      </c>
      <c r="K239" s="271" t="s">
        <v>139</v>
      </c>
      <c r="L239" s="276"/>
      <c r="M239" s="277" t="s">
        <v>19</v>
      </c>
      <c r="N239" s="278" t="s">
        <v>43</v>
      </c>
      <c r="O239" s="86"/>
      <c r="P239" s="216">
        <f>O239*H239</f>
        <v>0</v>
      </c>
      <c r="Q239" s="216">
        <v>1</v>
      </c>
      <c r="R239" s="216">
        <f>Q239*H239</f>
        <v>642.53599999999994</v>
      </c>
      <c r="S239" s="216">
        <v>0</v>
      </c>
      <c r="T239" s="21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8" t="s">
        <v>184</v>
      </c>
      <c r="AT239" s="218" t="s">
        <v>328</v>
      </c>
      <c r="AU239" s="218" t="s">
        <v>82</v>
      </c>
      <c r="AY239" s="19" t="s">
        <v>133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80</v>
      </c>
      <c r="BK239" s="219">
        <f>ROUND(I239*H239,2)</f>
        <v>0</v>
      </c>
      <c r="BL239" s="19" t="s">
        <v>140</v>
      </c>
      <c r="BM239" s="218" t="s">
        <v>331</v>
      </c>
    </row>
    <row r="240" s="14" customFormat="1">
      <c r="A240" s="14"/>
      <c r="B240" s="236"/>
      <c r="C240" s="237"/>
      <c r="D240" s="227" t="s">
        <v>144</v>
      </c>
      <c r="E240" s="237"/>
      <c r="F240" s="239" t="s">
        <v>332</v>
      </c>
      <c r="G240" s="237"/>
      <c r="H240" s="240">
        <v>642.53599999999994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144</v>
      </c>
      <c r="AU240" s="246" t="s">
        <v>82</v>
      </c>
      <c r="AV240" s="14" t="s">
        <v>82</v>
      </c>
      <c r="AW240" s="14" t="s">
        <v>4</v>
      </c>
      <c r="AX240" s="14" t="s">
        <v>80</v>
      </c>
      <c r="AY240" s="246" t="s">
        <v>133</v>
      </c>
    </row>
    <row r="241" s="2" customFormat="1" ht="24.15" customHeight="1">
      <c r="A241" s="40"/>
      <c r="B241" s="41"/>
      <c r="C241" s="207" t="s">
        <v>333</v>
      </c>
      <c r="D241" s="207" t="s">
        <v>135</v>
      </c>
      <c r="E241" s="208" t="s">
        <v>334</v>
      </c>
      <c r="F241" s="209" t="s">
        <v>335</v>
      </c>
      <c r="G241" s="210" t="s">
        <v>138</v>
      </c>
      <c r="H241" s="211">
        <v>2346</v>
      </c>
      <c r="I241" s="212"/>
      <c r="J241" s="213">
        <f>ROUND(I241*H241,2)</f>
        <v>0</v>
      </c>
      <c r="K241" s="209" t="s">
        <v>139</v>
      </c>
      <c r="L241" s="46"/>
      <c r="M241" s="214" t="s">
        <v>19</v>
      </c>
      <c r="N241" s="215" t="s">
        <v>43</v>
      </c>
      <c r="O241" s="86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8" t="s">
        <v>140</v>
      </c>
      <c r="AT241" s="218" t="s">
        <v>135</v>
      </c>
      <c r="AU241" s="218" t="s">
        <v>82</v>
      </c>
      <c r="AY241" s="19" t="s">
        <v>133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80</v>
      </c>
      <c r="BK241" s="219">
        <f>ROUND(I241*H241,2)</f>
        <v>0</v>
      </c>
      <c r="BL241" s="19" t="s">
        <v>140</v>
      </c>
      <c r="BM241" s="218" t="s">
        <v>336</v>
      </c>
    </row>
    <row r="242" s="2" customFormat="1">
      <c r="A242" s="40"/>
      <c r="B242" s="41"/>
      <c r="C242" s="42"/>
      <c r="D242" s="220" t="s">
        <v>142</v>
      </c>
      <c r="E242" s="42"/>
      <c r="F242" s="221" t="s">
        <v>337</v>
      </c>
      <c r="G242" s="42"/>
      <c r="H242" s="42"/>
      <c r="I242" s="222"/>
      <c r="J242" s="42"/>
      <c r="K242" s="42"/>
      <c r="L242" s="46"/>
      <c r="M242" s="223"/>
      <c r="N242" s="224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142</v>
      </c>
      <c r="AU242" s="19" t="s">
        <v>82</v>
      </c>
    </row>
    <row r="243" s="14" customFormat="1">
      <c r="A243" s="14"/>
      <c r="B243" s="236"/>
      <c r="C243" s="237"/>
      <c r="D243" s="227" t="s">
        <v>144</v>
      </c>
      <c r="E243" s="238" t="s">
        <v>19</v>
      </c>
      <c r="F243" s="239" t="s">
        <v>169</v>
      </c>
      <c r="G243" s="237"/>
      <c r="H243" s="240">
        <v>576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144</v>
      </c>
      <c r="AU243" s="246" t="s">
        <v>82</v>
      </c>
      <c r="AV243" s="14" t="s">
        <v>82</v>
      </c>
      <c r="AW243" s="14" t="s">
        <v>33</v>
      </c>
      <c r="AX243" s="14" t="s">
        <v>72</v>
      </c>
      <c r="AY243" s="246" t="s">
        <v>133</v>
      </c>
    </row>
    <row r="244" s="14" customFormat="1">
      <c r="A244" s="14"/>
      <c r="B244" s="236"/>
      <c r="C244" s="237"/>
      <c r="D244" s="227" t="s">
        <v>144</v>
      </c>
      <c r="E244" s="238" t="s">
        <v>19</v>
      </c>
      <c r="F244" s="239" t="s">
        <v>170</v>
      </c>
      <c r="G244" s="237"/>
      <c r="H244" s="240">
        <v>1770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144</v>
      </c>
      <c r="AU244" s="246" t="s">
        <v>82</v>
      </c>
      <c r="AV244" s="14" t="s">
        <v>82</v>
      </c>
      <c r="AW244" s="14" t="s">
        <v>33</v>
      </c>
      <c r="AX244" s="14" t="s">
        <v>72</v>
      </c>
      <c r="AY244" s="246" t="s">
        <v>133</v>
      </c>
    </row>
    <row r="245" s="15" customFormat="1">
      <c r="A245" s="15"/>
      <c r="B245" s="247"/>
      <c r="C245" s="248"/>
      <c r="D245" s="227" t="s">
        <v>144</v>
      </c>
      <c r="E245" s="249" t="s">
        <v>19</v>
      </c>
      <c r="F245" s="250" t="s">
        <v>147</v>
      </c>
      <c r="G245" s="248"/>
      <c r="H245" s="251">
        <v>2346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7" t="s">
        <v>144</v>
      </c>
      <c r="AU245" s="257" t="s">
        <v>82</v>
      </c>
      <c r="AV245" s="15" t="s">
        <v>140</v>
      </c>
      <c r="AW245" s="15" t="s">
        <v>33</v>
      </c>
      <c r="AX245" s="15" t="s">
        <v>80</v>
      </c>
      <c r="AY245" s="257" t="s">
        <v>133</v>
      </c>
    </row>
    <row r="246" s="2" customFormat="1" ht="24.15" customHeight="1">
      <c r="A246" s="40"/>
      <c r="B246" s="41"/>
      <c r="C246" s="207" t="s">
        <v>338</v>
      </c>
      <c r="D246" s="207" t="s">
        <v>135</v>
      </c>
      <c r="E246" s="208" t="s">
        <v>339</v>
      </c>
      <c r="F246" s="209" t="s">
        <v>340</v>
      </c>
      <c r="G246" s="210" t="s">
        <v>138</v>
      </c>
      <c r="H246" s="211">
        <v>576</v>
      </c>
      <c r="I246" s="212"/>
      <c r="J246" s="213">
        <f>ROUND(I246*H246,2)</f>
        <v>0</v>
      </c>
      <c r="K246" s="209" t="s">
        <v>139</v>
      </c>
      <c r="L246" s="46"/>
      <c r="M246" s="214" t="s">
        <v>19</v>
      </c>
      <c r="N246" s="215" t="s">
        <v>43</v>
      </c>
      <c r="O246" s="86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140</v>
      </c>
      <c r="AT246" s="218" t="s">
        <v>135</v>
      </c>
      <c r="AU246" s="218" t="s">
        <v>82</v>
      </c>
      <c r="AY246" s="19" t="s">
        <v>133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80</v>
      </c>
      <c r="BK246" s="219">
        <f>ROUND(I246*H246,2)</f>
        <v>0</v>
      </c>
      <c r="BL246" s="19" t="s">
        <v>140</v>
      </c>
      <c r="BM246" s="218" t="s">
        <v>341</v>
      </c>
    </row>
    <row r="247" s="2" customFormat="1">
      <c r="A247" s="40"/>
      <c r="B247" s="41"/>
      <c r="C247" s="42"/>
      <c r="D247" s="220" t="s">
        <v>142</v>
      </c>
      <c r="E247" s="42"/>
      <c r="F247" s="221" t="s">
        <v>342</v>
      </c>
      <c r="G247" s="42"/>
      <c r="H247" s="42"/>
      <c r="I247" s="222"/>
      <c r="J247" s="42"/>
      <c r="K247" s="42"/>
      <c r="L247" s="46"/>
      <c r="M247" s="223"/>
      <c r="N247" s="224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142</v>
      </c>
      <c r="AU247" s="19" t="s">
        <v>82</v>
      </c>
    </row>
    <row r="248" s="14" customFormat="1">
      <c r="A248" s="14"/>
      <c r="B248" s="236"/>
      <c r="C248" s="237"/>
      <c r="D248" s="227" t="s">
        <v>144</v>
      </c>
      <c r="E248" s="238" t="s">
        <v>19</v>
      </c>
      <c r="F248" s="239" t="s">
        <v>169</v>
      </c>
      <c r="G248" s="237"/>
      <c r="H248" s="240">
        <v>576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144</v>
      </c>
      <c r="AU248" s="246" t="s">
        <v>82</v>
      </c>
      <c r="AV248" s="14" t="s">
        <v>82</v>
      </c>
      <c r="AW248" s="14" t="s">
        <v>33</v>
      </c>
      <c r="AX248" s="14" t="s">
        <v>72</v>
      </c>
      <c r="AY248" s="246" t="s">
        <v>133</v>
      </c>
    </row>
    <row r="249" s="15" customFormat="1">
      <c r="A249" s="15"/>
      <c r="B249" s="247"/>
      <c r="C249" s="248"/>
      <c r="D249" s="227" t="s">
        <v>144</v>
      </c>
      <c r="E249" s="249" t="s">
        <v>19</v>
      </c>
      <c r="F249" s="250" t="s">
        <v>147</v>
      </c>
      <c r="G249" s="248"/>
      <c r="H249" s="251">
        <v>576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7" t="s">
        <v>144</v>
      </c>
      <c r="AU249" s="257" t="s">
        <v>82</v>
      </c>
      <c r="AV249" s="15" t="s">
        <v>140</v>
      </c>
      <c r="AW249" s="15" t="s">
        <v>33</v>
      </c>
      <c r="AX249" s="15" t="s">
        <v>80</v>
      </c>
      <c r="AY249" s="257" t="s">
        <v>133</v>
      </c>
    </row>
    <row r="250" s="2" customFormat="1" ht="16.5" customHeight="1">
      <c r="A250" s="40"/>
      <c r="B250" s="41"/>
      <c r="C250" s="269" t="s">
        <v>343</v>
      </c>
      <c r="D250" s="269" t="s">
        <v>328</v>
      </c>
      <c r="E250" s="270" t="s">
        <v>344</v>
      </c>
      <c r="F250" s="271" t="s">
        <v>345</v>
      </c>
      <c r="G250" s="272" t="s">
        <v>346</v>
      </c>
      <c r="H250" s="273">
        <v>11.52</v>
      </c>
      <c r="I250" s="274"/>
      <c r="J250" s="275">
        <f>ROUND(I250*H250,2)</f>
        <v>0</v>
      </c>
      <c r="K250" s="271" t="s">
        <v>139</v>
      </c>
      <c r="L250" s="276"/>
      <c r="M250" s="277" t="s">
        <v>19</v>
      </c>
      <c r="N250" s="278" t="s">
        <v>43</v>
      </c>
      <c r="O250" s="86"/>
      <c r="P250" s="216">
        <f>O250*H250</f>
        <v>0</v>
      </c>
      <c r="Q250" s="216">
        <v>0.001</v>
      </c>
      <c r="R250" s="216">
        <f>Q250*H250</f>
        <v>0.011519999999999999</v>
      </c>
      <c r="S250" s="216">
        <v>0</v>
      </c>
      <c r="T250" s="21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184</v>
      </c>
      <c r="AT250" s="218" t="s">
        <v>328</v>
      </c>
      <c r="AU250" s="218" t="s">
        <v>82</v>
      </c>
      <c r="AY250" s="19" t="s">
        <v>133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80</v>
      </c>
      <c r="BK250" s="219">
        <f>ROUND(I250*H250,2)</f>
        <v>0</v>
      </c>
      <c r="BL250" s="19" t="s">
        <v>140</v>
      </c>
      <c r="BM250" s="218" t="s">
        <v>347</v>
      </c>
    </row>
    <row r="251" s="14" customFormat="1">
      <c r="A251" s="14"/>
      <c r="B251" s="236"/>
      <c r="C251" s="237"/>
      <c r="D251" s="227" t="s">
        <v>144</v>
      </c>
      <c r="E251" s="237"/>
      <c r="F251" s="239" t="s">
        <v>348</v>
      </c>
      <c r="G251" s="237"/>
      <c r="H251" s="240">
        <v>11.52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144</v>
      </c>
      <c r="AU251" s="246" t="s">
        <v>82</v>
      </c>
      <c r="AV251" s="14" t="s">
        <v>82</v>
      </c>
      <c r="AW251" s="14" t="s">
        <v>4</v>
      </c>
      <c r="AX251" s="14" t="s">
        <v>80</v>
      </c>
      <c r="AY251" s="246" t="s">
        <v>133</v>
      </c>
    </row>
    <row r="252" s="2" customFormat="1" ht="24.15" customHeight="1">
      <c r="A252" s="40"/>
      <c r="B252" s="41"/>
      <c r="C252" s="207" t="s">
        <v>349</v>
      </c>
      <c r="D252" s="207" t="s">
        <v>135</v>
      </c>
      <c r="E252" s="208" t="s">
        <v>350</v>
      </c>
      <c r="F252" s="209" t="s">
        <v>351</v>
      </c>
      <c r="G252" s="210" t="s">
        <v>138</v>
      </c>
      <c r="H252" s="211">
        <v>1770</v>
      </c>
      <c r="I252" s="212"/>
      <c r="J252" s="213">
        <f>ROUND(I252*H252,2)</f>
        <v>0</v>
      </c>
      <c r="K252" s="209" t="s">
        <v>139</v>
      </c>
      <c r="L252" s="46"/>
      <c r="M252" s="214" t="s">
        <v>19</v>
      </c>
      <c r="N252" s="215" t="s">
        <v>43</v>
      </c>
      <c r="O252" s="86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8" t="s">
        <v>140</v>
      </c>
      <c r="AT252" s="218" t="s">
        <v>135</v>
      </c>
      <c r="AU252" s="218" t="s">
        <v>82</v>
      </c>
      <c r="AY252" s="19" t="s">
        <v>133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80</v>
      </c>
      <c r="BK252" s="219">
        <f>ROUND(I252*H252,2)</f>
        <v>0</v>
      </c>
      <c r="BL252" s="19" t="s">
        <v>140</v>
      </c>
      <c r="BM252" s="218" t="s">
        <v>352</v>
      </c>
    </row>
    <row r="253" s="2" customFormat="1">
      <c r="A253" s="40"/>
      <c r="B253" s="41"/>
      <c r="C253" s="42"/>
      <c r="D253" s="220" t="s">
        <v>142</v>
      </c>
      <c r="E253" s="42"/>
      <c r="F253" s="221" t="s">
        <v>353</v>
      </c>
      <c r="G253" s="42"/>
      <c r="H253" s="42"/>
      <c r="I253" s="222"/>
      <c r="J253" s="42"/>
      <c r="K253" s="42"/>
      <c r="L253" s="46"/>
      <c r="M253" s="223"/>
      <c r="N253" s="224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142</v>
      </c>
      <c r="AU253" s="19" t="s">
        <v>82</v>
      </c>
    </row>
    <row r="254" s="14" customFormat="1">
      <c r="A254" s="14"/>
      <c r="B254" s="236"/>
      <c r="C254" s="237"/>
      <c r="D254" s="227" t="s">
        <v>144</v>
      </c>
      <c r="E254" s="238" t="s">
        <v>19</v>
      </c>
      <c r="F254" s="239" t="s">
        <v>170</v>
      </c>
      <c r="G254" s="237"/>
      <c r="H254" s="240">
        <v>1770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144</v>
      </c>
      <c r="AU254" s="246" t="s">
        <v>82</v>
      </c>
      <c r="AV254" s="14" t="s">
        <v>82</v>
      </c>
      <c r="AW254" s="14" t="s">
        <v>33</v>
      </c>
      <c r="AX254" s="14" t="s">
        <v>72</v>
      </c>
      <c r="AY254" s="246" t="s">
        <v>133</v>
      </c>
    </row>
    <row r="255" s="15" customFormat="1">
      <c r="A255" s="15"/>
      <c r="B255" s="247"/>
      <c r="C255" s="248"/>
      <c r="D255" s="227" t="s">
        <v>144</v>
      </c>
      <c r="E255" s="249" t="s">
        <v>19</v>
      </c>
      <c r="F255" s="250" t="s">
        <v>147</v>
      </c>
      <c r="G255" s="248"/>
      <c r="H255" s="251">
        <v>1770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7" t="s">
        <v>144</v>
      </c>
      <c r="AU255" s="257" t="s">
        <v>82</v>
      </c>
      <c r="AV255" s="15" t="s">
        <v>140</v>
      </c>
      <c r="AW255" s="15" t="s">
        <v>33</v>
      </c>
      <c r="AX255" s="15" t="s">
        <v>80</v>
      </c>
      <c r="AY255" s="257" t="s">
        <v>133</v>
      </c>
    </row>
    <row r="256" s="2" customFormat="1" ht="16.5" customHeight="1">
      <c r="A256" s="40"/>
      <c r="B256" s="41"/>
      <c r="C256" s="269" t="s">
        <v>354</v>
      </c>
      <c r="D256" s="269" t="s">
        <v>328</v>
      </c>
      <c r="E256" s="270" t="s">
        <v>355</v>
      </c>
      <c r="F256" s="271" t="s">
        <v>356</v>
      </c>
      <c r="G256" s="272" t="s">
        <v>346</v>
      </c>
      <c r="H256" s="273">
        <v>35.399999999999999</v>
      </c>
      <c r="I256" s="274"/>
      <c r="J256" s="275">
        <f>ROUND(I256*H256,2)</f>
        <v>0</v>
      </c>
      <c r="K256" s="271" t="s">
        <v>139</v>
      </c>
      <c r="L256" s="276"/>
      <c r="M256" s="277" t="s">
        <v>19</v>
      </c>
      <c r="N256" s="278" t="s">
        <v>43</v>
      </c>
      <c r="O256" s="86"/>
      <c r="P256" s="216">
        <f>O256*H256</f>
        <v>0</v>
      </c>
      <c r="Q256" s="216">
        <v>0.001</v>
      </c>
      <c r="R256" s="216">
        <f>Q256*H256</f>
        <v>0.035400000000000001</v>
      </c>
      <c r="S256" s="216">
        <v>0</v>
      </c>
      <c r="T256" s="21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8" t="s">
        <v>184</v>
      </c>
      <c r="AT256" s="218" t="s">
        <v>328</v>
      </c>
      <c r="AU256" s="218" t="s">
        <v>82</v>
      </c>
      <c r="AY256" s="19" t="s">
        <v>133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80</v>
      </c>
      <c r="BK256" s="219">
        <f>ROUND(I256*H256,2)</f>
        <v>0</v>
      </c>
      <c r="BL256" s="19" t="s">
        <v>140</v>
      </c>
      <c r="BM256" s="218" t="s">
        <v>357</v>
      </c>
    </row>
    <row r="257" s="14" customFormat="1">
      <c r="A257" s="14"/>
      <c r="B257" s="236"/>
      <c r="C257" s="237"/>
      <c r="D257" s="227" t="s">
        <v>144</v>
      </c>
      <c r="E257" s="237"/>
      <c r="F257" s="239" t="s">
        <v>358</v>
      </c>
      <c r="G257" s="237"/>
      <c r="H257" s="240">
        <v>35.399999999999999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144</v>
      </c>
      <c r="AU257" s="246" t="s">
        <v>82</v>
      </c>
      <c r="AV257" s="14" t="s">
        <v>82</v>
      </c>
      <c r="AW257" s="14" t="s">
        <v>4</v>
      </c>
      <c r="AX257" s="14" t="s">
        <v>80</v>
      </c>
      <c r="AY257" s="246" t="s">
        <v>133</v>
      </c>
    </row>
    <row r="258" s="2" customFormat="1" ht="21.75" customHeight="1">
      <c r="A258" s="40"/>
      <c r="B258" s="41"/>
      <c r="C258" s="207" t="s">
        <v>359</v>
      </c>
      <c r="D258" s="207" t="s">
        <v>135</v>
      </c>
      <c r="E258" s="208" t="s">
        <v>360</v>
      </c>
      <c r="F258" s="209" t="s">
        <v>361</v>
      </c>
      <c r="G258" s="210" t="s">
        <v>138</v>
      </c>
      <c r="H258" s="211">
        <v>2346</v>
      </c>
      <c r="I258" s="212"/>
      <c r="J258" s="213">
        <f>ROUND(I258*H258,2)</f>
        <v>0</v>
      </c>
      <c r="K258" s="209" t="s">
        <v>139</v>
      </c>
      <c r="L258" s="46"/>
      <c r="M258" s="214" t="s">
        <v>19</v>
      </c>
      <c r="N258" s="215" t="s">
        <v>43</v>
      </c>
      <c r="O258" s="86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8" t="s">
        <v>140</v>
      </c>
      <c r="AT258" s="218" t="s">
        <v>135</v>
      </c>
      <c r="AU258" s="218" t="s">
        <v>82</v>
      </c>
      <c r="AY258" s="19" t="s">
        <v>133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80</v>
      </c>
      <c r="BK258" s="219">
        <f>ROUND(I258*H258,2)</f>
        <v>0</v>
      </c>
      <c r="BL258" s="19" t="s">
        <v>140</v>
      </c>
      <c r="BM258" s="218" t="s">
        <v>362</v>
      </c>
    </row>
    <row r="259" s="2" customFormat="1">
      <c r="A259" s="40"/>
      <c r="B259" s="41"/>
      <c r="C259" s="42"/>
      <c r="D259" s="220" t="s">
        <v>142</v>
      </c>
      <c r="E259" s="42"/>
      <c r="F259" s="221" t="s">
        <v>363</v>
      </c>
      <c r="G259" s="42"/>
      <c r="H259" s="42"/>
      <c r="I259" s="222"/>
      <c r="J259" s="42"/>
      <c r="K259" s="42"/>
      <c r="L259" s="46"/>
      <c r="M259" s="223"/>
      <c r="N259" s="224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142</v>
      </c>
      <c r="AU259" s="19" t="s">
        <v>82</v>
      </c>
    </row>
    <row r="260" s="14" customFormat="1">
      <c r="A260" s="14"/>
      <c r="B260" s="236"/>
      <c r="C260" s="237"/>
      <c r="D260" s="227" t="s">
        <v>144</v>
      </c>
      <c r="E260" s="238" t="s">
        <v>19</v>
      </c>
      <c r="F260" s="239" t="s">
        <v>169</v>
      </c>
      <c r="G260" s="237"/>
      <c r="H260" s="240">
        <v>576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144</v>
      </c>
      <c r="AU260" s="246" t="s">
        <v>82</v>
      </c>
      <c r="AV260" s="14" t="s">
        <v>82</v>
      </c>
      <c r="AW260" s="14" t="s">
        <v>33</v>
      </c>
      <c r="AX260" s="14" t="s">
        <v>72</v>
      </c>
      <c r="AY260" s="246" t="s">
        <v>133</v>
      </c>
    </row>
    <row r="261" s="14" customFormat="1">
      <c r="A261" s="14"/>
      <c r="B261" s="236"/>
      <c r="C261" s="237"/>
      <c r="D261" s="227" t="s">
        <v>144</v>
      </c>
      <c r="E261" s="238" t="s">
        <v>19</v>
      </c>
      <c r="F261" s="239" t="s">
        <v>170</v>
      </c>
      <c r="G261" s="237"/>
      <c r="H261" s="240">
        <v>1770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144</v>
      </c>
      <c r="AU261" s="246" t="s">
        <v>82</v>
      </c>
      <c r="AV261" s="14" t="s">
        <v>82</v>
      </c>
      <c r="AW261" s="14" t="s">
        <v>33</v>
      </c>
      <c r="AX261" s="14" t="s">
        <v>72</v>
      </c>
      <c r="AY261" s="246" t="s">
        <v>133</v>
      </c>
    </row>
    <row r="262" s="15" customFormat="1">
      <c r="A262" s="15"/>
      <c r="B262" s="247"/>
      <c r="C262" s="248"/>
      <c r="D262" s="227" t="s">
        <v>144</v>
      </c>
      <c r="E262" s="249" t="s">
        <v>19</v>
      </c>
      <c r="F262" s="250" t="s">
        <v>147</v>
      </c>
      <c r="G262" s="248"/>
      <c r="H262" s="251">
        <v>2346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7" t="s">
        <v>144</v>
      </c>
      <c r="AU262" s="257" t="s">
        <v>82</v>
      </c>
      <c r="AV262" s="15" t="s">
        <v>140</v>
      </c>
      <c r="AW262" s="15" t="s">
        <v>33</v>
      </c>
      <c r="AX262" s="15" t="s">
        <v>80</v>
      </c>
      <c r="AY262" s="257" t="s">
        <v>133</v>
      </c>
    </row>
    <row r="263" s="2" customFormat="1" ht="16.5" customHeight="1">
      <c r="A263" s="40"/>
      <c r="B263" s="41"/>
      <c r="C263" s="207" t="s">
        <v>364</v>
      </c>
      <c r="D263" s="207" t="s">
        <v>135</v>
      </c>
      <c r="E263" s="208" t="s">
        <v>365</v>
      </c>
      <c r="F263" s="209" t="s">
        <v>366</v>
      </c>
      <c r="G263" s="210" t="s">
        <v>138</v>
      </c>
      <c r="H263" s="211">
        <v>2346</v>
      </c>
      <c r="I263" s="212"/>
      <c r="J263" s="213">
        <f>ROUND(I263*H263,2)</f>
        <v>0</v>
      </c>
      <c r="K263" s="209" t="s">
        <v>139</v>
      </c>
      <c r="L263" s="46"/>
      <c r="M263" s="214" t="s">
        <v>19</v>
      </c>
      <c r="N263" s="215" t="s">
        <v>43</v>
      </c>
      <c r="O263" s="86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8" t="s">
        <v>140</v>
      </c>
      <c r="AT263" s="218" t="s">
        <v>135</v>
      </c>
      <c r="AU263" s="218" t="s">
        <v>82</v>
      </c>
      <c r="AY263" s="19" t="s">
        <v>133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80</v>
      </c>
      <c r="BK263" s="219">
        <f>ROUND(I263*H263,2)</f>
        <v>0</v>
      </c>
      <c r="BL263" s="19" t="s">
        <v>140</v>
      </c>
      <c r="BM263" s="218" t="s">
        <v>367</v>
      </c>
    </row>
    <row r="264" s="2" customFormat="1">
      <c r="A264" s="40"/>
      <c r="B264" s="41"/>
      <c r="C264" s="42"/>
      <c r="D264" s="220" t="s">
        <v>142</v>
      </c>
      <c r="E264" s="42"/>
      <c r="F264" s="221" t="s">
        <v>368</v>
      </c>
      <c r="G264" s="42"/>
      <c r="H264" s="42"/>
      <c r="I264" s="222"/>
      <c r="J264" s="42"/>
      <c r="K264" s="42"/>
      <c r="L264" s="46"/>
      <c r="M264" s="223"/>
      <c r="N264" s="224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142</v>
      </c>
      <c r="AU264" s="19" t="s">
        <v>82</v>
      </c>
    </row>
    <row r="265" s="2" customFormat="1" ht="16.5" customHeight="1">
      <c r="A265" s="40"/>
      <c r="B265" s="41"/>
      <c r="C265" s="207" t="s">
        <v>369</v>
      </c>
      <c r="D265" s="207" t="s">
        <v>135</v>
      </c>
      <c r="E265" s="208" t="s">
        <v>370</v>
      </c>
      <c r="F265" s="209" t="s">
        <v>371</v>
      </c>
      <c r="G265" s="210" t="s">
        <v>138</v>
      </c>
      <c r="H265" s="211">
        <v>2346</v>
      </c>
      <c r="I265" s="212"/>
      <c r="J265" s="213">
        <f>ROUND(I265*H265,2)</f>
        <v>0</v>
      </c>
      <c r="K265" s="209" t="s">
        <v>139</v>
      </c>
      <c r="L265" s="46"/>
      <c r="M265" s="214" t="s">
        <v>19</v>
      </c>
      <c r="N265" s="215" t="s">
        <v>43</v>
      </c>
      <c r="O265" s="86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8" t="s">
        <v>140</v>
      </c>
      <c r="AT265" s="218" t="s">
        <v>135</v>
      </c>
      <c r="AU265" s="218" t="s">
        <v>82</v>
      </c>
      <c r="AY265" s="19" t="s">
        <v>133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9" t="s">
        <v>80</v>
      </c>
      <c r="BK265" s="219">
        <f>ROUND(I265*H265,2)</f>
        <v>0</v>
      </c>
      <c r="BL265" s="19" t="s">
        <v>140</v>
      </c>
      <c r="BM265" s="218" t="s">
        <v>372</v>
      </c>
    </row>
    <row r="266" s="2" customFormat="1">
      <c r="A266" s="40"/>
      <c r="B266" s="41"/>
      <c r="C266" s="42"/>
      <c r="D266" s="220" t="s">
        <v>142</v>
      </c>
      <c r="E266" s="42"/>
      <c r="F266" s="221" t="s">
        <v>373</v>
      </c>
      <c r="G266" s="42"/>
      <c r="H266" s="42"/>
      <c r="I266" s="222"/>
      <c r="J266" s="42"/>
      <c r="K266" s="42"/>
      <c r="L266" s="46"/>
      <c r="M266" s="223"/>
      <c r="N266" s="224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142</v>
      </c>
      <c r="AU266" s="19" t="s">
        <v>82</v>
      </c>
    </row>
    <row r="267" s="2" customFormat="1" ht="16.5" customHeight="1">
      <c r="A267" s="40"/>
      <c r="B267" s="41"/>
      <c r="C267" s="207" t="s">
        <v>374</v>
      </c>
      <c r="D267" s="207" t="s">
        <v>135</v>
      </c>
      <c r="E267" s="208" t="s">
        <v>375</v>
      </c>
      <c r="F267" s="209" t="s">
        <v>376</v>
      </c>
      <c r="G267" s="210" t="s">
        <v>89</v>
      </c>
      <c r="H267" s="211">
        <v>35.189999999999998</v>
      </c>
      <c r="I267" s="212"/>
      <c r="J267" s="213">
        <f>ROUND(I267*H267,2)</f>
        <v>0</v>
      </c>
      <c r="K267" s="209" t="s">
        <v>139</v>
      </c>
      <c r="L267" s="46"/>
      <c r="M267" s="214" t="s">
        <v>19</v>
      </c>
      <c r="N267" s="215" t="s">
        <v>43</v>
      </c>
      <c r="O267" s="86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8" t="s">
        <v>140</v>
      </c>
      <c r="AT267" s="218" t="s">
        <v>135</v>
      </c>
      <c r="AU267" s="218" t="s">
        <v>82</v>
      </c>
      <c r="AY267" s="19" t="s">
        <v>133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80</v>
      </c>
      <c r="BK267" s="219">
        <f>ROUND(I267*H267,2)</f>
        <v>0</v>
      </c>
      <c r="BL267" s="19" t="s">
        <v>140</v>
      </c>
      <c r="BM267" s="218" t="s">
        <v>377</v>
      </c>
    </row>
    <row r="268" s="2" customFormat="1">
      <c r="A268" s="40"/>
      <c r="B268" s="41"/>
      <c r="C268" s="42"/>
      <c r="D268" s="220" t="s">
        <v>142</v>
      </c>
      <c r="E268" s="42"/>
      <c r="F268" s="221" t="s">
        <v>378</v>
      </c>
      <c r="G268" s="42"/>
      <c r="H268" s="42"/>
      <c r="I268" s="222"/>
      <c r="J268" s="42"/>
      <c r="K268" s="42"/>
      <c r="L268" s="46"/>
      <c r="M268" s="223"/>
      <c r="N268" s="224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142</v>
      </c>
      <c r="AU268" s="19" t="s">
        <v>82</v>
      </c>
    </row>
    <row r="269" s="13" customFormat="1">
      <c r="A269" s="13"/>
      <c r="B269" s="225"/>
      <c r="C269" s="226"/>
      <c r="D269" s="227" t="s">
        <v>144</v>
      </c>
      <c r="E269" s="228" t="s">
        <v>19</v>
      </c>
      <c r="F269" s="229" t="s">
        <v>379</v>
      </c>
      <c r="G269" s="226"/>
      <c r="H269" s="228" t="s">
        <v>19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144</v>
      </c>
      <c r="AU269" s="235" t="s">
        <v>82</v>
      </c>
      <c r="AV269" s="13" t="s">
        <v>80</v>
      </c>
      <c r="AW269" s="13" t="s">
        <v>33</v>
      </c>
      <c r="AX269" s="13" t="s">
        <v>72</v>
      </c>
      <c r="AY269" s="235" t="s">
        <v>133</v>
      </c>
    </row>
    <row r="270" s="14" customFormat="1">
      <c r="A270" s="14"/>
      <c r="B270" s="236"/>
      <c r="C270" s="237"/>
      <c r="D270" s="227" t="s">
        <v>144</v>
      </c>
      <c r="E270" s="238" t="s">
        <v>19</v>
      </c>
      <c r="F270" s="239" t="s">
        <v>380</v>
      </c>
      <c r="G270" s="237"/>
      <c r="H270" s="240">
        <v>35.189999999999998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144</v>
      </c>
      <c r="AU270" s="246" t="s">
        <v>82</v>
      </c>
      <c r="AV270" s="14" t="s">
        <v>82</v>
      </c>
      <c r="AW270" s="14" t="s">
        <v>33</v>
      </c>
      <c r="AX270" s="14" t="s">
        <v>72</v>
      </c>
      <c r="AY270" s="246" t="s">
        <v>133</v>
      </c>
    </row>
    <row r="271" s="15" customFormat="1">
      <c r="A271" s="15"/>
      <c r="B271" s="247"/>
      <c r="C271" s="248"/>
      <c r="D271" s="227" t="s">
        <v>144</v>
      </c>
      <c r="E271" s="249" t="s">
        <v>19</v>
      </c>
      <c r="F271" s="250" t="s">
        <v>147</v>
      </c>
      <c r="G271" s="248"/>
      <c r="H271" s="251">
        <v>35.189999999999998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7" t="s">
        <v>144</v>
      </c>
      <c r="AU271" s="257" t="s">
        <v>82</v>
      </c>
      <c r="AV271" s="15" t="s">
        <v>140</v>
      </c>
      <c r="AW271" s="15" t="s">
        <v>33</v>
      </c>
      <c r="AX271" s="15" t="s">
        <v>80</v>
      </c>
      <c r="AY271" s="257" t="s">
        <v>133</v>
      </c>
    </row>
    <row r="272" s="2" customFormat="1" ht="16.5" customHeight="1">
      <c r="A272" s="40"/>
      <c r="B272" s="41"/>
      <c r="C272" s="207" t="s">
        <v>381</v>
      </c>
      <c r="D272" s="207" t="s">
        <v>135</v>
      </c>
      <c r="E272" s="208" t="s">
        <v>382</v>
      </c>
      <c r="F272" s="209" t="s">
        <v>383</v>
      </c>
      <c r="G272" s="210" t="s">
        <v>89</v>
      </c>
      <c r="H272" s="211">
        <v>35.189999999999998</v>
      </c>
      <c r="I272" s="212"/>
      <c r="J272" s="213">
        <f>ROUND(I272*H272,2)</f>
        <v>0</v>
      </c>
      <c r="K272" s="209" t="s">
        <v>139</v>
      </c>
      <c r="L272" s="46"/>
      <c r="M272" s="214" t="s">
        <v>19</v>
      </c>
      <c r="N272" s="215" t="s">
        <v>43</v>
      </c>
      <c r="O272" s="86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8" t="s">
        <v>140</v>
      </c>
      <c r="AT272" s="218" t="s">
        <v>135</v>
      </c>
      <c r="AU272" s="218" t="s">
        <v>82</v>
      </c>
      <c r="AY272" s="19" t="s">
        <v>133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80</v>
      </c>
      <c r="BK272" s="219">
        <f>ROUND(I272*H272,2)</f>
        <v>0</v>
      </c>
      <c r="BL272" s="19" t="s">
        <v>140</v>
      </c>
      <c r="BM272" s="218" t="s">
        <v>384</v>
      </c>
    </row>
    <row r="273" s="2" customFormat="1">
      <c r="A273" s="40"/>
      <c r="B273" s="41"/>
      <c r="C273" s="42"/>
      <c r="D273" s="220" t="s">
        <v>142</v>
      </c>
      <c r="E273" s="42"/>
      <c r="F273" s="221" t="s">
        <v>385</v>
      </c>
      <c r="G273" s="42"/>
      <c r="H273" s="42"/>
      <c r="I273" s="222"/>
      <c r="J273" s="42"/>
      <c r="K273" s="42"/>
      <c r="L273" s="46"/>
      <c r="M273" s="223"/>
      <c r="N273" s="22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142</v>
      </c>
      <c r="AU273" s="19" t="s">
        <v>82</v>
      </c>
    </row>
    <row r="274" s="2" customFormat="1" ht="16.5" customHeight="1">
      <c r="A274" s="40"/>
      <c r="B274" s="41"/>
      <c r="C274" s="207" t="s">
        <v>386</v>
      </c>
      <c r="D274" s="207" t="s">
        <v>135</v>
      </c>
      <c r="E274" s="208" t="s">
        <v>387</v>
      </c>
      <c r="F274" s="209" t="s">
        <v>388</v>
      </c>
      <c r="G274" s="210" t="s">
        <v>89</v>
      </c>
      <c r="H274" s="211">
        <v>527.85000000000002</v>
      </c>
      <c r="I274" s="212"/>
      <c r="J274" s="213">
        <f>ROUND(I274*H274,2)</f>
        <v>0</v>
      </c>
      <c r="K274" s="209" t="s">
        <v>139</v>
      </c>
      <c r="L274" s="46"/>
      <c r="M274" s="214" t="s">
        <v>19</v>
      </c>
      <c r="N274" s="215" t="s">
        <v>43</v>
      </c>
      <c r="O274" s="86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8" t="s">
        <v>140</v>
      </c>
      <c r="AT274" s="218" t="s">
        <v>135</v>
      </c>
      <c r="AU274" s="218" t="s">
        <v>82</v>
      </c>
      <c r="AY274" s="19" t="s">
        <v>133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80</v>
      </c>
      <c r="BK274" s="219">
        <f>ROUND(I274*H274,2)</f>
        <v>0</v>
      </c>
      <c r="BL274" s="19" t="s">
        <v>140</v>
      </c>
      <c r="BM274" s="218" t="s">
        <v>389</v>
      </c>
    </row>
    <row r="275" s="2" customFormat="1">
      <c r="A275" s="40"/>
      <c r="B275" s="41"/>
      <c r="C275" s="42"/>
      <c r="D275" s="220" t="s">
        <v>142</v>
      </c>
      <c r="E275" s="42"/>
      <c r="F275" s="221" t="s">
        <v>390</v>
      </c>
      <c r="G275" s="42"/>
      <c r="H275" s="42"/>
      <c r="I275" s="222"/>
      <c r="J275" s="42"/>
      <c r="K275" s="42"/>
      <c r="L275" s="46"/>
      <c r="M275" s="223"/>
      <c r="N275" s="22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142</v>
      </c>
      <c r="AU275" s="19" t="s">
        <v>82</v>
      </c>
    </row>
    <row r="276" s="14" customFormat="1">
      <c r="A276" s="14"/>
      <c r="B276" s="236"/>
      <c r="C276" s="237"/>
      <c r="D276" s="227" t="s">
        <v>144</v>
      </c>
      <c r="E276" s="237"/>
      <c r="F276" s="239" t="s">
        <v>391</v>
      </c>
      <c r="G276" s="237"/>
      <c r="H276" s="240">
        <v>527.85000000000002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144</v>
      </c>
      <c r="AU276" s="246" t="s">
        <v>82</v>
      </c>
      <c r="AV276" s="14" t="s">
        <v>82</v>
      </c>
      <c r="AW276" s="14" t="s">
        <v>4</v>
      </c>
      <c r="AX276" s="14" t="s">
        <v>80</v>
      </c>
      <c r="AY276" s="246" t="s">
        <v>133</v>
      </c>
    </row>
    <row r="277" s="2" customFormat="1" ht="16.5" customHeight="1">
      <c r="A277" s="40"/>
      <c r="B277" s="41"/>
      <c r="C277" s="269" t="s">
        <v>392</v>
      </c>
      <c r="D277" s="269" t="s">
        <v>328</v>
      </c>
      <c r="E277" s="270" t="s">
        <v>393</v>
      </c>
      <c r="F277" s="271" t="s">
        <v>394</v>
      </c>
      <c r="G277" s="272" t="s">
        <v>89</v>
      </c>
      <c r="H277" s="273">
        <v>35.189999999999998</v>
      </c>
      <c r="I277" s="274"/>
      <c r="J277" s="275">
        <f>ROUND(I277*H277,2)</f>
        <v>0</v>
      </c>
      <c r="K277" s="271" t="s">
        <v>139</v>
      </c>
      <c r="L277" s="276"/>
      <c r="M277" s="277" t="s">
        <v>19</v>
      </c>
      <c r="N277" s="278" t="s">
        <v>43</v>
      </c>
      <c r="O277" s="86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8" t="s">
        <v>184</v>
      </c>
      <c r="AT277" s="218" t="s">
        <v>328</v>
      </c>
      <c r="AU277" s="218" t="s">
        <v>82</v>
      </c>
      <c r="AY277" s="19" t="s">
        <v>133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80</v>
      </c>
      <c r="BK277" s="219">
        <f>ROUND(I277*H277,2)</f>
        <v>0</v>
      </c>
      <c r="BL277" s="19" t="s">
        <v>140</v>
      </c>
      <c r="BM277" s="218" t="s">
        <v>395</v>
      </c>
    </row>
    <row r="278" s="2" customFormat="1" ht="16.5" customHeight="1">
      <c r="A278" s="40"/>
      <c r="B278" s="41"/>
      <c r="C278" s="207" t="s">
        <v>396</v>
      </c>
      <c r="D278" s="207" t="s">
        <v>135</v>
      </c>
      <c r="E278" s="208" t="s">
        <v>397</v>
      </c>
      <c r="F278" s="209" t="s">
        <v>398</v>
      </c>
      <c r="G278" s="210" t="s">
        <v>89</v>
      </c>
      <c r="H278" s="211">
        <v>1448.6959999999999</v>
      </c>
      <c r="I278" s="212"/>
      <c r="J278" s="213">
        <f>ROUND(I278*H278,2)</f>
        <v>0</v>
      </c>
      <c r="K278" s="209" t="s">
        <v>19</v>
      </c>
      <c r="L278" s="46"/>
      <c r="M278" s="214" t="s">
        <v>19</v>
      </c>
      <c r="N278" s="215" t="s">
        <v>43</v>
      </c>
      <c r="O278" s="86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8" t="s">
        <v>140</v>
      </c>
      <c r="AT278" s="218" t="s">
        <v>135</v>
      </c>
      <c r="AU278" s="218" t="s">
        <v>82</v>
      </c>
      <c r="AY278" s="19" t="s">
        <v>133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9" t="s">
        <v>80</v>
      </c>
      <c r="BK278" s="219">
        <f>ROUND(I278*H278,2)</f>
        <v>0</v>
      </c>
      <c r="BL278" s="19" t="s">
        <v>140</v>
      </c>
      <c r="BM278" s="218" t="s">
        <v>399</v>
      </c>
    </row>
    <row r="279" s="2" customFormat="1">
      <c r="A279" s="40"/>
      <c r="B279" s="41"/>
      <c r="C279" s="42"/>
      <c r="D279" s="227" t="s">
        <v>400</v>
      </c>
      <c r="E279" s="42"/>
      <c r="F279" s="279" t="s">
        <v>401</v>
      </c>
      <c r="G279" s="42"/>
      <c r="H279" s="42"/>
      <c r="I279" s="222"/>
      <c r="J279" s="42"/>
      <c r="K279" s="42"/>
      <c r="L279" s="46"/>
      <c r="M279" s="223"/>
      <c r="N279" s="224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400</v>
      </c>
      <c r="AU279" s="19" t="s">
        <v>82</v>
      </c>
    </row>
    <row r="280" s="14" customFormat="1">
      <c r="A280" s="14"/>
      <c r="B280" s="236"/>
      <c r="C280" s="237"/>
      <c r="D280" s="227" t="s">
        <v>144</v>
      </c>
      <c r="E280" s="238" t="s">
        <v>19</v>
      </c>
      <c r="F280" s="239" t="s">
        <v>298</v>
      </c>
      <c r="G280" s="237"/>
      <c r="H280" s="240">
        <v>1448.6959999999999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144</v>
      </c>
      <c r="AU280" s="246" t="s">
        <v>82</v>
      </c>
      <c r="AV280" s="14" t="s">
        <v>82</v>
      </c>
      <c r="AW280" s="14" t="s">
        <v>33</v>
      </c>
      <c r="AX280" s="14" t="s">
        <v>72</v>
      </c>
      <c r="AY280" s="246" t="s">
        <v>133</v>
      </c>
    </row>
    <row r="281" s="15" customFormat="1">
      <c r="A281" s="15"/>
      <c r="B281" s="247"/>
      <c r="C281" s="248"/>
      <c r="D281" s="227" t="s">
        <v>144</v>
      </c>
      <c r="E281" s="249" t="s">
        <v>19</v>
      </c>
      <c r="F281" s="250" t="s">
        <v>147</v>
      </c>
      <c r="G281" s="248"/>
      <c r="H281" s="251">
        <v>1448.6959999999999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7" t="s">
        <v>144</v>
      </c>
      <c r="AU281" s="257" t="s">
        <v>82</v>
      </c>
      <c r="AV281" s="15" t="s">
        <v>140</v>
      </c>
      <c r="AW281" s="15" t="s">
        <v>33</v>
      </c>
      <c r="AX281" s="15" t="s">
        <v>80</v>
      </c>
      <c r="AY281" s="257" t="s">
        <v>133</v>
      </c>
    </row>
    <row r="282" s="2" customFormat="1" ht="16.5" customHeight="1">
      <c r="A282" s="40"/>
      <c r="B282" s="41"/>
      <c r="C282" s="207" t="s">
        <v>402</v>
      </c>
      <c r="D282" s="207" t="s">
        <v>135</v>
      </c>
      <c r="E282" s="208" t="s">
        <v>403</v>
      </c>
      <c r="F282" s="209" t="s">
        <v>404</v>
      </c>
      <c r="G282" s="210" t="s">
        <v>89</v>
      </c>
      <c r="H282" s="211">
        <v>1448.6959999999999</v>
      </c>
      <c r="I282" s="212"/>
      <c r="J282" s="213">
        <f>ROUND(I282*H282,2)</f>
        <v>0</v>
      </c>
      <c r="K282" s="209" t="s">
        <v>19</v>
      </c>
      <c r="L282" s="46"/>
      <c r="M282" s="214" t="s">
        <v>19</v>
      </c>
      <c r="N282" s="215" t="s">
        <v>43</v>
      </c>
      <c r="O282" s="86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8" t="s">
        <v>140</v>
      </c>
      <c r="AT282" s="218" t="s">
        <v>135</v>
      </c>
      <c r="AU282" s="218" t="s">
        <v>82</v>
      </c>
      <c r="AY282" s="19" t="s">
        <v>133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80</v>
      </c>
      <c r="BK282" s="219">
        <f>ROUND(I282*H282,2)</f>
        <v>0</v>
      </c>
      <c r="BL282" s="19" t="s">
        <v>140</v>
      </c>
      <c r="BM282" s="218" t="s">
        <v>405</v>
      </c>
    </row>
    <row r="283" s="2" customFormat="1">
      <c r="A283" s="40"/>
      <c r="B283" s="41"/>
      <c r="C283" s="42"/>
      <c r="D283" s="227" t="s">
        <v>400</v>
      </c>
      <c r="E283" s="42"/>
      <c r="F283" s="279" t="s">
        <v>406</v>
      </c>
      <c r="G283" s="42"/>
      <c r="H283" s="42"/>
      <c r="I283" s="222"/>
      <c r="J283" s="42"/>
      <c r="K283" s="42"/>
      <c r="L283" s="46"/>
      <c r="M283" s="223"/>
      <c r="N283" s="22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400</v>
      </c>
      <c r="AU283" s="19" t="s">
        <v>82</v>
      </c>
    </row>
    <row r="284" s="12" customFormat="1" ht="22.8" customHeight="1">
      <c r="A284" s="12"/>
      <c r="B284" s="191"/>
      <c r="C284" s="192"/>
      <c r="D284" s="193" t="s">
        <v>71</v>
      </c>
      <c r="E284" s="205" t="s">
        <v>82</v>
      </c>
      <c r="F284" s="205" t="s">
        <v>407</v>
      </c>
      <c r="G284" s="192"/>
      <c r="H284" s="192"/>
      <c r="I284" s="195"/>
      <c r="J284" s="206">
        <f>BK284</f>
        <v>0</v>
      </c>
      <c r="K284" s="192"/>
      <c r="L284" s="197"/>
      <c r="M284" s="198"/>
      <c r="N284" s="199"/>
      <c r="O284" s="199"/>
      <c r="P284" s="200">
        <f>SUM(P285:P291)</f>
        <v>0</v>
      </c>
      <c r="Q284" s="199"/>
      <c r="R284" s="200">
        <f>SUM(R285:R291)</f>
        <v>26.856105000000003</v>
      </c>
      <c r="S284" s="199"/>
      <c r="T284" s="201">
        <f>SUM(T285:T291)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2" t="s">
        <v>80</v>
      </c>
      <c r="AT284" s="203" t="s">
        <v>71</v>
      </c>
      <c r="AU284" s="203" t="s">
        <v>80</v>
      </c>
      <c r="AY284" s="202" t="s">
        <v>133</v>
      </c>
      <c r="BK284" s="204">
        <f>SUM(BK285:BK291)</f>
        <v>0</v>
      </c>
    </row>
    <row r="285" s="2" customFormat="1" ht="37.8" customHeight="1">
      <c r="A285" s="40"/>
      <c r="B285" s="41"/>
      <c r="C285" s="207" t="s">
        <v>408</v>
      </c>
      <c r="D285" s="207" t="s">
        <v>135</v>
      </c>
      <c r="E285" s="208" t="s">
        <v>409</v>
      </c>
      <c r="F285" s="209" t="s">
        <v>410</v>
      </c>
      <c r="G285" s="210" t="s">
        <v>411</v>
      </c>
      <c r="H285" s="211">
        <v>142.5</v>
      </c>
      <c r="I285" s="212"/>
      <c r="J285" s="213">
        <f>ROUND(I285*H285,2)</f>
        <v>0</v>
      </c>
      <c r="K285" s="209" t="s">
        <v>139</v>
      </c>
      <c r="L285" s="46"/>
      <c r="M285" s="214" t="s">
        <v>19</v>
      </c>
      <c r="N285" s="215" t="s">
        <v>43</v>
      </c>
      <c r="O285" s="86"/>
      <c r="P285" s="216">
        <f>O285*H285</f>
        <v>0</v>
      </c>
      <c r="Q285" s="216">
        <v>0.17993000000000001</v>
      </c>
      <c r="R285" s="216">
        <f>Q285*H285</f>
        <v>25.640025000000001</v>
      </c>
      <c r="S285" s="216">
        <v>0</v>
      </c>
      <c r="T285" s="21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8" t="s">
        <v>140</v>
      </c>
      <c r="AT285" s="218" t="s">
        <v>135</v>
      </c>
      <c r="AU285" s="218" t="s">
        <v>82</v>
      </c>
      <c r="AY285" s="19" t="s">
        <v>133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80</v>
      </c>
      <c r="BK285" s="219">
        <f>ROUND(I285*H285,2)</f>
        <v>0</v>
      </c>
      <c r="BL285" s="19" t="s">
        <v>140</v>
      </c>
      <c r="BM285" s="218" t="s">
        <v>412</v>
      </c>
    </row>
    <row r="286" s="2" customFormat="1">
      <c r="A286" s="40"/>
      <c r="B286" s="41"/>
      <c r="C286" s="42"/>
      <c r="D286" s="220" t="s">
        <v>142</v>
      </c>
      <c r="E286" s="42"/>
      <c r="F286" s="221" t="s">
        <v>413</v>
      </c>
      <c r="G286" s="42"/>
      <c r="H286" s="42"/>
      <c r="I286" s="222"/>
      <c r="J286" s="42"/>
      <c r="K286" s="42"/>
      <c r="L286" s="46"/>
      <c r="M286" s="223"/>
      <c r="N286" s="224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142</v>
      </c>
      <c r="AU286" s="19" t="s">
        <v>82</v>
      </c>
    </row>
    <row r="287" s="2" customFormat="1" ht="16.5" customHeight="1">
      <c r="A287" s="40"/>
      <c r="B287" s="41"/>
      <c r="C287" s="207" t="s">
        <v>414</v>
      </c>
      <c r="D287" s="207" t="s">
        <v>135</v>
      </c>
      <c r="E287" s="208" t="s">
        <v>415</v>
      </c>
      <c r="F287" s="209" t="s">
        <v>416</v>
      </c>
      <c r="G287" s="210" t="s">
        <v>89</v>
      </c>
      <c r="H287" s="211">
        <v>0.56299999999999994</v>
      </c>
      <c r="I287" s="212"/>
      <c r="J287" s="213">
        <f>ROUND(I287*H287,2)</f>
        <v>0</v>
      </c>
      <c r="K287" s="209" t="s">
        <v>139</v>
      </c>
      <c r="L287" s="46"/>
      <c r="M287" s="214" t="s">
        <v>19</v>
      </c>
      <c r="N287" s="215" t="s">
        <v>43</v>
      </c>
      <c r="O287" s="86"/>
      <c r="P287" s="216">
        <f>O287*H287</f>
        <v>0</v>
      </c>
      <c r="Q287" s="216">
        <v>2.1600000000000001</v>
      </c>
      <c r="R287" s="216">
        <f>Q287*H287</f>
        <v>1.2160800000000001</v>
      </c>
      <c r="S287" s="216">
        <v>0</v>
      </c>
      <c r="T287" s="21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8" t="s">
        <v>140</v>
      </c>
      <c r="AT287" s="218" t="s">
        <v>135</v>
      </c>
      <c r="AU287" s="218" t="s">
        <v>82</v>
      </c>
      <c r="AY287" s="19" t="s">
        <v>133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9" t="s">
        <v>80</v>
      </c>
      <c r="BK287" s="219">
        <f>ROUND(I287*H287,2)</f>
        <v>0</v>
      </c>
      <c r="BL287" s="19" t="s">
        <v>140</v>
      </c>
      <c r="BM287" s="218" t="s">
        <v>417</v>
      </c>
    </row>
    <row r="288" s="2" customFormat="1">
      <c r="A288" s="40"/>
      <c r="B288" s="41"/>
      <c r="C288" s="42"/>
      <c r="D288" s="220" t="s">
        <v>142</v>
      </c>
      <c r="E288" s="42"/>
      <c r="F288" s="221" t="s">
        <v>418</v>
      </c>
      <c r="G288" s="42"/>
      <c r="H288" s="42"/>
      <c r="I288" s="222"/>
      <c r="J288" s="42"/>
      <c r="K288" s="42"/>
      <c r="L288" s="46"/>
      <c r="M288" s="223"/>
      <c r="N288" s="224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142</v>
      </c>
      <c r="AU288" s="19" t="s">
        <v>82</v>
      </c>
    </row>
    <row r="289" s="13" customFormat="1">
      <c r="A289" s="13"/>
      <c r="B289" s="225"/>
      <c r="C289" s="226"/>
      <c r="D289" s="227" t="s">
        <v>144</v>
      </c>
      <c r="E289" s="228" t="s">
        <v>19</v>
      </c>
      <c r="F289" s="229" t="s">
        <v>419</v>
      </c>
      <c r="G289" s="226"/>
      <c r="H289" s="228" t="s">
        <v>19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144</v>
      </c>
      <c r="AU289" s="235" t="s">
        <v>82</v>
      </c>
      <c r="AV289" s="13" t="s">
        <v>80</v>
      </c>
      <c r="AW289" s="13" t="s">
        <v>33</v>
      </c>
      <c r="AX289" s="13" t="s">
        <v>72</v>
      </c>
      <c r="AY289" s="235" t="s">
        <v>133</v>
      </c>
    </row>
    <row r="290" s="14" customFormat="1">
      <c r="A290" s="14"/>
      <c r="B290" s="236"/>
      <c r="C290" s="237"/>
      <c r="D290" s="227" t="s">
        <v>144</v>
      </c>
      <c r="E290" s="238" t="s">
        <v>19</v>
      </c>
      <c r="F290" s="239" t="s">
        <v>420</v>
      </c>
      <c r="G290" s="237"/>
      <c r="H290" s="240">
        <v>0.56299999999999994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144</v>
      </c>
      <c r="AU290" s="246" t="s">
        <v>82</v>
      </c>
      <c r="AV290" s="14" t="s">
        <v>82</v>
      </c>
      <c r="AW290" s="14" t="s">
        <v>33</v>
      </c>
      <c r="AX290" s="14" t="s">
        <v>72</v>
      </c>
      <c r="AY290" s="246" t="s">
        <v>133</v>
      </c>
    </row>
    <row r="291" s="15" customFormat="1">
      <c r="A291" s="15"/>
      <c r="B291" s="247"/>
      <c r="C291" s="248"/>
      <c r="D291" s="227" t="s">
        <v>144</v>
      </c>
      <c r="E291" s="249" t="s">
        <v>19</v>
      </c>
      <c r="F291" s="250" t="s">
        <v>147</v>
      </c>
      <c r="G291" s="248"/>
      <c r="H291" s="251">
        <v>0.56299999999999994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7" t="s">
        <v>144</v>
      </c>
      <c r="AU291" s="257" t="s">
        <v>82</v>
      </c>
      <c r="AV291" s="15" t="s">
        <v>140</v>
      </c>
      <c r="AW291" s="15" t="s">
        <v>33</v>
      </c>
      <c r="AX291" s="15" t="s">
        <v>80</v>
      </c>
      <c r="AY291" s="257" t="s">
        <v>133</v>
      </c>
    </row>
    <row r="292" s="12" customFormat="1" ht="22.8" customHeight="1">
      <c r="A292" s="12"/>
      <c r="B292" s="191"/>
      <c r="C292" s="192"/>
      <c r="D292" s="193" t="s">
        <v>71</v>
      </c>
      <c r="E292" s="205" t="s">
        <v>91</v>
      </c>
      <c r="F292" s="205" t="s">
        <v>421</v>
      </c>
      <c r="G292" s="192"/>
      <c r="H292" s="192"/>
      <c r="I292" s="195"/>
      <c r="J292" s="206">
        <f>BK292</f>
        <v>0</v>
      </c>
      <c r="K292" s="192"/>
      <c r="L292" s="197"/>
      <c r="M292" s="198"/>
      <c r="N292" s="199"/>
      <c r="O292" s="199"/>
      <c r="P292" s="200">
        <f>SUM(P293:P300)</f>
        <v>0</v>
      </c>
      <c r="Q292" s="199"/>
      <c r="R292" s="200">
        <f>SUM(R293:R300)</f>
        <v>0.099879999999999997</v>
      </c>
      <c r="S292" s="199"/>
      <c r="T292" s="201">
        <f>SUM(T293:T300)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2" t="s">
        <v>80</v>
      </c>
      <c r="AT292" s="203" t="s">
        <v>71</v>
      </c>
      <c r="AU292" s="203" t="s">
        <v>80</v>
      </c>
      <c r="AY292" s="202" t="s">
        <v>133</v>
      </c>
      <c r="BK292" s="204">
        <f>SUM(BK293:BK300)</f>
        <v>0</v>
      </c>
    </row>
    <row r="293" s="2" customFormat="1" ht="24.15" customHeight="1">
      <c r="A293" s="40"/>
      <c r="B293" s="41"/>
      <c r="C293" s="207" t="s">
        <v>422</v>
      </c>
      <c r="D293" s="207" t="s">
        <v>135</v>
      </c>
      <c r="E293" s="208" t="s">
        <v>423</v>
      </c>
      <c r="F293" s="209" t="s">
        <v>424</v>
      </c>
      <c r="G293" s="210" t="s">
        <v>425</v>
      </c>
      <c r="H293" s="211">
        <v>1</v>
      </c>
      <c r="I293" s="212"/>
      <c r="J293" s="213">
        <f>ROUND(I293*H293,2)</f>
        <v>0</v>
      </c>
      <c r="K293" s="209" t="s">
        <v>139</v>
      </c>
      <c r="L293" s="46"/>
      <c r="M293" s="214" t="s">
        <v>19</v>
      </c>
      <c r="N293" s="215" t="s">
        <v>43</v>
      </c>
      <c r="O293" s="86"/>
      <c r="P293" s="216">
        <f>O293*H293</f>
        <v>0</v>
      </c>
      <c r="Q293" s="216">
        <v>0.02588</v>
      </c>
      <c r="R293" s="216">
        <f>Q293*H293</f>
        <v>0.02588</v>
      </c>
      <c r="S293" s="216">
        <v>0</v>
      </c>
      <c r="T293" s="21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8" t="s">
        <v>140</v>
      </c>
      <c r="AT293" s="218" t="s">
        <v>135</v>
      </c>
      <c r="AU293" s="218" t="s">
        <v>82</v>
      </c>
      <c r="AY293" s="19" t="s">
        <v>133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9" t="s">
        <v>80</v>
      </c>
      <c r="BK293" s="219">
        <f>ROUND(I293*H293,2)</f>
        <v>0</v>
      </c>
      <c r="BL293" s="19" t="s">
        <v>140</v>
      </c>
      <c r="BM293" s="218" t="s">
        <v>426</v>
      </c>
    </row>
    <row r="294" s="2" customFormat="1">
      <c r="A294" s="40"/>
      <c r="B294" s="41"/>
      <c r="C294" s="42"/>
      <c r="D294" s="220" t="s">
        <v>142</v>
      </c>
      <c r="E294" s="42"/>
      <c r="F294" s="221" t="s">
        <v>427</v>
      </c>
      <c r="G294" s="42"/>
      <c r="H294" s="42"/>
      <c r="I294" s="222"/>
      <c r="J294" s="42"/>
      <c r="K294" s="42"/>
      <c r="L294" s="46"/>
      <c r="M294" s="223"/>
      <c r="N294" s="224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142</v>
      </c>
      <c r="AU294" s="19" t="s">
        <v>82</v>
      </c>
    </row>
    <row r="295" s="13" customFormat="1">
      <c r="A295" s="13"/>
      <c r="B295" s="225"/>
      <c r="C295" s="226"/>
      <c r="D295" s="227" t="s">
        <v>144</v>
      </c>
      <c r="E295" s="228" t="s">
        <v>19</v>
      </c>
      <c r="F295" s="229" t="s">
        <v>428</v>
      </c>
      <c r="G295" s="226"/>
      <c r="H295" s="228" t="s">
        <v>19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144</v>
      </c>
      <c r="AU295" s="235" t="s">
        <v>82</v>
      </c>
      <c r="AV295" s="13" t="s">
        <v>80</v>
      </c>
      <c r="AW295" s="13" t="s">
        <v>33</v>
      </c>
      <c r="AX295" s="13" t="s">
        <v>72</v>
      </c>
      <c r="AY295" s="235" t="s">
        <v>133</v>
      </c>
    </row>
    <row r="296" s="14" customFormat="1">
      <c r="A296" s="14"/>
      <c r="B296" s="236"/>
      <c r="C296" s="237"/>
      <c r="D296" s="227" t="s">
        <v>144</v>
      </c>
      <c r="E296" s="238" t="s">
        <v>19</v>
      </c>
      <c r="F296" s="239" t="s">
        <v>80</v>
      </c>
      <c r="G296" s="237"/>
      <c r="H296" s="240">
        <v>1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144</v>
      </c>
      <c r="AU296" s="246" t="s">
        <v>82</v>
      </c>
      <c r="AV296" s="14" t="s">
        <v>82</v>
      </c>
      <c r="AW296" s="14" t="s">
        <v>33</v>
      </c>
      <c r="AX296" s="14" t="s">
        <v>72</v>
      </c>
      <c r="AY296" s="246" t="s">
        <v>133</v>
      </c>
    </row>
    <row r="297" s="15" customFormat="1">
      <c r="A297" s="15"/>
      <c r="B297" s="247"/>
      <c r="C297" s="248"/>
      <c r="D297" s="227" t="s">
        <v>144</v>
      </c>
      <c r="E297" s="249" t="s">
        <v>19</v>
      </c>
      <c r="F297" s="250" t="s">
        <v>147</v>
      </c>
      <c r="G297" s="248"/>
      <c r="H297" s="251">
        <v>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7" t="s">
        <v>144</v>
      </c>
      <c r="AU297" s="257" t="s">
        <v>82</v>
      </c>
      <c r="AV297" s="15" t="s">
        <v>140</v>
      </c>
      <c r="AW297" s="15" t="s">
        <v>33</v>
      </c>
      <c r="AX297" s="15" t="s">
        <v>80</v>
      </c>
      <c r="AY297" s="257" t="s">
        <v>133</v>
      </c>
    </row>
    <row r="298" s="2" customFormat="1" ht="16.5" customHeight="1">
      <c r="A298" s="40"/>
      <c r="B298" s="41"/>
      <c r="C298" s="269" t="s">
        <v>429</v>
      </c>
      <c r="D298" s="269" t="s">
        <v>328</v>
      </c>
      <c r="E298" s="270" t="s">
        <v>430</v>
      </c>
      <c r="F298" s="271" t="s">
        <v>431</v>
      </c>
      <c r="G298" s="272" t="s">
        <v>425</v>
      </c>
      <c r="H298" s="273">
        <v>1</v>
      </c>
      <c r="I298" s="274"/>
      <c r="J298" s="275">
        <f>ROUND(I298*H298,2)</f>
        <v>0</v>
      </c>
      <c r="K298" s="271" t="s">
        <v>139</v>
      </c>
      <c r="L298" s="276"/>
      <c r="M298" s="277" t="s">
        <v>19</v>
      </c>
      <c r="N298" s="278" t="s">
        <v>43</v>
      </c>
      <c r="O298" s="86"/>
      <c r="P298" s="216">
        <f>O298*H298</f>
        <v>0</v>
      </c>
      <c r="Q298" s="216">
        <v>0.073999999999999996</v>
      </c>
      <c r="R298" s="216">
        <f>Q298*H298</f>
        <v>0.073999999999999996</v>
      </c>
      <c r="S298" s="216">
        <v>0</v>
      </c>
      <c r="T298" s="21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8" t="s">
        <v>184</v>
      </c>
      <c r="AT298" s="218" t="s">
        <v>328</v>
      </c>
      <c r="AU298" s="218" t="s">
        <v>82</v>
      </c>
      <c r="AY298" s="19" t="s">
        <v>133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80</v>
      </c>
      <c r="BK298" s="219">
        <f>ROUND(I298*H298,2)</f>
        <v>0</v>
      </c>
      <c r="BL298" s="19" t="s">
        <v>140</v>
      </c>
      <c r="BM298" s="218" t="s">
        <v>432</v>
      </c>
    </row>
    <row r="299" s="2" customFormat="1" ht="16.5" customHeight="1">
      <c r="A299" s="40"/>
      <c r="B299" s="41"/>
      <c r="C299" s="207" t="s">
        <v>433</v>
      </c>
      <c r="D299" s="207" t="s">
        <v>135</v>
      </c>
      <c r="E299" s="208" t="s">
        <v>434</v>
      </c>
      <c r="F299" s="209" t="s">
        <v>435</v>
      </c>
      <c r="G299" s="210" t="s">
        <v>411</v>
      </c>
      <c r="H299" s="211">
        <v>481.69999999999999</v>
      </c>
      <c r="I299" s="212"/>
      <c r="J299" s="213">
        <f>ROUND(I299*H299,2)</f>
        <v>0</v>
      </c>
      <c r="K299" s="209" t="s">
        <v>139</v>
      </c>
      <c r="L299" s="46"/>
      <c r="M299" s="214" t="s">
        <v>19</v>
      </c>
      <c r="N299" s="215" t="s">
        <v>43</v>
      </c>
      <c r="O299" s="86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8" t="s">
        <v>140</v>
      </c>
      <c r="AT299" s="218" t="s">
        <v>135</v>
      </c>
      <c r="AU299" s="218" t="s">
        <v>82</v>
      </c>
      <c r="AY299" s="19" t="s">
        <v>133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9" t="s">
        <v>80</v>
      </c>
      <c r="BK299" s="219">
        <f>ROUND(I299*H299,2)</f>
        <v>0</v>
      </c>
      <c r="BL299" s="19" t="s">
        <v>140</v>
      </c>
      <c r="BM299" s="218" t="s">
        <v>436</v>
      </c>
    </row>
    <row r="300" s="2" customFormat="1">
      <c r="A300" s="40"/>
      <c r="B300" s="41"/>
      <c r="C300" s="42"/>
      <c r="D300" s="220" t="s">
        <v>142</v>
      </c>
      <c r="E300" s="42"/>
      <c r="F300" s="221" t="s">
        <v>437</v>
      </c>
      <c r="G300" s="42"/>
      <c r="H300" s="42"/>
      <c r="I300" s="22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142</v>
      </c>
      <c r="AU300" s="19" t="s">
        <v>82</v>
      </c>
    </row>
    <row r="301" s="12" customFormat="1" ht="22.8" customHeight="1">
      <c r="A301" s="12"/>
      <c r="B301" s="191"/>
      <c r="C301" s="192"/>
      <c r="D301" s="193" t="s">
        <v>71</v>
      </c>
      <c r="E301" s="205" t="s">
        <v>140</v>
      </c>
      <c r="F301" s="205" t="s">
        <v>438</v>
      </c>
      <c r="G301" s="192"/>
      <c r="H301" s="192"/>
      <c r="I301" s="195"/>
      <c r="J301" s="206">
        <f>BK301</f>
        <v>0</v>
      </c>
      <c r="K301" s="192"/>
      <c r="L301" s="197"/>
      <c r="M301" s="198"/>
      <c r="N301" s="199"/>
      <c r="O301" s="199"/>
      <c r="P301" s="200">
        <f>SUM(P302:P339)</f>
        <v>0</v>
      </c>
      <c r="Q301" s="199"/>
      <c r="R301" s="200">
        <f>SUM(R302:R339)</f>
        <v>0.63523669999999999</v>
      </c>
      <c r="S301" s="199"/>
      <c r="T301" s="201">
        <f>SUM(T302:T339)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2" t="s">
        <v>80</v>
      </c>
      <c r="AT301" s="203" t="s">
        <v>71</v>
      </c>
      <c r="AU301" s="203" t="s">
        <v>80</v>
      </c>
      <c r="AY301" s="202" t="s">
        <v>133</v>
      </c>
      <c r="BK301" s="204">
        <f>SUM(BK302:BK339)</f>
        <v>0</v>
      </c>
    </row>
    <row r="302" s="2" customFormat="1" ht="16.5" customHeight="1">
      <c r="A302" s="40"/>
      <c r="B302" s="41"/>
      <c r="C302" s="207" t="s">
        <v>439</v>
      </c>
      <c r="D302" s="207" t="s">
        <v>135</v>
      </c>
      <c r="E302" s="208" t="s">
        <v>440</v>
      </c>
      <c r="F302" s="209" t="s">
        <v>441</v>
      </c>
      <c r="G302" s="210" t="s">
        <v>89</v>
      </c>
      <c r="H302" s="211">
        <v>5.3209999999999997</v>
      </c>
      <c r="I302" s="212"/>
      <c r="J302" s="213">
        <f>ROUND(I302*H302,2)</f>
        <v>0</v>
      </c>
      <c r="K302" s="209" t="s">
        <v>139</v>
      </c>
      <c r="L302" s="46"/>
      <c r="M302" s="214" t="s">
        <v>19</v>
      </c>
      <c r="N302" s="215" t="s">
        <v>43</v>
      </c>
      <c r="O302" s="86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8" t="s">
        <v>140</v>
      </c>
      <c r="AT302" s="218" t="s">
        <v>135</v>
      </c>
      <c r="AU302" s="218" t="s">
        <v>82</v>
      </c>
      <c r="AY302" s="19" t="s">
        <v>133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80</v>
      </c>
      <c r="BK302" s="219">
        <f>ROUND(I302*H302,2)</f>
        <v>0</v>
      </c>
      <c r="BL302" s="19" t="s">
        <v>140</v>
      </c>
      <c r="BM302" s="218" t="s">
        <v>442</v>
      </c>
    </row>
    <row r="303" s="2" customFormat="1">
      <c r="A303" s="40"/>
      <c r="B303" s="41"/>
      <c r="C303" s="42"/>
      <c r="D303" s="220" t="s">
        <v>142</v>
      </c>
      <c r="E303" s="42"/>
      <c r="F303" s="221" t="s">
        <v>443</v>
      </c>
      <c r="G303" s="42"/>
      <c r="H303" s="42"/>
      <c r="I303" s="222"/>
      <c r="J303" s="42"/>
      <c r="K303" s="42"/>
      <c r="L303" s="46"/>
      <c r="M303" s="223"/>
      <c r="N303" s="224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142</v>
      </c>
      <c r="AU303" s="19" t="s">
        <v>82</v>
      </c>
    </row>
    <row r="304" s="13" customFormat="1">
      <c r="A304" s="13"/>
      <c r="B304" s="225"/>
      <c r="C304" s="226"/>
      <c r="D304" s="227" t="s">
        <v>144</v>
      </c>
      <c r="E304" s="228" t="s">
        <v>19</v>
      </c>
      <c r="F304" s="229" t="s">
        <v>444</v>
      </c>
      <c r="G304" s="226"/>
      <c r="H304" s="228" t="s">
        <v>19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144</v>
      </c>
      <c r="AU304" s="235" t="s">
        <v>82</v>
      </c>
      <c r="AV304" s="13" t="s">
        <v>80</v>
      </c>
      <c r="AW304" s="13" t="s">
        <v>33</v>
      </c>
      <c r="AX304" s="13" t="s">
        <v>72</v>
      </c>
      <c r="AY304" s="235" t="s">
        <v>133</v>
      </c>
    </row>
    <row r="305" s="14" customFormat="1">
      <c r="A305" s="14"/>
      <c r="B305" s="236"/>
      <c r="C305" s="237"/>
      <c r="D305" s="227" t="s">
        <v>144</v>
      </c>
      <c r="E305" s="238" t="s">
        <v>19</v>
      </c>
      <c r="F305" s="239" t="s">
        <v>445</v>
      </c>
      <c r="G305" s="237"/>
      <c r="H305" s="240">
        <v>0.22500000000000001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144</v>
      </c>
      <c r="AU305" s="246" t="s">
        <v>82</v>
      </c>
      <c r="AV305" s="14" t="s">
        <v>82</v>
      </c>
      <c r="AW305" s="14" t="s">
        <v>33</v>
      </c>
      <c r="AX305" s="14" t="s">
        <v>72</v>
      </c>
      <c r="AY305" s="246" t="s">
        <v>133</v>
      </c>
    </row>
    <row r="306" s="13" customFormat="1">
      <c r="A306" s="13"/>
      <c r="B306" s="225"/>
      <c r="C306" s="226"/>
      <c r="D306" s="227" t="s">
        <v>144</v>
      </c>
      <c r="E306" s="228" t="s">
        <v>19</v>
      </c>
      <c r="F306" s="229" t="s">
        <v>446</v>
      </c>
      <c r="G306" s="226"/>
      <c r="H306" s="228" t="s">
        <v>19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144</v>
      </c>
      <c r="AU306" s="235" t="s">
        <v>82</v>
      </c>
      <c r="AV306" s="13" t="s">
        <v>80</v>
      </c>
      <c r="AW306" s="13" t="s">
        <v>33</v>
      </c>
      <c r="AX306" s="13" t="s">
        <v>72</v>
      </c>
      <c r="AY306" s="235" t="s">
        <v>133</v>
      </c>
    </row>
    <row r="307" s="14" customFormat="1">
      <c r="A307" s="14"/>
      <c r="B307" s="236"/>
      <c r="C307" s="237"/>
      <c r="D307" s="227" t="s">
        <v>144</v>
      </c>
      <c r="E307" s="238" t="s">
        <v>19</v>
      </c>
      <c r="F307" s="239" t="s">
        <v>447</v>
      </c>
      <c r="G307" s="237"/>
      <c r="H307" s="240">
        <v>5.0960000000000001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144</v>
      </c>
      <c r="AU307" s="246" t="s">
        <v>82</v>
      </c>
      <c r="AV307" s="14" t="s">
        <v>82</v>
      </c>
      <c r="AW307" s="14" t="s">
        <v>33</v>
      </c>
      <c r="AX307" s="14" t="s">
        <v>72</v>
      </c>
      <c r="AY307" s="246" t="s">
        <v>133</v>
      </c>
    </row>
    <row r="308" s="15" customFormat="1">
      <c r="A308" s="15"/>
      <c r="B308" s="247"/>
      <c r="C308" s="248"/>
      <c r="D308" s="227" t="s">
        <v>144</v>
      </c>
      <c r="E308" s="249" t="s">
        <v>19</v>
      </c>
      <c r="F308" s="250" t="s">
        <v>147</v>
      </c>
      <c r="G308" s="248"/>
      <c r="H308" s="251">
        <v>5.3209999999999997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7" t="s">
        <v>144</v>
      </c>
      <c r="AU308" s="257" t="s">
        <v>82</v>
      </c>
      <c r="AV308" s="15" t="s">
        <v>140</v>
      </c>
      <c r="AW308" s="15" t="s">
        <v>33</v>
      </c>
      <c r="AX308" s="15" t="s">
        <v>80</v>
      </c>
      <c r="AY308" s="257" t="s">
        <v>133</v>
      </c>
    </row>
    <row r="309" s="2" customFormat="1" ht="16.5" customHeight="1">
      <c r="A309" s="40"/>
      <c r="B309" s="41"/>
      <c r="C309" s="207" t="s">
        <v>448</v>
      </c>
      <c r="D309" s="207" t="s">
        <v>135</v>
      </c>
      <c r="E309" s="208" t="s">
        <v>449</v>
      </c>
      <c r="F309" s="209" t="s">
        <v>450</v>
      </c>
      <c r="G309" s="210" t="s">
        <v>89</v>
      </c>
      <c r="H309" s="211">
        <v>189.863</v>
      </c>
      <c r="I309" s="212"/>
      <c r="J309" s="213">
        <f>ROUND(I309*H309,2)</f>
        <v>0</v>
      </c>
      <c r="K309" s="209" t="s">
        <v>139</v>
      </c>
      <c r="L309" s="46"/>
      <c r="M309" s="214" t="s">
        <v>19</v>
      </c>
      <c r="N309" s="215" t="s">
        <v>43</v>
      </c>
      <c r="O309" s="86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8" t="s">
        <v>140</v>
      </c>
      <c r="AT309" s="218" t="s">
        <v>135</v>
      </c>
      <c r="AU309" s="218" t="s">
        <v>82</v>
      </c>
      <c r="AY309" s="19" t="s">
        <v>133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80</v>
      </c>
      <c r="BK309" s="219">
        <f>ROUND(I309*H309,2)</f>
        <v>0</v>
      </c>
      <c r="BL309" s="19" t="s">
        <v>140</v>
      </c>
      <c r="BM309" s="218" t="s">
        <v>451</v>
      </c>
    </row>
    <row r="310" s="2" customFormat="1">
      <c r="A310" s="40"/>
      <c r="B310" s="41"/>
      <c r="C310" s="42"/>
      <c r="D310" s="220" t="s">
        <v>142</v>
      </c>
      <c r="E310" s="42"/>
      <c r="F310" s="221" t="s">
        <v>452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142</v>
      </c>
      <c r="AU310" s="19" t="s">
        <v>82</v>
      </c>
    </row>
    <row r="311" s="13" customFormat="1">
      <c r="A311" s="13"/>
      <c r="B311" s="225"/>
      <c r="C311" s="226"/>
      <c r="D311" s="227" t="s">
        <v>144</v>
      </c>
      <c r="E311" s="228" t="s">
        <v>19</v>
      </c>
      <c r="F311" s="229" t="s">
        <v>321</v>
      </c>
      <c r="G311" s="226"/>
      <c r="H311" s="228" t="s">
        <v>19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144</v>
      </c>
      <c r="AU311" s="235" t="s">
        <v>82</v>
      </c>
      <c r="AV311" s="13" t="s">
        <v>80</v>
      </c>
      <c r="AW311" s="13" t="s">
        <v>33</v>
      </c>
      <c r="AX311" s="13" t="s">
        <v>72</v>
      </c>
      <c r="AY311" s="235" t="s">
        <v>133</v>
      </c>
    </row>
    <row r="312" s="14" customFormat="1">
      <c r="A312" s="14"/>
      <c r="B312" s="236"/>
      <c r="C312" s="237"/>
      <c r="D312" s="227" t="s">
        <v>144</v>
      </c>
      <c r="E312" s="238" t="s">
        <v>19</v>
      </c>
      <c r="F312" s="239" t="s">
        <v>453</v>
      </c>
      <c r="G312" s="237"/>
      <c r="H312" s="240">
        <v>140.273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144</v>
      </c>
      <c r="AU312" s="246" t="s">
        <v>82</v>
      </c>
      <c r="AV312" s="14" t="s">
        <v>82</v>
      </c>
      <c r="AW312" s="14" t="s">
        <v>33</v>
      </c>
      <c r="AX312" s="14" t="s">
        <v>72</v>
      </c>
      <c r="AY312" s="246" t="s">
        <v>133</v>
      </c>
    </row>
    <row r="313" s="14" customFormat="1">
      <c r="A313" s="14"/>
      <c r="B313" s="236"/>
      <c r="C313" s="237"/>
      <c r="D313" s="227" t="s">
        <v>144</v>
      </c>
      <c r="E313" s="238" t="s">
        <v>19</v>
      </c>
      <c r="F313" s="239" t="s">
        <v>454</v>
      </c>
      <c r="G313" s="237"/>
      <c r="H313" s="240">
        <v>49.590000000000003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144</v>
      </c>
      <c r="AU313" s="246" t="s">
        <v>82</v>
      </c>
      <c r="AV313" s="14" t="s">
        <v>82</v>
      </c>
      <c r="AW313" s="14" t="s">
        <v>33</v>
      </c>
      <c r="AX313" s="14" t="s">
        <v>72</v>
      </c>
      <c r="AY313" s="246" t="s">
        <v>133</v>
      </c>
    </row>
    <row r="314" s="15" customFormat="1">
      <c r="A314" s="15"/>
      <c r="B314" s="247"/>
      <c r="C314" s="248"/>
      <c r="D314" s="227" t="s">
        <v>144</v>
      </c>
      <c r="E314" s="249" t="s">
        <v>19</v>
      </c>
      <c r="F314" s="250" t="s">
        <v>147</v>
      </c>
      <c r="G314" s="248"/>
      <c r="H314" s="251">
        <v>189.863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7" t="s">
        <v>144</v>
      </c>
      <c r="AU314" s="257" t="s">
        <v>82</v>
      </c>
      <c r="AV314" s="15" t="s">
        <v>140</v>
      </c>
      <c r="AW314" s="15" t="s">
        <v>33</v>
      </c>
      <c r="AX314" s="15" t="s">
        <v>80</v>
      </c>
      <c r="AY314" s="257" t="s">
        <v>133</v>
      </c>
    </row>
    <row r="315" s="2" customFormat="1" ht="24.15" customHeight="1">
      <c r="A315" s="40"/>
      <c r="B315" s="41"/>
      <c r="C315" s="207" t="s">
        <v>455</v>
      </c>
      <c r="D315" s="207" t="s">
        <v>135</v>
      </c>
      <c r="E315" s="208" t="s">
        <v>456</v>
      </c>
      <c r="F315" s="209" t="s">
        <v>457</v>
      </c>
      <c r="G315" s="210" t="s">
        <v>89</v>
      </c>
      <c r="H315" s="211">
        <v>2.548</v>
      </c>
      <c r="I315" s="212"/>
      <c r="J315" s="213">
        <f>ROUND(I315*H315,2)</f>
        <v>0</v>
      </c>
      <c r="K315" s="209" t="s">
        <v>139</v>
      </c>
      <c r="L315" s="46"/>
      <c r="M315" s="214" t="s">
        <v>19</v>
      </c>
      <c r="N315" s="215" t="s">
        <v>43</v>
      </c>
      <c r="O315" s="86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8" t="s">
        <v>140</v>
      </c>
      <c r="AT315" s="218" t="s">
        <v>135</v>
      </c>
      <c r="AU315" s="218" t="s">
        <v>82</v>
      </c>
      <c r="AY315" s="19" t="s">
        <v>133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9" t="s">
        <v>80</v>
      </c>
      <c r="BK315" s="219">
        <f>ROUND(I315*H315,2)</f>
        <v>0</v>
      </c>
      <c r="BL315" s="19" t="s">
        <v>140</v>
      </c>
      <c r="BM315" s="218" t="s">
        <v>458</v>
      </c>
    </row>
    <row r="316" s="2" customFormat="1">
      <c r="A316" s="40"/>
      <c r="B316" s="41"/>
      <c r="C316" s="42"/>
      <c r="D316" s="220" t="s">
        <v>142</v>
      </c>
      <c r="E316" s="42"/>
      <c r="F316" s="221" t="s">
        <v>459</v>
      </c>
      <c r="G316" s="42"/>
      <c r="H316" s="42"/>
      <c r="I316" s="222"/>
      <c r="J316" s="42"/>
      <c r="K316" s="42"/>
      <c r="L316" s="46"/>
      <c r="M316" s="223"/>
      <c r="N316" s="224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142</v>
      </c>
      <c r="AU316" s="19" t="s">
        <v>82</v>
      </c>
    </row>
    <row r="317" s="13" customFormat="1">
      <c r="A317" s="13"/>
      <c r="B317" s="225"/>
      <c r="C317" s="226"/>
      <c r="D317" s="227" t="s">
        <v>144</v>
      </c>
      <c r="E317" s="228" t="s">
        <v>19</v>
      </c>
      <c r="F317" s="229" t="s">
        <v>460</v>
      </c>
      <c r="G317" s="226"/>
      <c r="H317" s="228" t="s">
        <v>19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144</v>
      </c>
      <c r="AU317" s="235" t="s">
        <v>82</v>
      </c>
      <c r="AV317" s="13" t="s">
        <v>80</v>
      </c>
      <c r="AW317" s="13" t="s">
        <v>33</v>
      </c>
      <c r="AX317" s="13" t="s">
        <v>72</v>
      </c>
      <c r="AY317" s="235" t="s">
        <v>133</v>
      </c>
    </row>
    <row r="318" s="14" customFormat="1">
      <c r="A318" s="14"/>
      <c r="B318" s="236"/>
      <c r="C318" s="237"/>
      <c r="D318" s="227" t="s">
        <v>144</v>
      </c>
      <c r="E318" s="238" t="s">
        <v>19</v>
      </c>
      <c r="F318" s="239" t="s">
        <v>461</v>
      </c>
      <c r="G318" s="237"/>
      <c r="H318" s="240">
        <v>2.548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144</v>
      </c>
      <c r="AU318" s="246" t="s">
        <v>82</v>
      </c>
      <c r="AV318" s="14" t="s">
        <v>82</v>
      </c>
      <c r="AW318" s="14" t="s">
        <v>33</v>
      </c>
      <c r="AX318" s="14" t="s">
        <v>72</v>
      </c>
      <c r="AY318" s="246" t="s">
        <v>133</v>
      </c>
    </row>
    <row r="319" s="15" customFormat="1">
      <c r="A319" s="15"/>
      <c r="B319" s="247"/>
      <c r="C319" s="248"/>
      <c r="D319" s="227" t="s">
        <v>144</v>
      </c>
      <c r="E319" s="249" t="s">
        <v>19</v>
      </c>
      <c r="F319" s="250" t="s">
        <v>147</v>
      </c>
      <c r="G319" s="248"/>
      <c r="H319" s="251">
        <v>2.548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7" t="s">
        <v>144</v>
      </c>
      <c r="AU319" s="257" t="s">
        <v>82</v>
      </c>
      <c r="AV319" s="15" t="s">
        <v>140</v>
      </c>
      <c r="AW319" s="15" t="s">
        <v>33</v>
      </c>
      <c r="AX319" s="15" t="s">
        <v>80</v>
      </c>
      <c r="AY319" s="257" t="s">
        <v>133</v>
      </c>
    </row>
    <row r="320" s="2" customFormat="1" ht="24.15" customHeight="1">
      <c r="A320" s="40"/>
      <c r="B320" s="41"/>
      <c r="C320" s="207" t="s">
        <v>462</v>
      </c>
      <c r="D320" s="207" t="s">
        <v>135</v>
      </c>
      <c r="E320" s="208" t="s">
        <v>463</v>
      </c>
      <c r="F320" s="209" t="s">
        <v>464</v>
      </c>
      <c r="G320" s="210" t="s">
        <v>89</v>
      </c>
      <c r="H320" s="211">
        <v>0.33800000000000002</v>
      </c>
      <c r="I320" s="212"/>
      <c r="J320" s="213">
        <f>ROUND(I320*H320,2)</f>
        <v>0</v>
      </c>
      <c r="K320" s="209" t="s">
        <v>139</v>
      </c>
      <c r="L320" s="46"/>
      <c r="M320" s="214" t="s">
        <v>19</v>
      </c>
      <c r="N320" s="215" t="s">
        <v>43</v>
      </c>
      <c r="O320" s="86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8" t="s">
        <v>140</v>
      </c>
      <c r="AT320" s="218" t="s">
        <v>135</v>
      </c>
      <c r="AU320" s="218" t="s">
        <v>82</v>
      </c>
      <c r="AY320" s="19" t="s">
        <v>133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9" t="s">
        <v>80</v>
      </c>
      <c r="BK320" s="219">
        <f>ROUND(I320*H320,2)</f>
        <v>0</v>
      </c>
      <c r="BL320" s="19" t="s">
        <v>140</v>
      </c>
      <c r="BM320" s="218" t="s">
        <v>465</v>
      </c>
    </row>
    <row r="321" s="2" customFormat="1">
      <c r="A321" s="40"/>
      <c r="B321" s="41"/>
      <c r="C321" s="42"/>
      <c r="D321" s="220" t="s">
        <v>142</v>
      </c>
      <c r="E321" s="42"/>
      <c r="F321" s="221" t="s">
        <v>466</v>
      </c>
      <c r="G321" s="42"/>
      <c r="H321" s="42"/>
      <c r="I321" s="222"/>
      <c r="J321" s="42"/>
      <c r="K321" s="42"/>
      <c r="L321" s="46"/>
      <c r="M321" s="223"/>
      <c r="N321" s="224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142</v>
      </c>
      <c r="AU321" s="19" t="s">
        <v>82</v>
      </c>
    </row>
    <row r="322" s="13" customFormat="1">
      <c r="A322" s="13"/>
      <c r="B322" s="225"/>
      <c r="C322" s="226"/>
      <c r="D322" s="227" t="s">
        <v>144</v>
      </c>
      <c r="E322" s="228" t="s">
        <v>19</v>
      </c>
      <c r="F322" s="229" t="s">
        <v>428</v>
      </c>
      <c r="G322" s="226"/>
      <c r="H322" s="228" t="s">
        <v>19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144</v>
      </c>
      <c r="AU322" s="235" t="s">
        <v>82</v>
      </c>
      <c r="AV322" s="13" t="s">
        <v>80</v>
      </c>
      <c r="AW322" s="13" t="s">
        <v>33</v>
      </c>
      <c r="AX322" s="13" t="s">
        <v>72</v>
      </c>
      <c r="AY322" s="235" t="s">
        <v>133</v>
      </c>
    </row>
    <row r="323" s="14" customFormat="1">
      <c r="A323" s="14"/>
      <c r="B323" s="236"/>
      <c r="C323" s="237"/>
      <c r="D323" s="227" t="s">
        <v>144</v>
      </c>
      <c r="E323" s="238" t="s">
        <v>19</v>
      </c>
      <c r="F323" s="239" t="s">
        <v>467</v>
      </c>
      <c r="G323" s="237"/>
      <c r="H323" s="240">
        <v>0.33800000000000002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144</v>
      </c>
      <c r="AU323" s="246" t="s">
        <v>82</v>
      </c>
      <c r="AV323" s="14" t="s">
        <v>82</v>
      </c>
      <c r="AW323" s="14" t="s">
        <v>33</v>
      </c>
      <c r="AX323" s="14" t="s">
        <v>72</v>
      </c>
      <c r="AY323" s="246" t="s">
        <v>133</v>
      </c>
    </row>
    <row r="324" s="15" customFormat="1">
      <c r="A324" s="15"/>
      <c r="B324" s="247"/>
      <c r="C324" s="248"/>
      <c r="D324" s="227" t="s">
        <v>144</v>
      </c>
      <c r="E324" s="249" t="s">
        <v>19</v>
      </c>
      <c r="F324" s="250" t="s">
        <v>147</v>
      </c>
      <c r="G324" s="248"/>
      <c r="H324" s="251">
        <v>0.33800000000000002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7" t="s">
        <v>144</v>
      </c>
      <c r="AU324" s="257" t="s">
        <v>82</v>
      </c>
      <c r="AV324" s="15" t="s">
        <v>140</v>
      </c>
      <c r="AW324" s="15" t="s">
        <v>33</v>
      </c>
      <c r="AX324" s="15" t="s">
        <v>80</v>
      </c>
      <c r="AY324" s="257" t="s">
        <v>133</v>
      </c>
    </row>
    <row r="325" s="2" customFormat="1" ht="24.15" customHeight="1">
      <c r="A325" s="40"/>
      <c r="B325" s="41"/>
      <c r="C325" s="207" t="s">
        <v>468</v>
      </c>
      <c r="D325" s="207" t="s">
        <v>135</v>
      </c>
      <c r="E325" s="208" t="s">
        <v>469</v>
      </c>
      <c r="F325" s="209" t="s">
        <v>470</v>
      </c>
      <c r="G325" s="210" t="s">
        <v>138</v>
      </c>
      <c r="H325" s="211">
        <v>14.560000000000001</v>
      </c>
      <c r="I325" s="212"/>
      <c r="J325" s="213">
        <f>ROUND(I325*H325,2)</f>
        <v>0</v>
      </c>
      <c r="K325" s="209" t="s">
        <v>139</v>
      </c>
      <c r="L325" s="46"/>
      <c r="M325" s="214" t="s">
        <v>19</v>
      </c>
      <c r="N325" s="215" t="s">
        <v>43</v>
      </c>
      <c r="O325" s="86"/>
      <c r="P325" s="216">
        <f>O325*H325</f>
        <v>0</v>
      </c>
      <c r="Q325" s="216">
        <v>0.0063200000000000001</v>
      </c>
      <c r="R325" s="216">
        <f>Q325*H325</f>
        <v>0.092019200000000009</v>
      </c>
      <c r="S325" s="216">
        <v>0</v>
      </c>
      <c r="T325" s="21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8" t="s">
        <v>140</v>
      </c>
      <c r="AT325" s="218" t="s">
        <v>135</v>
      </c>
      <c r="AU325" s="218" t="s">
        <v>82</v>
      </c>
      <c r="AY325" s="19" t="s">
        <v>133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80</v>
      </c>
      <c r="BK325" s="219">
        <f>ROUND(I325*H325,2)</f>
        <v>0</v>
      </c>
      <c r="BL325" s="19" t="s">
        <v>140</v>
      </c>
      <c r="BM325" s="218" t="s">
        <v>471</v>
      </c>
    </row>
    <row r="326" s="2" customFormat="1">
      <c r="A326" s="40"/>
      <c r="B326" s="41"/>
      <c r="C326" s="42"/>
      <c r="D326" s="220" t="s">
        <v>142</v>
      </c>
      <c r="E326" s="42"/>
      <c r="F326" s="221" t="s">
        <v>472</v>
      </c>
      <c r="G326" s="42"/>
      <c r="H326" s="42"/>
      <c r="I326" s="222"/>
      <c r="J326" s="42"/>
      <c r="K326" s="42"/>
      <c r="L326" s="46"/>
      <c r="M326" s="223"/>
      <c r="N326" s="224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142</v>
      </c>
      <c r="AU326" s="19" t="s">
        <v>82</v>
      </c>
    </row>
    <row r="327" s="13" customFormat="1">
      <c r="A327" s="13"/>
      <c r="B327" s="225"/>
      <c r="C327" s="226"/>
      <c r="D327" s="227" t="s">
        <v>144</v>
      </c>
      <c r="E327" s="228" t="s">
        <v>19</v>
      </c>
      <c r="F327" s="229" t="s">
        <v>460</v>
      </c>
      <c r="G327" s="226"/>
      <c r="H327" s="228" t="s">
        <v>19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144</v>
      </c>
      <c r="AU327" s="235" t="s">
        <v>82</v>
      </c>
      <c r="AV327" s="13" t="s">
        <v>80</v>
      </c>
      <c r="AW327" s="13" t="s">
        <v>33</v>
      </c>
      <c r="AX327" s="13" t="s">
        <v>72</v>
      </c>
      <c r="AY327" s="235" t="s">
        <v>133</v>
      </c>
    </row>
    <row r="328" s="14" customFormat="1">
      <c r="A328" s="14"/>
      <c r="B328" s="236"/>
      <c r="C328" s="237"/>
      <c r="D328" s="227" t="s">
        <v>144</v>
      </c>
      <c r="E328" s="238" t="s">
        <v>19</v>
      </c>
      <c r="F328" s="239" t="s">
        <v>473</v>
      </c>
      <c r="G328" s="237"/>
      <c r="H328" s="240">
        <v>14.560000000000001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144</v>
      </c>
      <c r="AU328" s="246" t="s">
        <v>82</v>
      </c>
      <c r="AV328" s="14" t="s">
        <v>82</v>
      </c>
      <c r="AW328" s="14" t="s">
        <v>33</v>
      </c>
      <c r="AX328" s="14" t="s">
        <v>72</v>
      </c>
      <c r="AY328" s="246" t="s">
        <v>133</v>
      </c>
    </row>
    <row r="329" s="15" customFormat="1">
      <c r="A329" s="15"/>
      <c r="B329" s="247"/>
      <c r="C329" s="248"/>
      <c r="D329" s="227" t="s">
        <v>144</v>
      </c>
      <c r="E329" s="249" t="s">
        <v>19</v>
      </c>
      <c r="F329" s="250" t="s">
        <v>147</v>
      </c>
      <c r="G329" s="248"/>
      <c r="H329" s="251">
        <v>14.560000000000001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7" t="s">
        <v>144</v>
      </c>
      <c r="AU329" s="257" t="s">
        <v>82</v>
      </c>
      <c r="AV329" s="15" t="s">
        <v>140</v>
      </c>
      <c r="AW329" s="15" t="s">
        <v>33</v>
      </c>
      <c r="AX329" s="15" t="s">
        <v>80</v>
      </c>
      <c r="AY329" s="257" t="s">
        <v>133</v>
      </c>
    </row>
    <row r="330" s="2" customFormat="1" ht="24.15" customHeight="1">
      <c r="A330" s="40"/>
      <c r="B330" s="41"/>
      <c r="C330" s="207" t="s">
        <v>474</v>
      </c>
      <c r="D330" s="207" t="s">
        <v>135</v>
      </c>
      <c r="E330" s="208" t="s">
        <v>475</v>
      </c>
      <c r="F330" s="209" t="s">
        <v>476</v>
      </c>
      <c r="G330" s="210" t="s">
        <v>89</v>
      </c>
      <c r="H330" s="211">
        <v>0.22500000000000001</v>
      </c>
      <c r="I330" s="212"/>
      <c r="J330" s="213">
        <f>ROUND(I330*H330,2)</f>
        <v>0</v>
      </c>
      <c r="K330" s="209" t="s">
        <v>139</v>
      </c>
      <c r="L330" s="46"/>
      <c r="M330" s="214" t="s">
        <v>19</v>
      </c>
      <c r="N330" s="215" t="s">
        <v>43</v>
      </c>
      <c r="O330" s="86"/>
      <c r="P330" s="216">
        <f>O330*H330</f>
        <v>0</v>
      </c>
      <c r="Q330" s="216">
        <v>2.4142999999999999</v>
      </c>
      <c r="R330" s="216">
        <f>Q330*H330</f>
        <v>0.54321750000000002</v>
      </c>
      <c r="S330" s="216">
        <v>0</v>
      </c>
      <c r="T330" s="21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8" t="s">
        <v>140</v>
      </c>
      <c r="AT330" s="218" t="s">
        <v>135</v>
      </c>
      <c r="AU330" s="218" t="s">
        <v>82</v>
      </c>
      <c r="AY330" s="19" t="s">
        <v>133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80</v>
      </c>
      <c r="BK330" s="219">
        <f>ROUND(I330*H330,2)</f>
        <v>0</v>
      </c>
      <c r="BL330" s="19" t="s">
        <v>140</v>
      </c>
      <c r="BM330" s="218" t="s">
        <v>477</v>
      </c>
    </row>
    <row r="331" s="2" customFormat="1">
      <c r="A331" s="40"/>
      <c r="B331" s="41"/>
      <c r="C331" s="42"/>
      <c r="D331" s="220" t="s">
        <v>142</v>
      </c>
      <c r="E331" s="42"/>
      <c r="F331" s="221" t="s">
        <v>478</v>
      </c>
      <c r="G331" s="42"/>
      <c r="H331" s="42"/>
      <c r="I331" s="222"/>
      <c r="J331" s="42"/>
      <c r="K331" s="42"/>
      <c r="L331" s="46"/>
      <c r="M331" s="223"/>
      <c r="N331" s="224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142</v>
      </c>
      <c r="AU331" s="19" t="s">
        <v>82</v>
      </c>
    </row>
    <row r="332" s="13" customFormat="1">
      <c r="A332" s="13"/>
      <c r="B332" s="225"/>
      <c r="C332" s="226"/>
      <c r="D332" s="227" t="s">
        <v>144</v>
      </c>
      <c r="E332" s="228" t="s">
        <v>19</v>
      </c>
      <c r="F332" s="229" t="s">
        <v>428</v>
      </c>
      <c r="G332" s="226"/>
      <c r="H332" s="228" t="s">
        <v>19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144</v>
      </c>
      <c r="AU332" s="235" t="s">
        <v>82</v>
      </c>
      <c r="AV332" s="13" t="s">
        <v>80</v>
      </c>
      <c r="AW332" s="13" t="s">
        <v>33</v>
      </c>
      <c r="AX332" s="13" t="s">
        <v>72</v>
      </c>
      <c r="AY332" s="235" t="s">
        <v>133</v>
      </c>
    </row>
    <row r="333" s="14" customFormat="1">
      <c r="A333" s="14"/>
      <c r="B333" s="236"/>
      <c r="C333" s="237"/>
      <c r="D333" s="227" t="s">
        <v>144</v>
      </c>
      <c r="E333" s="238" t="s">
        <v>19</v>
      </c>
      <c r="F333" s="239" t="s">
        <v>445</v>
      </c>
      <c r="G333" s="237"/>
      <c r="H333" s="240">
        <v>0.22500000000000001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144</v>
      </c>
      <c r="AU333" s="246" t="s">
        <v>82</v>
      </c>
      <c r="AV333" s="14" t="s">
        <v>82</v>
      </c>
      <c r="AW333" s="14" t="s">
        <v>33</v>
      </c>
      <c r="AX333" s="14" t="s">
        <v>72</v>
      </c>
      <c r="AY333" s="246" t="s">
        <v>133</v>
      </c>
    </row>
    <row r="334" s="15" customFormat="1">
      <c r="A334" s="15"/>
      <c r="B334" s="247"/>
      <c r="C334" s="248"/>
      <c r="D334" s="227" t="s">
        <v>144</v>
      </c>
      <c r="E334" s="249" t="s">
        <v>19</v>
      </c>
      <c r="F334" s="250" t="s">
        <v>147</v>
      </c>
      <c r="G334" s="248"/>
      <c r="H334" s="251">
        <v>0.22500000000000001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144</v>
      </c>
      <c r="AU334" s="257" t="s">
        <v>82</v>
      </c>
      <c r="AV334" s="15" t="s">
        <v>140</v>
      </c>
      <c r="AW334" s="15" t="s">
        <v>33</v>
      </c>
      <c r="AX334" s="15" t="s">
        <v>80</v>
      </c>
      <c r="AY334" s="257" t="s">
        <v>133</v>
      </c>
    </row>
    <row r="335" s="2" customFormat="1" ht="16.5" customHeight="1">
      <c r="A335" s="40"/>
      <c r="B335" s="41"/>
      <c r="C335" s="207" t="s">
        <v>479</v>
      </c>
      <c r="D335" s="207" t="s">
        <v>135</v>
      </c>
      <c r="E335" s="208" t="s">
        <v>480</v>
      </c>
      <c r="F335" s="209" t="s">
        <v>481</v>
      </c>
      <c r="G335" s="210" t="s">
        <v>138</v>
      </c>
      <c r="H335" s="211">
        <v>2.25</v>
      </c>
      <c r="I335" s="212"/>
      <c r="J335" s="213">
        <f>ROUND(I335*H335,2)</f>
        <v>0</v>
      </c>
      <c r="K335" s="209" t="s">
        <v>139</v>
      </c>
      <c r="L335" s="46"/>
      <c r="M335" s="214" t="s">
        <v>19</v>
      </c>
      <c r="N335" s="215" t="s">
        <v>43</v>
      </c>
      <c r="O335" s="86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8" t="s">
        <v>140</v>
      </c>
      <c r="AT335" s="218" t="s">
        <v>135</v>
      </c>
      <c r="AU335" s="218" t="s">
        <v>82</v>
      </c>
      <c r="AY335" s="19" t="s">
        <v>133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9" t="s">
        <v>80</v>
      </c>
      <c r="BK335" s="219">
        <f>ROUND(I335*H335,2)</f>
        <v>0</v>
      </c>
      <c r="BL335" s="19" t="s">
        <v>140</v>
      </c>
      <c r="BM335" s="218" t="s">
        <v>482</v>
      </c>
    </row>
    <row r="336" s="2" customFormat="1">
      <c r="A336" s="40"/>
      <c r="B336" s="41"/>
      <c r="C336" s="42"/>
      <c r="D336" s="220" t="s">
        <v>142</v>
      </c>
      <c r="E336" s="42"/>
      <c r="F336" s="221" t="s">
        <v>483</v>
      </c>
      <c r="G336" s="42"/>
      <c r="H336" s="42"/>
      <c r="I336" s="222"/>
      <c r="J336" s="42"/>
      <c r="K336" s="42"/>
      <c r="L336" s="46"/>
      <c r="M336" s="223"/>
      <c r="N336" s="224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142</v>
      </c>
      <c r="AU336" s="19" t="s">
        <v>82</v>
      </c>
    </row>
    <row r="337" s="13" customFormat="1">
      <c r="A337" s="13"/>
      <c r="B337" s="225"/>
      <c r="C337" s="226"/>
      <c r="D337" s="227" t="s">
        <v>144</v>
      </c>
      <c r="E337" s="228" t="s">
        <v>19</v>
      </c>
      <c r="F337" s="229" t="s">
        <v>428</v>
      </c>
      <c r="G337" s="226"/>
      <c r="H337" s="228" t="s">
        <v>19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144</v>
      </c>
      <c r="AU337" s="235" t="s">
        <v>82</v>
      </c>
      <c r="AV337" s="13" t="s">
        <v>80</v>
      </c>
      <c r="AW337" s="13" t="s">
        <v>33</v>
      </c>
      <c r="AX337" s="13" t="s">
        <v>72</v>
      </c>
      <c r="AY337" s="235" t="s">
        <v>133</v>
      </c>
    </row>
    <row r="338" s="14" customFormat="1">
      <c r="A338" s="14"/>
      <c r="B338" s="236"/>
      <c r="C338" s="237"/>
      <c r="D338" s="227" t="s">
        <v>144</v>
      </c>
      <c r="E338" s="238" t="s">
        <v>19</v>
      </c>
      <c r="F338" s="239" t="s">
        <v>484</v>
      </c>
      <c r="G338" s="237"/>
      <c r="H338" s="240">
        <v>2.25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144</v>
      </c>
      <c r="AU338" s="246" t="s">
        <v>82</v>
      </c>
      <c r="AV338" s="14" t="s">
        <v>82</v>
      </c>
      <c r="AW338" s="14" t="s">
        <v>33</v>
      </c>
      <c r="AX338" s="14" t="s">
        <v>72</v>
      </c>
      <c r="AY338" s="246" t="s">
        <v>133</v>
      </c>
    </row>
    <row r="339" s="15" customFormat="1">
      <c r="A339" s="15"/>
      <c r="B339" s="247"/>
      <c r="C339" s="248"/>
      <c r="D339" s="227" t="s">
        <v>144</v>
      </c>
      <c r="E339" s="249" t="s">
        <v>19</v>
      </c>
      <c r="F339" s="250" t="s">
        <v>147</v>
      </c>
      <c r="G339" s="248"/>
      <c r="H339" s="251">
        <v>2.25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7" t="s">
        <v>144</v>
      </c>
      <c r="AU339" s="257" t="s">
        <v>82</v>
      </c>
      <c r="AV339" s="15" t="s">
        <v>140</v>
      </c>
      <c r="AW339" s="15" t="s">
        <v>33</v>
      </c>
      <c r="AX339" s="15" t="s">
        <v>80</v>
      </c>
      <c r="AY339" s="257" t="s">
        <v>133</v>
      </c>
    </row>
    <row r="340" s="12" customFormat="1" ht="22.8" customHeight="1">
      <c r="A340" s="12"/>
      <c r="B340" s="191"/>
      <c r="C340" s="192"/>
      <c r="D340" s="193" t="s">
        <v>71</v>
      </c>
      <c r="E340" s="205" t="s">
        <v>164</v>
      </c>
      <c r="F340" s="205" t="s">
        <v>485</v>
      </c>
      <c r="G340" s="192"/>
      <c r="H340" s="192"/>
      <c r="I340" s="195"/>
      <c r="J340" s="206">
        <f>BK340</f>
        <v>0</v>
      </c>
      <c r="K340" s="192"/>
      <c r="L340" s="197"/>
      <c r="M340" s="198"/>
      <c r="N340" s="199"/>
      <c r="O340" s="199"/>
      <c r="P340" s="200">
        <f>SUM(P341:P386)</f>
        <v>0</v>
      </c>
      <c r="Q340" s="199"/>
      <c r="R340" s="200">
        <f>SUM(R341:R386)</f>
        <v>15.003870000000001</v>
      </c>
      <c r="S340" s="199"/>
      <c r="T340" s="201">
        <f>SUM(T341:T386)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2" t="s">
        <v>80</v>
      </c>
      <c r="AT340" s="203" t="s">
        <v>71</v>
      </c>
      <c r="AU340" s="203" t="s">
        <v>80</v>
      </c>
      <c r="AY340" s="202" t="s">
        <v>133</v>
      </c>
      <c r="BK340" s="204">
        <f>SUM(BK341:BK386)</f>
        <v>0</v>
      </c>
    </row>
    <row r="341" s="2" customFormat="1" ht="24.15" customHeight="1">
      <c r="A341" s="40"/>
      <c r="B341" s="41"/>
      <c r="C341" s="207" t="s">
        <v>486</v>
      </c>
      <c r="D341" s="207" t="s">
        <v>135</v>
      </c>
      <c r="E341" s="208" t="s">
        <v>487</v>
      </c>
      <c r="F341" s="209" t="s">
        <v>488</v>
      </c>
      <c r="G341" s="210" t="s">
        <v>138</v>
      </c>
      <c r="H341" s="211">
        <v>35.100000000000001</v>
      </c>
      <c r="I341" s="212"/>
      <c r="J341" s="213">
        <f>ROUND(I341*H341,2)</f>
        <v>0</v>
      </c>
      <c r="K341" s="209" t="s">
        <v>139</v>
      </c>
      <c r="L341" s="46"/>
      <c r="M341" s="214" t="s">
        <v>19</v>
      </c>
      <c r="N341" s="215" t="s">
        <v>43</v>
      </c>
      <c r="O341" s="86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8" t="s">
        <v>140</v>
      </c>
      <c r="AT341" s="218" t="s">
        <v>135</v>
      </c>
      <c r="AU341" s="218" t="s">
        <v>82</v>
      </c>
      <c r="AY341" s="19" t="s">
        <v>133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9" t="s">
        <v>80</v>
      </c>
      <c r="BK341" s="219">
        <f>ROUND(I341*H341,2)</f>
        <v>0</v>
      </c>
      <c r="BL341" s="19" t="s">
        <v>140</v>
      </c>
      <c r="BM341" s="218" t="s">
        <v>489</v>
      </c>
    </row>
    <row r="342" s="2" customFormat="1">
      <c r="A342" s="40"/>
      <c r="B342" s="41"/>
      <c r="C342" s="42"/>
      <c r="D342" s="220" t="s">
        <v>142</v>
      </c>
      <c r="E342" s="42"/>
      <c r="F342" s="221" t="s">
        <v>490</v>
      </c>
      <c r="G342" s="42"/>
      <c r="H342" s="42"/>
      <c r="I342" s="222"/>
      <c r="J342" s="42"/>
      <c r="K342" s="42"/>
      <c r="L342" s="46"/>
      <c r="M342" s="223"/>
      <c r="N342" s="224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142</v>
      </c>
      <c r="AU342" s="19" t="s">
        <v>82</v>
      </c>
    </row>
    <row r="343" s="13" customFormat="1">
      <c r="A343" s="13"/>
      <c r="B343" s="225"/>
      <c r="C343" s="226"/>
      <c r="D343" s="227" t="s">
        <v>144</v>
      </c>
      <c r="E343" s="228" t="s">
        <v>19</v>
      </c>
      <c r="F343" s="229" t="s">
        <v>145</v>
      </c>
      <c r="G343" s="226"/>
      <c r="H343" s="228" t="s">
        <v>19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144</v>
      </c>
      <c r="AU343" s="235" t="s">
        <v>82</v>
      </c>
      <c r="AV343" s="13" t="s">
        <v>80</v>
      </c>
      <c r="AW343" s="13" t="s">
        <v>33</v>
      </c>
      <c r="AX343" s="13" t="s">
        <v>72</v>
      </c>
      <c r="AY343" s="235" t="s">
        <v>133</v>
      </c>
    </row>
    <row r="344" s="14" customFormat="1">
      <c r="A344" s="14"/>
      <c r="B344" s="236"/>
      <c r="C344" s="237"/>
      <c r="D344" s="227" t="s">
        <v>144</v>
      </c>
      <c r="E344" s="238" t="s">
        <v>19</v>
      </c>
      <c r="F344" s="239" t="s">
        <v>146</v>
      </c>
      <c r="G344" s="237"/>
      <c r="H344" s="240">
        <v>35.100000000000001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144</v>
      </c>
      <c r="AU344" s="246" t="s">
        <v>82</v>
      </c>
      <c r="AV344" s="14" t="s">
        <v>82</v>
      </c>
      <c r="AW344" s="14" t="s">
        <v>33</v>
      </c>
      <c r="AX344" s="14" t="s">
        <v>72</v>
      </c>
      <c r="AY344" s="246" t="s">
        <v>133</v>
      </c>
    </row>
    <row r="345" s="15" customFormat="1">
      <c r="A345" s="15"/>
      <c r="B345" s="247"/>
      <c r="C345" s="248"/>
      <c r="D345" s="227" t="s">
        <v>144</v>
      </c>
      <c r="E345" s="249" t="s">
        <v>19</v>
      </c>
      <c r="F345" s="250" t="s">
        <v>147</v>
      </c>
      <c r="G345" s="248"/>
      <c r="H345" s="251">
        <v>35.100000000000001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7" t="s">
        <v>144</v>
      </c>
      <c r="AU345" s="257" t="s">
        <v>82</v>
      </c>
      <c r="AV345" s="15" t="s">
        <v>140</v>
      </c>
      <c r="AW345" s="15" t="s">
        <v>33</v>
      </c>
      <c r="AX345" s="15" t="s">
        <v>80</v>
      </c>
      <c r="AY345" s="257" t="s">
        <v>133</v>
      </c>
    </row>
    <row r="346" s="2" customFormat="1" ht="21.75" customHeight="1">
      <c r="A346" s="40"/>
      <c r="B346" s="41"/>
      <c r="C346" s="207" t="s">
        <v>491</v>
      </c>
      <c r="D346" s="207" t="s">
        <v>135</v>
      </c>
      <c r="E346" s="208" t="s">
        <v>492</v>
      </c>
      <c r="F346" s="209" t="s">
        <v>493</v>
      </c>
      <c r="G346" s="210" t="s">
        <v>138</v>
      </c>
      <c r="H346" s="211">
        <v>35.100000000000001</v>
      </c>
      <c r="I346" s="212"/>
      <c r="J346" s="213">
        <f>ROUND(I346*H346,2)</f>
        <v>0</v>
      </c>
      <c r="K346" s="209" t="s">
        <v>139</v>
      </c>
      <c r="L346" s="46"/>
      <c r="M346" s="214" t="s">
        <v>19</v>
      </c>
      <c r="N346" s="215" t="s">
        <v>43</v>
      </c>
      <c r="O346" s="86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8" t="s">
        <v>140</v>
      </c>
      <c r="AT346" s="218" t="s">
        <v>135</v>
      </c>
      <c r="AU346" s="218" t="s">
        <v>82</v>
      </c>
      <c r="AY346" s="19" t="s">
        <v>133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9" t="s">
        <v>80</v>
      </c>
      <c r="BK346" s="219">
        <f>ROUND(I346*H346,2)</f>
        <v>0</v>
      </c>
      <c r="BL346" s="19" t="s">
        <v>140</v>
      </c>
      <c r="BM346" s="218" t="s">
        <v>494</v>
      </c>
    </row>
    <row r="347" s="2" customFormat="1">
      <c r="A347" s="40"/>
      <c r="B347" s="41"/>
      <c r="C347" s="42"/>
      <c r="D347" s="220" t="s">
        <v>142</v>
      </c>
      <c r="E347" s="42"/>
      <c r="F347" s="221" t="s">
        <v>495</v>
      </c>
      <c r="G347" s="42"/>
      <c r="H347" s="42"/>
      <c r="I347" s="222"/>
      <c r="J347" s="42"/>
      <c r="K347" s="42"/>
      <c r="L347" s="46"/>
      <c r="M347" s="223"/>
      <c r="N347" s="224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142</v>
      </c>
      <c r="AU347" s="19" t="s">
        <v>82</v>
      </c>
    </row>
    <row r="348" s="13" customFormat="1">
      <c r="A348" s="13"/>
      <c r="B348" s="225"/>
      <c r="C348" s="226"/>
      <c r="D348" s="227" t="s">
        <v>144</v>
      </c>
      <c r="E348" s="228" t="s">
        <v>19</v>
      </c>
      <c r="F348" s="229" t="s">
        <v>496</v>
      </c>
      <c r="G348" s="226"/>
      <c r="H348" s="228" t="s">
        <v>19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144</v>
      </c>
      <c r="AU348" s="235" t="s">
        <v>82</v>
      </c>
      <c r="AV348" s="13" t="s">
        <v>80</v>
      </c>
      <c r="AW348" s="13" t="s">
        <v>33</v>
      </c>
      <c r="AX348" s="13" t="s">
        <v>72</v>
      </c>
      <c r="AY348" s="235" t="s">
        <v>133</v>
      </c>
    </row>
    <row r="349" s="13" customFormat="1">
      <c r="A349" s="13"/>
      <c r="B349" s="225"/>
      <c r="C349" s="226"/>
      <c r="D349" s="227" t="s">
        <v>144</v>
      </c>
      <c r="E349" s="228" t="s">
        <v>19</v>
      </c>
      <c r="F349" s="229" t="s">
        <v>145</v>
      </c>
      <c r="G349" s="226"/>
      <c r="H349" s="228" t="s">
        <v>19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144</v>
      </c>
      <c r="AU349" s="235" t="s">
        <v>82</v>
      </c>
      <c r="AV349" s="13" t="s">
        <v>80</v>
      </c>
      <c r="AW349" s="13" t="s">
        <v>33</v>
      </c>
      <c r="AX349" s="13" t="s">
        <v>72</v>
      </c>
      <c r="AY349" s="235" t="s">
        <v>133</v>
      </c>
    </row>
    <row r="350" s="14" customFormat="1">
      <c r="A350" s="14"/>
      <c r="B350" s="236"/>
      <c r="C350" s="237"/>
      <c r="D350" s="227" t="s">
        <v>144</v>
      </c>
      <c r="E350" s="238" t="s">
        <v>19</v>
      </c>
      <c r="F350" s="239" t="s">
        <v>146</v>
      </c>
      <c r="G350" s="237"/>
      <c r="H350" s="240">
        <v>35.100000000000001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144</v>
      </c>
      <c r="AU350" s="246" t="s">
        <v>82</v>
      </c>
      <c r="AV350" s="14" t="s">
        <v>82</v>
      </c>
      <c r="AW350" s="14" t="s">
        <v>33</v>
      </c>
      <c r="AX350" s="14" t="s">
        <v>72</v>
      </c>
      <c r="AY350" s="246" t="s">
        <v>133</v>
      </c>
    </row>
    <row r="351" s="15" customFormat="1">
      <c r="A351" s="15"/>
      <c r="B351" s="247"/>
      <c r="C351" s="248"/>
      <c r="D351" s="227" t="s">
        <v>144</v>
      </c>
      <c r="E351" s="249" t="s">
        <v>19</v>
      </c>
      <c r="F351" s="250" t="s">
        <v>147</v>
      </c>
      <c r="G351" s="248"/>
      <c r="H351" s="251">
        <v>35.100000000000001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7" t="s">
        <v>144</v>
      </c>
      <c r="AU351" s="257" t="s">
        <v>82</v>
      </c>
      <c r="AV351" s="15" t="s">
        <v>140</v>
      </c>
      <c r="AW351" s="15" t="s">
        <v>33</v>
      </c>
      <c r="AX351" s="15" t="s">
        <v>80</v>
      </c>
      <c r="AY351" s="257" t="s">
        <v>133</v>
      </c>
    </row>
    <row r="352" s="2" customFormat="1" ht="21.75" customHeight="1">
      <c r="A352" s="40"/>
      <c r="B352" s="41"/>
      <c r="C352" s="207" t="s">
        <v>497</v>
      </c>
      <c r="D352" s="207" t="s">
        <v>135</v>
      </c>
      <c r="E352" s="208" t="s">
        <v>498</v>
      </c>
      <c r="F352" s="209" t="s">
        <v>499</v>
      </c>
      <c r="G352" s="210" t="s">
        <v>138</v>
      </c>
      <c r="H352" s="211">
        <v>150.34999999999999</v>
      </c>
      <c r="I352" s="212"/>
      <c r="J352" s="213">
        <f>ROUND(I352*H352,2)</f>
        <v>0</v>
      </c>
      <c r="K352" s="209" t="s">
        <v>139</v>
      </c>
      <c r="L352" s="46"/>
      <c r="M352" s="214" t="s">
        <v>19</v>
      </c>
      <c r="N352" s="215" t="s">
        <v>43</v>
      </c>
      <c r="O352" s="86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8" t="s">
        <v>140</v>
      </c>
      <c r="AT352" s="218" t="s">
        <v>135</v>
      </c>
      <c r="AU352" s="218" t="s">
        <v>82</v>
      </c>
      <c r="AY352" s="19" t="s">
        <v>133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19" t="s">
        <v>80</v>
      </c>
      <c r="BK352" s="219">
        <f>ROUND(I352*H352,2)</f>
        <v>0</v>
      </c>
      <c r="BL352" s="19" t="s">
        <v>140</v>
      </c>
      <c r="BM352" s="218" t="s">
        <v>500</v>
      </c>
    </row>
    <row r="353" s="2" customFormat="1">
      <c r="A353" s="40"/>
      <c r="B353" s="41"/>
      <c r="C353" s="42"/>
      <c r="D353" s="220" t="s">
        <v>142</v>
      </c>
      <c r="E353" s="42"/>
      <c r="F353" s="221" t="s">
        <v>501</v>
      </c>
      <c r="G353" s="42"/>
      <c r="H353" s="42"/>
      <c r="I353" s="222"/>
      <c r="J353" s="42"/>
      <c r="K353" s="42"/>
      <c r="L353" s="46"/>
      <c r="M353" s="223"/>
      <c r="N353" s="224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142</v>
      </c>
      <c r="AU353" s="19" t="s">
        <v>82</v>
      </c>
    </row>
    <row r="354" s="13" customFormat="1">
      <c r="A354" s="13"/>
      <c r="B354" s="225"/>
      <c r="C354" s="226"/>
      <c r="D354" s="227" t="s">
        <v>144</v>
      </c>
      <c r="E354" s="228" t="s">
        <v>19</v>
      </c>
      <c r="F354" s="229" t="s">
        <v>152</v>
      </c>
      <c r="G354" s="226"/>
      <c r="H354" s="228" t="s">
        <v>19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144</v>
      </c>
      <c r="AU354" s="235" t="s">
        <v>82</v>
      </c>
      <c r="AV354" s="13" t="s">
        <v>80</v>
      </c>
      <c r="AW354" s="13" t="s">
        <v>33</v>
      </c>
      <c r="AX354" s="13" t="s">
        <v>72</v>
      </c>
      <c r="AY354" s="235" t="s">
        <v>133</v>
      </c>
    </row>
    <row r="355" s="14" customFormat="1">
      <c r="A355" s="14"/>
      <c r="B355" s="236"/>
      <c r="C355" s="237"/>
      <c r="D355" s="227" t="s">
        <v>144</v>
      </c>
      <c r="E355" s="238" t="s">
        <v>19</v>
      </c>
      <c r="F355" s="239" t="s">
        <v>502</v>
      </c>
      <c r="G355" s="237"/>
      <c r="H355" s="240">
        <v>150.34999999999999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144</v>
      </c>
      <c r="AU355" s="246" t="s">
        <v>82</v>
      </c>
      <c r="AV355" s="14" t="s">
        <v>82</v>
      </c>
      <c r="AW355" s="14" t="s">
        <v>33</v>
      </c>
      <c r="AX355" s="14" t="s">
        <v>72</v>
      </c>
      <c r="AY355" s="246" t="s">
        <v>133</v>
      </c>
    </row>
    <row r="356" s="15" customFormat="1">
      <c r="A356" s="15"/>
      <c r="B356" s="247"/>
      <c r="C356" s="248"/>
      <c r="D356" s="227" t="s">
        <v>144</v>
      </c>
      <c r="E356" s="249" t="s">
        <v>19</v>
      </c>
      <c r="F356" s="250" t="s">
        <v>147</v>
      </c>
      <c r="G356" s="248"/>
      <c r="H356" s="251">
        <v>150.34999999999999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7" t="s">
        <v>144</v>
      </c>
      <c r="AU356" s="257" t="s">
        <v>82</v>
      </c>
      <c r="AV356" s="15" t="s">
        <v>140</v>
      </c>
      <c r="AW356" s="15" t="s">
        <v>33</v>
      </c>
      <c r="AX356" s="15" t="s">
        <v>80</v>
      </c>
      <c r="AY356" s="257" t="s">
        <v>133</v>
      </c>
    </row>
    <row r="357" s="2" customFormat="1" ht="21.75" customHeight="1">
      <c r="A357" s="40"/>
      <c r="B357" s="41"/>
      <c r="C357" s="207" t="s">
        <v>503</v>
      </c>
      <c r="D357" s="207" t="s">
        <v>135</v>
      </c>
      <c r="E357" s="208" t="s">
        <v>504</v>
      </c>
      <c r="F357" s="209" t="s">
        <v>505</v>
      </c>
      <c r="G357" s="210" t="s">
        <v>138</v>
      </c>
      <c r="H357" s="211">
        <v>150.34999999999999</v>
      </c>
      <c r="I357" s="212"/>
      <c r="J357" s="213">
        <f>ROUND(I357*H357,2)</f>
        <v>0</v>
      </c>
      <c r="K357" s="209" t="s">
        <v>139</v>
      </c>
      <c r="L357" s="46"/>
      <c r="M357" s="214" t="s">
        <v>19</v>
      </c>
      <c r="N357" s="215" t="s">
        <v>43</v>
      </c>
      <c r="O357" s="86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8" t="s">
        <v>140</v>
      </c>
      <c r="AT357" s="218" t="s">
        <v>135</v>
      </c>
      <c r="AU357" s="218" t="s">
        <v>82</v>
      </c>
      <c r="AY357" s="19" t="s">
        <v>133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9" t="s">
        <v>80</v>
      </c>
      <c r="BK357" s="219">
        <f>ROUND(I357*H357,2)</f>
        <v>0</v>
      </c>
      <c r="BL357" s="19" t="s">
        <v>140</v>
      </c>
      <c r="BM357" s="218" t="s">
        <v>506</v>
      </c>
    </row>
    <row r="358" s="2" customFormat="1">
      <c r="A358" s="40"/>
      <c r="B358" s="41"/>
      <c r="C358" s="42"/>
      <c r="D358" s="220" t="s">
        <v>142</v>
      </c>
      <c r="E358" s="42"/>
      <c r="F358" s="221" t="s">
        <v>507</v>
      </c>
      <c r="G358" s="42"/>
      <c r="H358" s="42"/>
      <c r="I358" s="222"/>
      <c r="J358" s="42"/>
      <c r="K358" s="42"/>
      <c r="L358" s="46"/>
      <c r="M358" s="223"/>
      <c r="N358" s="224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142</v>
      </c>
      <c r="AU358" s="19" t="s">
        <v>82</v>
      </c>
    </row>
    <row r="359" s="2" customFormat="1" ht="21.75" customHeight="1">
      <c r="A359" s="40"/>
      <c r="B359" s="41"/>
      <c r="C359" s="207" t="s">
        <v>508</v>
      </c>
      <c r="D359" s="207" t="s">
        <v>135</v>
      </c>
      <c r="E359" s="208" t="s">
        <v>509</v>
      </c>
      <c r="F359" s="209" t="s">
        <v>510</v>
      </c>
      <c r="G359" s="210" t="s">
        <v>138</v>
      </c>
      <c r="H359" s="211">
        <v>35.100000000000001</v>
      </c>
      <c r="I359" s="212"/>
      <c r="J359" s="213">
        <f>ROUND(I359*H359,2)</f>
        <v>0</v>
      </c>
      <c r="K359" s="209" t="s">
        <v>139</v>
      </c>
      <c r="L359" s="46"/>
      <c r="M359" s="214" t="s">
        <v>19</v>
      </c>
      <c r="N359" s="215" t="s">
        <v>43</v>
      </c>
      <c r="O359" s="86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8" t="s">
        <v>140</v>
      </c>
      <c r="AT359" s="218" t="s">
        <v>135</v>
      </c>
      <c r="AU359" s="218" t="s">
        <v>82</v>
      </c>
      <c r="AY359" s="19" t="s">
        <v>133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9" t="s">
        <v>80</v>
      </c>
      <c r="BK359" s="219">
        <f>ROUND(I359*H359,2)</f>
        <v>0</v>
      </c>
      <c r="BL359" s="19" t="s">
        <v>140</v>
      </c>
      <c r="BM359" s="218" t="s">
        <v>511</v>
      </c>
    </row>
    <row r="360" s="2" customFormat="1">
      <c r="A360" s="40"/>
      <c r="B360" s="41"/>
      <c r="C360" s="42"/>
      <c r="D360" s="220" t="s">
        <v>142</v>
      </c>
      <c r="E360" s="42"/>
      <c r="F360" s="221" t="s">
        <v>512</v>
      </c>
      <c r="G360" s="42"/>
      <c r="H360" s="42"/>
      <c r="I360" s="222"/>
      <c r="J360" s="42"/>
      <c r="K360" s="42"/>
      <c r="L360" s="46"/>
      <c r="M360" s="223"/>
      <c r="N360" s="224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142</v>
      </c>
      <c r="AU360" s="19" t="s">
        <v>82</v>
      </c>
    </row>
    <row r="361" s="13" customFormat="1">
      <c r="A361" s="13"/>
      <c r="B361" s="225"/>
      <c r="C361" s="226"/>
      <c r="D361" s="227" t="s">
        <v>144</v>
      </c>
      <c r="E361" s="228" t="s">
        <v>19</v>
      </c>
      <c r="F361" s="229" t="s">
        <v>513</v>
      </c>
      <c r="G361" s="226"/>
      <c r="H361" s="228" t="s">
        <v>19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144</v>
      </c>
      <c r="AU361" s="235" t="s">
        <v>82</v>
      </c>
      <c r="AV361" s="13" t="s">
        <v>80</v>
      </c>
      <c r="AW361" s="13" t="s">
        <v>33</v>
      </c>
      <c r="AX361" s="13" t="s">
        <v>72</v>
      </c>
      <c r="AY361" s="235" t="s">
        <v>133</v>
      </c>
    </row>
    <row r="362" s="13" customFormat="1">
      <c r="A362" s="13"/>
      <c r="B362" s="225"/>
      <c r="C362" s="226"/>
      <c r="D362" s="227" t="s">
        <v>144</v>
      </c>
      <c r="E362" s="228" t="s">
        <v>19</v>
      </c>
      <c r="F362" s="229" t="s">
        <v>145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144</v>
      </c>
      <c r="AU362" s="235" t="s">
        <v>82</v>
      </c>
      <c r="AV362" s="13" t="s">
        <v>80</v>
      </c>
      <c r="AW362" s="13" t="s">
        <v>33</v>
      </c>
      <c r="AX362" s="13" t="s">
        <v>72</v>
      </c>
      <c r="AY362" s="235" t="s">
        <v>133</v>
      </c>
    </row>
    <row r="363" s="14" customFormat="1">
      <c r="A363" s="14"/>
      <c r="B363" s="236"/>
      <c r="C363" s="237"/>
      <c r="D363" s="227" t="s">
        <v>144</v>
      </c>
      <c r="E363" s="238" t="s">
        <v>19</v>
      </c>
      <c r="F363" s="239" t="s">
        <v>146</v>
      </c>
      <c r="G363" s="237"/>
      <c r="H363" s="240">
        <v>35.100000000000001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144</v>
      </c>
      <c r="AU363" s="246" t="s">
        <v>82</v>
      </c>
      <c r="AV363" s="14" t="s">
        <v>82</v>
      </c>
      <c r="AW363" s="14" t="s">
        <v>33</v>
      </c>
      <c r="AX363" s="14" t="s">
        <v>72</v>
      </c>
      <c r="AY363" s="246" t="s">
        <v>133</v>
      </c>
    </row>
    <row r="364" s="15" customFormat="1">
      <c r="A364" s="15"/>
      <c r="B364" s="247"/>
      <c r="C364" s="248"/>
      <c r="D364" s="227" t="s">
        <v>144</v>
      </c>
      <c r="E364" s="249" t="s">
        <v>19</v>
      </c>
      <c r="F364" s="250" t="s">
        <v>147</v>
      </c>
      <c r="G364" s="248"/>
      <c r="H364" s="251">
        <v>35.100000000000001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7" t="s">
        <v>144</v>
      </c>
      <c r="AU364" s="257" t="s">
        <v>82</v>
      </c>
      <c r="AV364" s="15" t="s">
        <v>140</v>
      </c>
      <c r="AW364" s="15" t="s">
        <v>33</v>
      </c>
      <c r="AX364" s="15" t="s">
        <v>80</v>
      </c>
      <c r="AY364" s="257" t="s">
        <v>133</v>
      </c>
    </row>
    <row r="365" s="2" customFormat="1" ht="24.15" customHeight="1">
      <c r="A365" s="40"/>
      <c r="B365" s="41"/>
      <c r="C365" s="207" t="s">
        <v>514</v>
      </c>
      <c r="D365" s="207" t="s">
        <v>135</v>
      </c>
      <c r="E365" s="208" t="s">
        <v>515</v>
      </c>
      <c r="F365" s="209" t="s">
        <v>516</v>
      </c>
      <c r="G365" s="210" t="s">
        <v>138</v>
      </c>
      <c r="H365" s="211">
        <v>126.09999999999999</v>
      </c>
      <c r="I365" s="212"/>
      <c r="J365" s="213">
        <f>ROUND(I365*H365,2)</f>
        <v>0</v>
      </c>
      <c r="K365" s="209" t="s">
        <v>139</v>
      </c>
      <c r="L365" s="46"/>
      <c r="M365" s="214" t="s">
        <v>19</v>
      </c>
      <c r="N365" s="215" t="s">
        <v>43</v>
      </c>
      <c r="O365" s="86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8" t="s">
        <v>140</v>
      </c>
      <c r="AT365" s="218" t="s">
        <v>135</v>
      </c>
      <c r="AU365" s="218" t="s">
        <v>82</v>
      </c>
      <c r="AY365" s="19" t="s">
        <v>133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9" t="s">
        <v>80</v>
      </c>
      <c r="BK365" s="219">
        <f>ROUND(I365*H365,2)</f>
        <v>0</v>
      </c>
      <c r="BL365" s="19" t="s">
        <v>140</v>
      </c>
      <c r="BM365" s="218" t="s">
        <v>517</v>
      </c>
    </row>
    <row r="366" s="2" customFormat="1">
      <c r="A366" s="40"/>
      <c r="B366" s="41"/>
      <c r="C366" s="42"/>
      <c r="D366" s="220" t="s">
        <v>142</v>
      </c>
      <c r="E366" s="42"/>
      <c r="F366" s="221" t="s">
        <v>518</v>
      </c>
      <c r="G366" s="42"/>
      <c r="H366" s="42"/>
      <c r="I366" s="222"/>
      <c r="J366" s="42"/>
      <c r="K366" s="42"/>
      <c r="L366" s="46"/>
      <c r="M366" s="223"/>
      <c r="N366" s="224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142</v>
      </c>
      <c r="AU366" s="19" t="s">
        <v>82</v>
      </c>
    </row>
    <row r="367" s="13" customFormat="1">
      <c r="A367" s="13"/>
      <c r="B367" s="225"/>
      <c r="C367" s="226"/>
      <c r="D367" s="227" t="s">
        <v>144</v>
      </c>
      <c r="E367" s="228" t="s">
        <v>19</v>
      </c>
      <c r="F367" s="229" t="s">
        <v>152</v>
      </c>
      <c r="G367" s="226"/>
      <c r="H367" s="228" t="s">
        <v>19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144</v>
      </c>
      <c r="AU367" s="235" t="s">
        <v>82</v>
      </c>
      <c r="AV367" s="13" t="s">
        <v>80</v>
      </c>
      <c r="AW367" s="13" t="s">
        <v>33</v>
      </c>
      <c r="AX367" s="13" t="s">
        <v>72</v>
      </c>
      <c r="AY367" s="235" t="s">
        <v>133</v>
      </c>
    </row>
    <row r="368" s="14" customFormat="1">
      <c r="A368" s="14"/>
      <c r="B368" s="236"/>
      <c r="C368" s="237"/>
      <c r="D368" s="227" t="s">
        <v>144</v>
      </c>
      <c r="E368" s="238" t="s">
        <v>19</v>
      </c>
      <c r="F368" s="239" t="s">
        <v>158</v>
      </c>
      <c r="G368" s="237"/>
      <c r="H368" s="240">
        <v>126.09999999999999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144</v>
      </c>
      <c r="AU368" s="246" t="s">
        <v>82</v>
      </c>
      <c r="AV368" s="14" t="s">
        <v>82</v>
      </c>
      <c r="AW368" s="14" t="s">
        <v>33</v>
      </c>
      <c r="AX368" s="14" t="s">
        <v>72</v>
      </c>
      <c r="AY368" s="246" t="s">
        <v>133</v>
      </c>
    </row>
    <row r="369" s="15" customFormat="1">
      <c r="A369" s="15"/>
      <c r="B369" s="247"/>
      <c r="C369" s="248"/>
      <c r="D369" s="227" t="s">
        <v>144</v>
      </c>
      <c r="E369" s="249" t="s">
        <v>19</v>
      </c>
      <c r="F369" s="250" t="s">
        <v>147</v>
      </c>
      <c r="G369" s="248"/>
      <c r="H369" s="251">
        <v>126.09999999999999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7" t="s">
        <v>144</v>
      </c>
      <c r="AU369" s="257" t="s">
        <v>82</v>
      </c>
      <c r="AV369" s="15" t="s">
        <v>140</v>
      </c>
      <c r="AW369" s="15" t="s">
        <v>33</v>
      </c>
      <c r="AX369" s="15" t="s">
        <v>80</v>
      </c>
      <c r="AY369" s="257" t="s">
        <v>133</v>
      </c>
    </row>
    <row r="370" s="2" customFormat="1" ht="24.15" customHeight="1">
      <c r="A370" s="40"/>
      <c r="B370" s="41"/>
      <c r="C370" s="207" t="s">
        <v>519</v>
      </c>
      <c r="D370" s="207" t="s">
        <v>135</v>
      </c>
      <c r="E370" s="208" t="s">
        <v>520</v>
      </c>
      <c r="F370" s="209" t="s">
        <v>521</v>
      </c>
      <c r="G370" s="210" t="s">
        <v>138</v>
      </c>
      <c r="H370" s="211">
        <v>37.200000000000003</v>
      </c>
      <c r="I370" s="212"/>
      <c r="J370" s="213">
        <f>ROUND(I370*H370,2)</f>
        <v>0</v>
      </c>
      <c r="K370" s="209" t="s">
        <v>139</v>
      </c>
      <c r="L370" s="46"/>
      <c r="M370" s="214" t="s">
        <v>19</v>
      </c>
      <c r="N370" s="215" t="s">
        <v>43</v>
      </c>
      <c r="O370" s="86"/>
      <c r="P370" s="216">
        <f>O370*H370</f>
        <v>0</v>
      </c>
      <c r="Q370" s="216">
        <v>0.23000000000000001</v>
      </c>
      <c r="R370" s="216">
        <f>Q370*H370</f>
        <v>8.5560000000000009</v>
      </c>
      <c r="S370" s="216">
        <v>0</v>
      </c>
      <c r="T370" s="21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8" t="s">
        <v>140</v>
      </c>
      <c r="AT370" s="218" t="s">
        <v>135</v>
      </c>
      <c r="AU370" s="218" t="s">
        <v>82</v>
      </c>
      <c r="AY370" s="19" t="s">
        <v>133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9" t="s">
        <v>80</v>
      </c>
      <c r="BK370" s="219">
        <f>ROUND(I370*H370,2)</f>
        <v>0</v>
      </c>
      <c r="BL370" s="19" t="s">
        <v>140</v>
      </c>
      <c r="BM370" s="218" t="s">
        <v>522</v>
      </c>
    </row>
    <row r="371" s="2" customFormat="1">
      <c r="A371" s="40"/>
      <c r="B371" s="41"/>
      <c r="C371" s="42"/>
      <c r="D371" s="220" t="s">
        <v>142</v>
      </c>
      <c r="E371" s="42"/>
      <c r="F371" s="221" t="s">
        <v>523</v>
      </c>
      <c r="G371" s="42"/>
      <c r="H371" s="42"/>
      <c r="I371" s="222"/>
      <c r="J371" s="42"/>
      <c r="K371" s="42"/>
      <c r="L371" s="46"/>
      <c r="M371" s="223"/>
      <c r="N371" s="224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142</v>
      </c>
      <c r="AU371" s="19" t="s">
        <v>82</v>
      </c>
    </row>
    <row r="372" s="13" customFormat="1">
      <c r="A372" s="13"/>
      <c r="B372" s="225"/>
      <c r="C372" s="226"/>
      <c r="D372" s="227" t="s">
        <v>144</v>
      </c>
      <c r="E372" s="228" t="s">
        <v>19</v>
      </c>
      <c r="F372" s="229" t="s">
        <v>524</v>
      </c>
      <c r="G372" s="226"/>
      <c r="H372" s="228" t="s">
        <v>19</v>
      </c>
      <c r="I372" s="230"/>
      <c r="J372" s="226"/>
      <c r="K372" s="226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144</v>
      </c>
      <c r="AU372" s="235" t="s">
        <v>82</v>
      </c>
      <c r="AV372" s="13" t="s">
        <v>80</v>
      </c>
      <c r="AW372" s="13" t="s">
        <v>33</v>
      </c>
      <c r="AX372" s="13" t="s">
        <v>72</v>
      </c>
      <c r="AY372" s="235" t="s">
        <v>133</v>
      </c>
    </row>
    <row r="373" s="14" customFormat="1">
      <c r="A373" s="14"/>
      <c r="B373" s="236"/>
      <c r="C373" s="237"/>
      <c r="D373" s="227" t="s">
        <v>144</v>
      </c>
      <c r="E373" s="238" t="s">
        <v>19</v>
      </c>
      <c r="F373" s="239" t="s">
        <v>525</v>
      </c>
      <c r="G373" s="237"/>
      <c r="H373" s="240">
        <v>29.100000000000001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144</v>
      </c>
      <c r="AU373" s="246" t="s">
        <v>82</v>
      </c>
      <c r="AV373" s="14" t="s">
        <v>82</v>
      </c>
      <c r="AW373" s="14" t="s">
        <v>33</v>
      </c>
      <c r="AX373" s="14" t="s">
        <v>72</v>
      </c>
      <c r="AY373" s="246" t="s">
        <v>133</v>
      </c>
    </row>
    <row r="374" s="14" customFormat="1">
      <c r="A374" s="14"/>
      <c r="B374" s="236"/>
      <c r="C374" s="237"/>
      <c r="D374" s="227" t="s">
        <v>144</v>
      </c>
      <c r="E374" s="238" t="s">
        <v>19</v>
      </c>
      <c r="F374" s="239" t="s">
        <v>526</v>
      </c>
      <c r="G374" s="237"/>
      <c r="H374" s="240">
        <v>8.0999999999999996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144</v>
      </c>
      <c r="AU374" s="246" t="s">
        <v>82</v>
      </c>
      <c r="AV374" s="14" t="s">
        <v>82</v>
      </c>
      <c r="AW374" s="14" t="s">
        <v>33</v>
      </c>
      <c r="AX374" s="14" t="s">
        <v>72</v>
      </c>
      <c r="AY374" s="246" t="s">
        <v>133</v>
      </c>
    </row>
    <row r="375" s="15" customFormat="1">
      <c r="A375" s="15"/>
      <c r="B375" s="247"/>
      <c r="C375" s="248"/>
      <c r="D375" s="227" t="s">
        <v>144</v>
      </c>
      <c r="E375" s="249" t="s">
        <v>19</v>
      </c>
      <c r="F375" s="250" t="s">
        <v>147</v>
      </c>
      <c r="G375" s="248"/>
      <c r="H375" s="251">
        <v>37.200000000000003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7" t="s">
        <v>144</v>
      </c>
      <c r="AU375" s="257" t="s">
        <v>82</v>
      </c>
      <c r="AV375" s="15" t="s">
        <v>140</v>
      </c>
      <c r="AW375" s="15" t="s">
        <v>33</v>
      </c>
      <c r="AX375" s="15" t="s">
        <v>80</v>
      </c>
      <c r="AY375" s="257" t="s">
        <v>133</v>
      </c>
    </row>
    <row r="376" s="2" customFormat="1" ht="16.5" customHeight="1">
      <c r="A376" s="40"/>
      <c r="B376" s="41"/>
      <c r="C376" s="207" t="s">
        <v>527</v>
      </c>
      <c r="D376" s="207" t="s">
        <v>135</v>
      </c>
      <c r="E376" s="208" t="s">
        <v>528</v>
      </c>
      <c r="F376" s="209" t="s">
        <v>529</v>
      </c>
      <c r="G376" s="210" t="s">
        <v>138</v>
      </c>
      <c r="H376" s="211">
        <v>126.09999999999999</v>
      </c>
      <c r="I376" s="212"/>
      <c r="J376" s="213">
        <f>ROUND(I376*H376,2)</f>
        <v>0</v>
      </c>
      <c r="K376" s="209" t="s">
        <v>139</v>
      </c>
      <c r="L376" s="46"/>
      <c r="M376" s="214" t="s">
        <v>19</v>
      </c>
      <c r="N376" s="215" t="s">
        <v>43</v>
      </c>
      <c r="O376" s="86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8" t="s">
        <v>140</v>
      </c>
      <c r="AT376" s="218" t="s">
        <v>135</v>
      </c>
      <c r="AU376" s="218" t="s">
        <v>82</v>
      </c>
      <c r="AY376" s="19" t="s">
        <v>133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9" t="s">
        <v>80</v>
      </c>
      <c r="BK376" s="219">
        <f>ROUND(I376*H376,2)</f>
        <v>0</v>
      </c>
      <c r="BL376" s="19" t="s">
        <v>140</v>
      </c>
      <c r="BM376" s="218" t="s">
        <v>530</v>
      </c>
    </row>
    <row r="377" s="2" customFormat="1">
      <c r="A377" s="40"/>
      <c r="B377" s="41"/>
      <c r="C377" s="42"/>
      <c r="D377" s="220" t="s">
        <v>142</v>
      </c>
      <c r="E377" s="42"/>
      <c r="F377" s="221" t="s">
        <v>531</v>
      </c>
      <c r="G377" s="42"/>
      <c r="H377" s="42"/>
      <c r="I377" s="222"/>
      <c r="J377" s="42"/>
      <c r="K377" s="42"/>
      <c r="L377" s="46"/>
      <c r="M377" s="223"/>
      <c r="N377" s="224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142</v>
      </c>
      <c r="AU377" s="19" t="s">
        <v>82</v>
      </c>
    </row>
    <row r="378" s="2" customFormat="1" ht="16.5" customHeight="1">
      <c r="A378" s="40"/>
      <c r="B378" s="41"/>
      <c r="C378" s="207" t="s">
        <v>532</v>
      </c>
      <c r="D378" s="207" t="s">
        <v>135</v>
      </c>
      <c r="E378" s="208" t="s">
        <v>533</v>
      </c>
      <c r="F378" s="209" t="s">
        <v>534</v>
      </c>
      <c r="G378" s="210" t="s">
        <v>138</v>
      </c>
      <c r="H378" s="211">
        <v>126.09999999999999</v>
      </c>
      <c r="I378" s="212"/>
      <c r="J378" s="213">
        <f>ROUND(I378*H378,2)</f>
        <v>0</v>
      </c>
      <c r="K378" s="209" t="s">
        <v>139</v>
      </c>
      <c r="L378" s="46"/>
      <c r="M378" s="214" t="s">
        <v>19</v>
      </c>
      <c r="N378" s="215" t="s">
        <v>43</v>
      </c>
      <c r="O378" s="86"/>
      <c r="P378" s="216">
        <f>O378*H378</f>
        <v>0</v>
      </c>
      <c r="Q378" s="216">
        <v>0</v>
      </c>
      <c r="R378" s="216">
        <f>Q378*H378</f>
        <v>0</v>
      </c>
      <c r="S378" s="216">
        <v>0</v>
      </c>
      <c r="T378" s="217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8" t="s">
        <v>140</v>
      </c>
      <c r="AT378" s="218" t="s">
        <v>135</v>
      </c>
      <c r="AU378" s="218" t="s">
        <v>82</v>
      </c>
      <c r="AY378" s="19" t="s">
        <v>133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9" t="s">
        <v>80</v>
      </c>
      <c r="BK378" s="219">
        <f>ROUND(I378*H378,2)</f>
        <v>0</v>
      </c>
      <c r="BL378" s="19" t="s">
        <v>140</v>
      </c>
      <c r="BM378" s="218" t="s">
        <v>535</v>
      </c>
    </row>
    <row r="379" s="2" customFormat="1">
      <c r="A379" s="40"/>
      <c r="B379" s="41"/>
      <c r="C379" s="42"/>
      <c r="D379" s="220" t="s">
        <v>142</v>
      </c>
      <c r="E379" s="42"/>
      <c r="F379" s="221" t="s">
        <v>536</v>
      </c>
      <c r="G379" s="42"/>
      <c r="H379" s="42"/>
      <c r="I379" s="222"/>
      <c r="J379" s="42"/>
      <c r="K379" s="42"/>
      <c r="L379" s="46"/>
      <c r="M379" s="223"/>
      <c r="N379" s="224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142</v>
      </c>
      <c r="AU379" s="19" t="s">
        <v>82</v>
      </c>
    </row>
    <row r="380" s="2" customFormat="1" ht="24.15" customHeight="1">
      <c r="A380" s="40"/>
      <c r="B380" s="41"/>
      <c r="C380" s="207" t="s">
        <v>537</v>
      </c>
      <c r="D380" s="207" t="s">
        <v>135</v>
      </c>
      <c r="E380" s="208" t="s">
        <v>538</v>
      </c>
      <c r="F380" s="209" t="s">
        <v>539</v>
      </c>
      <c r="G380" s="210" t="s">
        <v>138</v>
      </c>
      <c r="H380" s="211">
        <v>126.09999999999999</v>
      </c>
      <c r="I380" s="212"/>
      <c r="J380" s="213">
        <f>ROUND(I380*H380,2)</f>
        <v>0</v>
      </c>
      <c r="K380" s="209" t="s">
        <v>139</v>
      </c>
      <c r="L380" s="46"/>
      <c r="M380" s="214" t="s">
        <v>19</v>
      </c>
      <c r="N380" s="215" t="s">
        <v>43</v>
      </c>
      <c r="O380" s="86"/>
      <c r="P380" s="216">
        <f>O380*H380</f>
        <v>0</v>
      </c>
      <c r="Q380" s="216">
        <v>0</v>
      </c>
      <c r="R380" s="216">
        <f>Q380*H380</f>
        <v>0</v>
      </c>
      <c r="S380" s="216">
        <v>0</v>
      </c>
      <c r="T380" s="217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8" t="s">
        <v>140</v>
      </c>
      <c r="AT380" s="218" t="s">
        <v>135</v>
      </c>
      <c r="AU380" s="218" t="s">
        <v>82</v>
      </c>
      <c r="AY380" s="19" t="s">
        <v>133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19" t="s">
        <v>80</v>
      </c>
      <c r="BK380" s="219">
        <f>ROUND(I380*H380,2)</f>
        <v>0</v>
      </c>
      <c r="BL380" s="19" t="s">
        <v>140</v>
      </c>
      <c r="BM380" s="218" t="s">
        <v>540</v>
      </c>
    </row>
    <row r="381" s="2" customFormat="1">
      <c r="A381" s="40"/>
      <c r="B381" s="41"/>
      <c r="C381" s="42"/>
      <c r="D381" s="220" t="s">
        <v>142</v>
      </c>
      <c r="E381" s="42"/>
      <c r="F381" s="221" t="s">
        <v>541</v>
      </c>
      <c r="G381" s="42"/>
      <c r="H381" s="42"/>
      <c r="I381" s="222"/>
      <c r="J381" s="42"/>
      <c r="K381" s="42"/>
      <c r="L381" s="46"/>
      <c r="M381" s="223"/>
      <c r="N381" s="224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142</v>
      </c>
      <c r="AU381" s="19" t="s">
        <v>82</v>
      </c>
    </row>
    <row r="382" s="2" customFormat="1" ht="33" customHeight="1">
      <c r="A382" s="40"/>
      <c r="B382" s="41"/>
      <c r="C382" s="207" t="s">
        <v>542</v>
      </c>
      <c r="D382" s="207" t="s">
        <v>135</v>
      </c>
      <c r="E382" s="208" t="s">
        <v>543</v>
      </c>
      <c r="F382" s="209" t="s">
        <v>544</v>
      </c>
      <c r="G382" s="210" t="s">
        <v>138</v>
      </c>
      <c r="H382" s="211">
        <v>35.100000000000001</v>
      </c>
      <c r="I382" s="212"/>
      <c r="J382" s="213">
        <f>ROUND(I382*H382,2)</f>
        <v>0</v>
      </c>
      <c r="K382" s="209" t="s">
        <v>139</v>
      </c>
      <c r="L382" s="46"/>
      <c r="M382" s="214" t="s">
        <v>19</v>
      </c>
      <c r="N382" s="215" t="s">
        <v>43</v>
      </c>
      <c r="O382" s="86"/>
      <c r="P382" s="216">
        <f>O382*H382</f>
        <v>0</v>
      </c>
      <c r="Q382" s="216">
        <v>0.1837</v>
      </c>
      <c r="R382" s="216">
        <f>Q382*H382</f>
        <v>6.44787</v>
      </c>
      <c r="S382" s="216">
        <v>0</v>
      </c>
      <c r="T382" s="217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8" t="s">
        <v>140</v>
      </c>
      <c r="AT382" s="218" t="s">
        <v>135</v>
      </c>
      <c r="AU382" s="218" t="s">
        <v>82</v>
      </c>
      <c r="AY382" s="19" t="s">
        <v>133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9" t="s">
        <v>80</v>
      </c>
      <c r="BK382" s="219">
        <f>ROUND(I382*H382,2)</f>
        <v>0</v>
      </c>
      <c r="BL382" s="19" t="s">
        <v>140</v>
      </c>
      <c r="BM382" s="218" t="s">
        <v>545</v>
      </c>
    </row>
    <row r="383" s="2" customFormat="1">
      <c r="A383" s="40"/>
      <c r="B383" s="41"/>
      <c r="C383" s="42"/>
      <c r="D383" s="220" t="s">
        <v>142</v>
      </c>
      <c r="E383" s="42"/>
      <c r="F383" s="221" t="s">
        <v>546</v>
      </c>
      <c r="G383" s="42"/>
      <c r="H383" s="42"/>
      <c r="I383" s="222"/>
      <c r="J383" s="42"/>
      <c r="K383" s="42"/>
      <c r="L383" s="46"/>
      <c r="M383" s="223"/>
      <c r="N383" s="224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142</v>
      </c>
      <c r="AU383" s="19" t="s">
        <v>82</v>
      </c>
    </row>
    <row r="384" s="13" customFormat="1">
      <c r="A384" s="13"/>
      <c r="B384" s="225"/>
      <c r="C384" s="226"/>
      <c r="D384" s="227" t="s">
        <v>144</v>
      </c>
      <c r="E384" s="228" t="s">
        <v>19</v>
      </c>
      <c r="F384" s="229" t="s">
        <v>145</v>
      </c>
      <c r="G384" s="226"/>
      <c r="H384" s="228" t="s">
        <v>19</v>
      </c>
      <c r="I384" s="230"/>
      <c r="J384" s="226"/>
      <c r="K384" s="226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144</v>
      </c>
      <c r="AU384" s="235" t="s">
        <v>82</v>
      </c>
      <c r="AV384" s="13" t="s">
        <v>80</v>
      </c>
      <c r="AW384" s="13" t="s">
        <v>33</v>
      </c>
      <c r="AX384" s="13" t="s">
        <v>72</v>
      </c>
      <c r="AY384" s="235" t="s">
        <v>133</v>
      </c>
    </row>
    <row r="385" s="14" customFormat="1">
      <c r="A385" s="14"/>
      <c r="B385" s="236"/>
      <c r="C385" s="237"/>
      <c r="D385" s="227" t="s">
        <v>144</v>
      </c>
      <c r="E385" s="238" t="s">
        <v>19</v>
      </c>
      <c r="F385" s="239" t="s">
        <v>146</v>
      </c>
      <c r="G385" s="237"/>
      <c r="H385" s="240">
        <v>35.100000000000001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144</v>
      </c>
      <c r="AU385" s="246" t="s">
        <v>82</v>
      </c>
      <c r="AV385" s="14" t="s">
        <v>82</v>
      </c>
      <c r="AW385" s="14" t="s">
        <v>33</v>
      </c>
      <c r="AX385" s="14" t="s">
        <v>72</v>
      </c>
      <c r="AY385" s="246" t="s">
        <v>133</v>
      </c>
    </row>
    <row r="386" s="15" customFormat="1">
      <c r="A386" s="15"/>
      <c r="B386" s="247"/>
      <c r="C386" s="248"/>
      <c r="D386" s="227" t="s">
        <v>144</v>
      </c>
      <c r="E386" s="249" t="s">
        <v>19</v>
      </c>
      <c r="F386" s="250" t="s">
        <v>147</v>
      </c>
      <c r="G386" s="248"/>
      <c r="H386" s="251">
        <v>35.100000000000001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7" t="s">
        <v>144</v>
      </c>
      <c r="AU386" s="257" t="s">
        <v>82</v>
      </c>
      <c r="AV386" s="15" t="s">
        <v>140</v>
      </c>
      <c r="AW386" s="15" t="s">
        <v>33</v>
      </c>
      <c r="AX386" s="15" t="s">
        <v>80</v>
      </c>
      <c r="AY386" s="257" t="s">
        <v>133</v>
      </c>
    </row>
    <row r="387" s="12" customFormat="1" ht="22.8" customHeight="1">
      <c r="A387" s="12"/>
      <c r="B387" s="191"/>
      <c r="C387" s="192"/>
      <c r="D387" s="193" t="s">
        <v>71</v>
      </c>
      <c r="E387" s="205" t="s">
        <v>184</v>
      </c>
      <c r="F387" s="205" t="s">
        <v>547</v>
      </c>
      <c r="G387" s="192"/>
      <c r="H387" s="192"/>
      <c r="I387" s="195"/>
      <c r="J387" s="206">
        <f>BK387</f>
        <v>0</v>
      </c>
      <c r="K387" s="192"/>
      <c r="L387" s="197"/>
      <c r="M387" s="198"/>
      <c r="N387" s="199"/>
      <c r="O387" s="199"/>
      <c r="P387" s="200">
        <f>SUM(P388:P489)</f>
        <v>0</v>
      </c>
      <c r="Q387" s="199"/>
      <c r="R387" s="200">
        <f>SUM(R388:R489)</f>
        <v>219.23794129999999</v>
      </c>
      <c r="S387" s="199"/>
      <c r="T387" s="201">
        <f>SUM(T388:T489)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2" t="s">
        <v>80</v>
      </c>
      <c r="AT387" s="203" t="s">
        <v>71</v>
      </c>
      <c r="AU387" s="203" t="s">
        <v>80</v>
      </c>
      <c r="AY387" s="202" t="s">
        <v>133</v>
      </c>
      <c r="BK387" s="204">
        <f>SUM(BK388:BK489)</f>
        <v>0</v>
      </c>
    </row>
    <row r="388" s="2" customFormat="1" ht="24.15" customHeight="1">
      <c r="A388" s="40"/>
      <c r="B388" s="41"/>
      <c r="C388" s="207" t="s">
        <v>548</v>
      </c>
      <c r="D388" s="207" t="s">
        <v>135</v>
      </c>
      <c r="E388" s="208" t="s">
        <v>549</v>
      </c>
      <c r="F388" s="209" t="s">
        <v>550</v>
      </c>
      <c r="G388" s="210" t="s">
        <v>411</v>
      </c>
      <c r="H388" s="211">
        <v>481.69999999999999</v>
      </c>
      <c r="I388" s="212"/>
      <c r="J388" s="213">
        <f>ROUND(I388*H388,2)</f>
        <v>0</v>
      </c>
      <c r="K388" s="209" t="s">
        <v>139</v>
      </c>
      <c r="L388" s="46"/>
      <c r="M388" s="214" t="s">
        <v>19</v>
      </c>
      <c r="N388" s="215" t="s">
        <v>43</v>
      </c>
      <c r="O388" s="86"/>
      <c r="P388" s="216">
        <f>O388*H388</f>
        <v>0</v>
      </c>
      <c r="Q388" s="216">
        <v>0.0022599999999999999</v>
      </c>
      <c r="R388" s="216">
        <f>Q388*H388</f>
        <v>1.0886419999999999</v>
      </c>
      <c r="S388" s="216">
        <v>0</v>
      </c>
      <c r="T388" s="217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8" t="s">
        <v>140</v>
      </c>
      <c r="AT388" s="218" t="s">
        <v>135</v>
      </c>
      <c r="AU388" s="218" t="s">
        <v>82</v>
      </c>
      <c r="AY388" s="19" t="s">
        <v>133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19" t="s">
        <v>80</v>
      </c>
      <c r="BK388" s="219">
        <f>ROUND(I388*H388,2)</f>
        <v>0</v>
      </c>
      <c r="BL388" s="19" t="s">
        <v>140</v>
      </c>
      <c r="BM388" s="218" t="s">
        <v>551</v>
      </c>
    </row>
    <row r="389" s="2" customFormat="1">
      <c r="A389" s="40"/>
      <c r="B389" s="41"/>
      <c r="C389" s="42"/>
      <c r="D389" s="220" t="s">
        <v>142</v>
      </c>
      <c r="E389" s="42"/>
      <c r="F389" s="221" t="s">
        <v>552</v>
      </c>
      <c r="G389" s="42"/>
      <c r="H389" s="42"/>
      <c r="I389" s="222"/>
      <c r="J389" s="42"/>
      <c r="K389" s="42"/>
      <c r="L389" s="46"/>
      <c r="M389" s="223"/>
      <c r="N389" s="224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142</v>
      </c>
      <c r="AU389" s="19" t="s">
        <v>82</v>
      </c>
    </row>
    <row r="390" s="2" customFormat="1" ht="16.5" customHeight="1">
      <c r="A390" s="40"/>
      <c r="B390" s="41"/>
      <c r="C390" s="269" t="s">
        <v>553</v>
      </c>
      <c r="D390" s="269" t="s">
        <v>328</v>
      </c>
      <c r="E390" s="270" t="s">
        <v>554</v>
      </c>
      <c r="F390" s="271" t="s">
        <v>555</v>
      </c>
      <c r="G390" s="272" t="s">
        <v>411</v>
      </c>
      <c r="H390" s="273">
        <v>486.517</v>
      </c>
      <c r="I390" s="274"/>
      <c r="J390" s="275">
        <f>ROUND(I390*H390,2)</f>
        <v>0</v>
      </c>
      <c r="K390" s="271" t="s">
        <v>139</v>
      </c>
      <c r="L390" s="276"/>
      <c r="M390" s="277" t="s">
        <v>19</v>
      </c>
      <c r="N390" s="278" t="s">
        <v>43</v>
      </c>
      <c r="O390" s="86"/>
      <c r="P390" s="216">
        <f>O390*H390</f>
        <v>0</v>
      </c>
      <c r="Q390" s="216">
        <v>0.29959999999999998</v>
      </c>
      <c r="R390" s="216">
        <f>Q390*H390</f>
        <v>145.76049319999999</v>
      </c>
      <c r="S390" s="216">
        <v>0</v>
      </c>
      <c r="T390" s="217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8" t="s">
        <v>184</v>
      </c>
      <c r="AT390" s="218" t="s">
        <v>328</v>
      </c>
      <c r="AU390" s="218" t="s">
        <v>82</v>
      </c>
      <c r="AY390" s="19" t="s">
        <v>133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19" t="s">
        <v>80</v>
      </c>
      <c r="BK390" s="219">
        <f>ROUND(I390*H390,2)</f>
        <v>0</v>
      </c>
      <c r="BL390" s="19" t="s">
        <v>140</v>
      </c>
      <c r="BM390" s="218" t="s">
        <v>556</v>
      </c>
    </row>
    <row r="391" s="2" customFormat="1">
      <c r="A391" s="40"/>
      <c r="B391" s="41"/>
      <c r="C391" s="42"/>
      <c r="D391" s="227" t="s">
        <v>400</v>
      </c>
      <c r="E391" s="42"/>
      <c r="F391" s="279" t="s">
        <v>557</v>
      </c>
      <c r="G391" s="42"/>
      <c r="H391" s="42"/>
      <c r="I391" s="222"/>
      <c r="J391" s="42"/>
      <c r="K391" s="42"/>
      <c r="L391" s="46"/>
      <c r="M391" s="223"/>
      <c r="N391" s="224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400</v>
      </c>
      <c r="AU391" s="19" t="s">
        <v>82</v>
      </c>
    </row>
    <row r="392" s="14" customFormat="1">
      <c r="A392" s="14"/>
      <c r="B392" s="236"/>
      <c r="C392" s="237"/>
      <c r="D392" s="227" t="s">
        <v>144</v>
      </c>
      <c r="E392" s="237"/>
      <c r="F392" s="239" t="s">
        <v>558</v>
      </c>
      <c r="G392" s="237"/>
      <c r="H392" s="240">
        <v>486.517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144</v>
      </c>
      <c r="AU392" s="246" t="s">
        <v>82</v>
      </c>
      <c r="AV392" s="14" t="s">
        <v>82</v>
      </c>
      <c r="AW392" s="14" t="s">
        <v>4</v>
      </c>
      <c r="AX392" s="14" t="s">
        <v>80</v>
      </c>
      <c r="AY392" s="246" t="s">
        <v>133</v>
      </c>
    </row>
    <row r="393" s="2" customFormat="1" ht="24.15" customHeight="1">
      <c r="A393" s="40"/>
      <c r="B393" s="41"/>
      <c r="C393" s="207" t="s">
        <v>559</v>
      </c>
      <c r="D393" s="207" t="s">
        <v>135</v>
      </c>
      <c r="E393" s="208" t="s">
        <v>560</v>
      </c>
      <c r="F393" s="209" t="s">
        <v>561</v>
      </c>
      <c r="G393" s="210" t="s">
        <v>411</v>
      </c>
      <c r="H393" s="211">
        <v>4.4000000000000004</v>
      </c>
      <c r="I393" s="212"/>
      <c r="J393" s="213">
        <f>ROUND(I393*H393,2)</f>
        <v>0</v>
      </c>
      <c r="K393" s="209" t="s">
        <v>139</v>
      </c>
      <c r="L393" s="46"/>
      <c r="M393" s="214" t="s">
        <v>19</v>
      </c>
      <c r="N393" s="215" t="s">
        <v>43</v>
      </c>
      <c r="O393" s="86"/>
      <c r="P393" s="216">
        <f>O393*H393</f>
        <v>0</v>
      </c>
      <c r="Q393" s="216">
        <v>0.00011</v>
      </c>
      <c r="R393" s="216">
        <f>Q393*H393</f>
        <v>0.00048400000000000006</v>
      </c>
      <c r="S393" s="216">
        <v>0</v>
      </c>
      <c r="T393" s="217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8" t="s">
        <v>140</v>
      </c>
      <c r="AT393" s="218" t="s">
        <v>135</v>
      </c>
      <c r="AU393" s="218" t="s">
        <v>82</v>
      </c>
      <c r="AY393" s="19" t="s">
        <v>133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19" t="s">
        <v>80</v>
      </c>
      <c r="BK393" s="219">
        <f>ROUND(I393*H393,2)</f>
        <v>0</v>
      </c>
      <c r="BL393" s="19" t="s">
        <v>140</v>
      </c>
      <c r="BM393" s="218" t="s">
        <v>562</v>
      </c>
    </row>
    <row r="394" s="2" customFormat="1">
      <c r="A394" s="40"/>
      <c r="B394" s="41"/>
      <c r="C394" s="42"/>
      <c r="D394" s="220" t="s">
        <v>142</v>
      </c>
      <c r="E394" s="42"/>
      <c r="F394" s="221" t="s">
        <v>563</v>
      </c>
      <c r="G394" s="42"/>
      <c r="H394" s="42"/>
      <c r="I394" s="222"/>
      <c r="J394" s="42"/>
      <c r="K394" s="42"/>
      <c r="L394" s="46"/>
      <c r="M394" s="223"/>
      <c r="N394" s="224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142</v>
      </c>
      <c r="AU394" s="19" t="s">
        <v>82</v>
      </c>
    </row>
    <row r="395" s="2" customFormat="1" ht="16.5" customHeight="1">
      <c r="A395" s="40"/>
      <c r="B395" s="41"/>
      <c r="C395" s="269" t="s">
        <v>564</v>
      </c>
      <c r="D395" s="269" t="s">
        <v>328</v>
      </c>
      <c r="E395" s="270" t="s">
        <v>565</v>
      </c>
      <c r="F395" s="271" t="s">
        <v>566</v>
      </c>
      <c r="G395" s="272" t="s">
        <v>411</v>
      </c>
      <c r="H395" s="273">
        <v>4.4660000000000002</v>
      </c>
      <c r="I395" s="274"/>
      <c r="J395" s="275">
        <f>ROUND(I395*H395,2)</f>
        <v>0</v>
      </c>
      <c r="K395" s="271" t="s">
        <v>139</v>
      </c>
      <c r="L395" s="276"/>
      <c r="M395" s="277" t="s">
        <v>19</v>
      </c>
      <c r="N395" s="278" t="s">
        <v>43</v>
      </c>
      <c r="O395" s="86"/>
      <c r="P395" s="216">
        <f>O395*H395</f>
        <v>0</v>
      </c>
      <c r="Q395" s="216">
        <v>0.13600000000000001</v>
      </c>
      <c r="R395" s="216">
        <f>Q395*H395</f>
        <v>0.60737600000000003</v>
      </c>
      <c r="S395" s="216">
        <v>0</v>
      </c>
      <c r="T395" s="217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8" t="s">
        <v>184</v>
      </c>
      <c r="AT395" s="218" t="s">
        <v>328</v>
      </c>
      <c r="AU395" s="218" t="s">
        <v>82</v>
      </c>
      <c r="AY395" s="19" t="s">
        <v>133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19" t="s">
        <v>80</v>
      </c>
      <c r="BK395" s="219">
        <f>ROUND(I395*H395,2)</f>
        <v>0</v>
      </c>
      <c r="BL395" s="19" t="s">
        <v>140</v>
      </c>
      <c r="BM395" s="218" t="s">
        <v>567</v>
      </c>
    </row>
    <row r="396" s="2" customFormat="1">
      <c r="A396" s="40"/>
      <c r="B396" s="41"/>
      <c r="C396" s="42"/>
      <c r="D396" s="227" t="s">
        <v>400</v>
      </c>
      <c r="E396" s="42"/>
      <c r="F396" s="279" t="s">
        <v>557</v>
      </c>
      <c r="G396" s="42"/>
      <c r="H396" s="42"/>
      <c r="I396" s="222"/>
      <c r="J396" s="42"/>
      <c r="K396" s="42"/>
      <c r="L396" s="46"/>
      <c r="M396" s="223"/>
      <c r="N396" s="224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400</v>
      </c>
      <c r="AU396" s="19" t="s">
        <v>82</v>
      </c>
    </row>
    <row r="397" s="14" customFormat="1">
      <c r="A397" s="14"/>
      <c r="B397" s="236"/>
      <c r="C397" s="237"/>
      <c r="D397" s="227" t="s">
        <v>144</v>
      </c>
      <c r="E397" s="237"/>
      <c r="F397" s="239" t="s">
        <v>568</v>
      </c>
      <c r="G397" s="237"/>
      <c r="H397" s="240">
        <v>4.4660000000000002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144</v>
      </c>
      <c r="AU397" s="246" t="s">
        <v>82</v>
      </c>
      <c r="AV397" s="14" t="s">
        <v>82</v>
      </c>
      <c r="AW397" s="14" t="s">
        <v>4</v>
      </c>
      <c r="AX397" s="14" t="s">
        <v>80</v>
      </c>
      <c r="AY397" s="246" t="s">
        <v>133</v>
      </c>
    </row>
    <row r="398" s="2" customFormat="1" ht="24.15" customHeight="1">
      <c r="A398" s="40"/>
      <c r="B398" s="41"/>
      <c r="C398" s="207" t="s">
        <v>569</v>
      </c>
      <c r="D398" s="207" t="s">
        <v>135</v>
      </c>
      <c r="E398" s="208" t="s">
        <v>570</v>
      </c>
      <c r="F398" s="209" t="s">
        <v>571</v>
      </c>
      <c r="G398" s="210" t="s">
        <v>425</v>
      </c>
      <c r="H398" s="211">
        <v>1</v>
      </c>
      <c r="I398" s="212"/>
      <c r="J398" s="213">
        <f>ROUND(I398*H398,2)</f>
        <v>0</v>
      </c>
      <c r="K398" s="209" t="s">
        <v>139</v>
      </c>
      <c r="L398" s="46"/>
      <c r="M398" s="214" t="s">
        <v>19</v>
      </c>
      <c r="N398" s="215" t="s">
        <v>43</v>
      </c>
      <c r="O398" s="86"/>
      <c r="P398" s="216">
        <f>O398*H398</f>
        <v>0</v>
      </c>
      <c r="Q398" s="216">
        <v>0.00010000000000000001</v>
      </c>
      <c r="R398" s="216">
        <f>Q398*H398</f>
        <v>0.00010000000000000001</v>
      </c>
      <c r="S398" s="216">
        <v>0</v>
      </c>
      <c r="T398" s="217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8" t="s">
        <v>140</v>
      </c>
      <c r="AT398" s="218" t="s">
        <v>135</v>
      </c>
      <c r="AU398" s="218" t="s">
        <v>82</v>
      </c>
      <c r="AY398" s="19" t="s">
        <v>133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9" t="s">
        <v>80</v>
      </c>
      <c r="BK398" s="219">
        <f>ROUND(I398*H398,2)</f>
        <v>0</v>
      </c>
      <c r="BL398" s="19" t="s">
        <v>140</v>
      </c>
      <c r="BM398" s="218" t="s">
        <v>572</v>
      </c>
    </row>
    <row r="399" s="2" customFormat="1">
      <c r="A399" s="40"/>
      <c r="B399" s="41"/>
      <c r="C399" s="42"/>
      <c r="D399" s="220" t="s">
        <v>142</v>
      </c>
      <c r="E399" s="42"/>
      <c r="F399" s="221" t="s">
        <v>573</v>
      </c>
      <c r="G399" s="42"/>
      <c r="H399" s="42"/>
      <c r="I399" s="222"/>
      <c r="J399" s="42"/>
      <c r="K399" s="42"/>
      <c r="L399" s="46"/>
      <c r="M399" s="223"/>
      <c r="N399" s="224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142</v>
      </c>
      <c r="AU399" s="19" t="s">
        <v>82</v>
      </c>
    </row>
    <row r="400" s="2" customFormat="1" ht="21.75" customHeight="1">
      <c r="A400" s="40"/>
      <c r="B400" s="41"/>
      <c r="C400" s="269" t="s">
        <v>574</v>
      </c>
      <c r="D400" s="269" t="s">
        <v>328</v>
      </c>
      <c r="E400" s="270" t="s">
        <v>575</v>
      </c>
      <c r="F400" s="271" t="s">
        <v>576</v>
      </c>
      <c r="G400" s="272" t="s">
        <v>425</v>
      </c>
      <c r="H400" s="273">
        <v>1</v>
      </c>
      <c r="I400" s="274"/>
      <c r="J400" s="275">
        <f>ROUND(I400*H400,2)</f>
        <v>0</v>
      </c>
      <c r="K400" s="271" t="s">
        <v>139</v>
      </c>
      <c r="L400" s="276"/>
      <c r="M400" s="277" t="s">
        <v>19</v>
      </c>
      <c r="N400" s="278" t="s">
        <v>43</v>
      </c>
      <c r="O400" s="86"/>
      <c r="P400" s="216">
        <f>O400*H400</f>
        <v>0</v>
      </c>
      <c r="Q400" s="216">
        <v>0.095000000000000001</v>
      </c>
      <c r="R400" s="216">
        <f>Q400*H400</f>
        <v>0.095000000000000001</v>
      </c>
      <c r="S400" s="216">
        <v>0</v>
      </c>
      <c r="T400" s="217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8" t="s">
        <v>184</v>
      </c>
      <c r="AT400" s="218" t="s">
        <v>328</v>
      </c>
      <c r="AU400" s="218" t="s">
        <v>82</v>
      </c>
      <c r="AY400" s="19" t="s">
        <v>133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19" t="s">
        <v>80</v>
      </c>
      <c r="BK400" s="219">
        <f>ROUND(I400*H400,2)</f>
        <v>0</v>
      </c>
      <c r="BL400" s="19" t="s">
        <v>140</v>
      </c>
      <c r="BM400" s="218" t="s">
        <v>577</v>
      </c>
    </row>
    <row r="401" s="2" customFormat="1">
      <c r="A401" s="40"/>
      <c r="B401" s="41"/>
      <c r="C401" s="42"/>
      <c r="D401" s="227" t="s">
        <v>400</v>
      </c>
      <c r="E401" s="42"/>
      <c r="F401" s="279" t="s">
        <v>557</v>
      </c>
      <c r="G401" s="42"/>
      <c r="H401" s="42"/>
      <c r="I401" s="222"/>
      <c r="J401" s="42"/>
      <c r="K401" s="42"/>
      <c r="L401" s="46"/>
      <c r="M401" s="223"/>
      <c r="N401" s="224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400</v>
      </c>
      <c r="AU401" s="19" t="s">
        <v>82</v>
      </c>
    </row>
    <row r="402" s="2" customFormat="1" ht="24.15" customHeight="1">
      <c r="A402" s="40"/>
      <c r="B402" s="41"/>
      <c r="C402" s="207" t="s">
        <v>578</v>
      </c>
      <c r="D402" s="207" t="s">
        <v>135</v>
      </c>
      <c r="E402" s="208" t="s">
        <v>579</v>
      </c>
      <c r="F402" s="209" t="s">
        <v>580</v>
      </c>
      <c r="G402" s="210" t="s">
        <v>411</v>
      </c>
      <c r="H402" s="211">
        <v>11</v>
      </c>
      <c r="I402" s="212"/>
      <c r="J402" s="213">
        <f>ROUND(I402*H402,2)</f>
        <v>0</v>
      </c>
      <c r="K402" s="209" t="s">
        <v>139</v>
      </c>
      <c r="L402" s="46"/>
      <c r="M402" s="214" t="s">
        <v>19</v>
      </c>
      <c r="N402" s="215" t="s">
        <v>43</v>
      </c>
      <c r="O402" s="86"/>
      <c r="P402" s="216">
        <f>O402*H402</f>
        <v>0</v>
      </c>
      <c r="Q402" s="216">
        <v>0.0027899999999999999</v>
      </c>
      <c r="R402" s="216">
        <f>Q402*H402</f>
        <v>0.030689999999999999</v>
      </c>
      <c r="S402" s="216">
        <v>0</v>
      </c>
      <c r="T402" s="217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8" t="s">
        <v>140</v>
      </c>
      <c r="AT402" s="218" t="s">
        <v>135</v>
      </c>
      <c r="AU402" s="218" t="s">
        <v>82</v>
      </c>
      <c r="AY402" s="19" t="s">
        <v>133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19" t="s">
        <v>80</v>
      </c>
      <c r="BK402" s="219">
        <f>ROUND(I402*H402,2)</f>
        <v>0</v>
      </c>
      <c r="BL402" s="19" t="s">
        <v>140</v>
      </c>
      <c r="BM402" s="218" t="s">
        <v>581</v>
      </c>
    </row>
    <row r="403" s="2" customFormat="1">
      <c r="A403" s="40"/>
      <c r="B403" s="41"/>
      <c r="C403" s="42"/>
      <c r="D403" s="220" t="s">
        <v>142</v>
      </c>
      <c r="E403" s="42"/>
      <c r="F403" s="221" t="s">
        <v>582</v>
      </c>
      <c r="G403" s="42"/>
      <c r="H403" s="42"/>
      <c r="I403" s="222"/>
      <c r="J403" s="42"/>
      <c r="K403" s="42"/>
      <c r="L403" s="46"/>
      <c r="M403" s="223"/>
      <c r="N403" s="224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142</v>
      </c>
      <c r="AU403" s="19" t="s">
        <v>82</v>
      </c>
    </row>
    <row r="404" s="2" customFormat="1" ht="16.5" customHeight="1">
      <c r="A404" s="40"/>
      <c r="B404" s="41"/>
      <c r="C404" s="207" t="s">
        <v>583</v>
      </c>
      <c r="D404" s="207" t="s">
        <v>135</v>
      </c>
      <c r="E404" s="208" t="s">
        <v>584</v>
      </c>
      <c r="F404" s="209" t="s">
        <v>585</v>
      </c>
      <c r="G404" s="210" t="s">
        <v>411</v>
      </c>
      <c r="H404" s="211">
        <v>1.5</v>
      </c>
      <c r="I404" s="212"/>
      <c r="J404" s="213">
        <f>ROUND(I404*H404,2)</f>
        <v>0</v>
      </c>
      <c r="K404" s="209" t="s">
        <v>139</v>
      </c>
      <c r="L404" s="46"/>
      <c r="M404" s="214" t="s">
        <v>19</v>
      </c>
      <c r="N404" s="215" t="s">
        <v>43</v>
      </c>
      <c r="O404" s="86"/>
      <c r="P404" s="216">
        <f>O404*H404</f>
        <v>0</v>
      </c>
      <c r="Q404" s="216">
        <v>1.0000000000000001E-05</v>
      </c>
      <c r="R404" s="216">
        <f>Q404*H404</f>
        <v>1.5000000000000002E-05</v>
      </c>
      <c r="S404" s="216">
        <v>0</v>
      </c>
      <c r="T404" s="217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8" t="s">
        <v>140</v>
      </c>
      <c r="AT404" s="218" t="s">
        <v>135</v>
      </c>
      <c r="AU404" s="218" t="s">
        <v>82</v>
      </c>
      <c r="AY404" s="19" t="s">
        <v>133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9" t="s">
        <v>80</v>
      </c>
      <c r="BK404" s="219">
        <f>ROUND(I404*H404,2)</f>
        <v>0</v>
      </c>
      <c r="BL404" s="19" t="s">
        <v>140</v>
      </c>
      <c r="BM404" s="218" t="s">
        <v>586</v>
      </c>
    </row>
    <row r="405" s="2" customFormat="1">
      <c r="A405" s="40"/>
      <c r="B405" s="41"/>
      <c r="C405" s="42"/>
      <c r="D405" s="220" t="s">
        <v>142</v>
      </c>
      <c r="E405" s="42"/>
      <c r="F405" s="221" t="s">
        <v>587</v>
      </c>
      <c r="G405" s="42"/>
      <c r="H405" s="42"/>
      <c r="I405" s="222"/>
      <c r="J405" s="42"/>
      <c r="K405" s="42"/>
      <c r="L405" s="46"/>
      <c r="M405" s="223"/>
      <c r="N405" s="224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142</v>
      </c>
      <c r="AU405" s="19" t="s">
        <v>82</v>
      </c>
    </row>
    <row r="406" s="2" customFormat="1" ht="16.5" customHeight="1">
      <c r="A406" s="40"/>
      <c r="B406" s="41"/>
      <c r="C406" s="269" t="s">
        <v>588</v>
      </c>
      <c r="D406" s="269" t="s">
        <v>328</v>
      </c>
      <c r="E406" s="270" t="s">
        <v>589</v>
      </c>
      <c r="F406" s="271" t="s">
        <v>590</v>
      </c>
      <c r="G406" s="272" t="s">
        <v>411</v>
      </c>
      <c r="H406" s="273">
        <v>1.5229999999999999</v>
      </c>
      <c r="I406" s="274"/>
      <c r="J406" s="275">
        <f>ROUND(I406*H406,2)</f>
        <v>0</v>
      </c>
      <c r="K406" s="271" t="s">
        <v>139</v>
      </c>
      <c r="L406" s="276"/>
      <c r="M406" s="277" t="s">
        <v>19</v>
      </c>
      <c r="N406" s="278" t="s">
        <v>43</v>
      </c>
      <c r="O406" s="86"/>
      <c r="P406" s="216">
        <f>O406*H406</f>
        <v>0</v>
      </c>
      <c r="Q406" s="216">
        <v>0.0057000000000000002</v>
      </c>
      <c r="R406" s="216">
        <f>Q406*H406</f>
        <v>0.0086811000000000006</v>
      </c>
      <c r="S406" s="216">
        <v>0</v>
      </c>
      <c r="T406" s="217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8" t="s">
        <v>184</v>
      </c>
      <c r="AT406" s="218" t="s">
        <v>328</v>
      </c>
      <c r="AU406" s="218" t="s">
        <v>82</v>
      </c>
      <c r="AY406" s="19" t="s">
        <v>133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9" t="s">
        <v>80</v>
      </c>
      <c r="BK406" s="219">
        <f>ROUND(I406*H406,2)</f>
        <v>0</v>
      </c>
      <c r="BL406" s="19" t="s">
        <v>140</v>
      </c>
      <c r="BM406" s="218" t="s">
        <v>591</v>
      </c>
    </row>
    <row r="407" s="14" customFormat="1">
      <c r="A407" s="14"/>
      <c r="B407" s="236"/>
      <c r="C407" s="237"/>
      <c r="D407" s="227" t="s">
        <v>144</v>
      </c>
      <c r="E407" s="237"/>
      <c r="F407" s="239" t="s">
        <v>592</v>
      </c>
      <c r="G407" s="237"/>
      <c r="H407" s="240">
        <v>1.5229999999999999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144</v>
      </c>
      <c r="AU407" s="246" t="s">
        <v>82</v>
      </c>
      <c r="AV407" s="14" t="s">
        <v>82</v>
      </c>
      <c r="AW407" s="14" t="s">
        <v>4</v>
      </c>
      <c r="AX407" s="14" t="s">
        <v>80</v>
      </c>
      <c r="AY407" s="246" t="s">
        <v>133</v>
      </c>
    </row>
    <row r="408" s="2" customFormat="1" ht="24.15" customHeight="1">
      <c r="A408" s="40"/>
      <c r="B408" s="41"/>
      <c r="C408" s="207" t="s">
        <v>593</v>
      </c>
      <c r="D408" s="207" t="s">
        <v>135</v>
      </c>
      <c r="E408" s="208" t="s">
        <v>594</v>
      </c>
      <c r="F408" s="209" t="s">
        <v>595</v>
      </c>
      <c r="G408" s="210" t="s">
        <v>425</v>
      </c>
      <c r="H408" s="211">
        <v>4</v>
      </c>
      <c r="I408" s="212"/>
      <c r="J408" s="213">
        <f>ROUND(I408*H408,2)</f>
        <v>0</v>
      </c>
      <c r="K408" s="209" t="s">
        <v>139</v>
      </c>
      <c r="L408" s="46"/>
      <c r="M408" s="214" t="s">
        <v>19</v>
      </c>
      <c r="N408" s="215" t="s">
        <v>43</v>
      </c>
      <c r="O408" s="86"/>
      <c r="P408" s="216">
        <f>O408*H408</f>
        <v>0</v>
      </c>
      <c r="Q408" s="216">
        <v>0</v>
      </c>
      <c r="R408" s="216">
        <f>Q408*H408</f>
        <v>0</v>
      </c>
      <c r="S408" s="216">
        <v>0</v>
      </c>
      <c r="T408" s="217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8" t="s">
        <v>140</v>
      </c>
      <c r="AT408" s="218" t="s">
        <v>135</v>
      </c>
      <c r="AU408" s="218" t="s">
        <v>82</v>
      </c>
      <c r="AY408" s="19" t="s">
        <v>133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19" t="s">
        <v>80</v>
      </c>
      <c r="BK408" s="219">
        <f>ROUND(I408*H408,2)</f>
        <v>0</v>
      </c>
      <c r="BL408" s="19" t="s">
        <v>140</v>
      </c>
      <c r="BM408" s="218" t="s">
        <v>596</v>
      </c>
    </row>
    <row r="409" s="2" customFormat="1">
      <c r="A409" s="40"/>
      <c r="B409" s="41"/>
      <c r="C409" s="42"/>
      <c r="D409" s="220" t="s">
        <v>142</v>
      </c>
      <c r="E409" s="42"/>
      <c r="F409" s="221" t="s">
        <v>597</v>
      </c>
      <c r="G409" s="42"/>
      <c r="H409" s="42"/>
      <c r="I409" s="222"/>
      <c r="J409" s="42"/>
      <c r="K409" s="42"/>
      <c r="L409" s="46"/>
      <c r="M409" s="223"/>
      <c r="N409" s="224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142</v>
      </c>
      <c r="AU409" s="19" t="s">
        <v>82</v>
      </c>
    </row>
    <row r="410" s="2" customFormat="1" ht="16.5" customHeight="1">
      <c r="A410" s="40"/>
      <c r="B410" s="41"/>
      <c r="C410" s="269" t="s">
        <v>598</v>
      </c>
      <c r="D410" s="269" t="s">
        <v>328</v>
      </c>
      <c r="E410" s="270" t="s">
        <v>599</v>
      </c>
      <c r="F410" s="271" t="s">
        <v>600</v>
      </c>
      <c r="G410" s="272" t="s">
        <v>425</v>
      </c>
      <c r="H410" s="273">
        <v>2</v>
      </c>
      <c r="I410" s="274"/>
      <c r="J410" s="275">
        <f>ROUND(I410*H410,2)</f>
        <v>0</v>
      </c>
      <c r="K410" s="271" t="s">
        <v>139</v>
      </c>
      <c r="L410" s="276"/>
      <c r="M410" s="277" t="s">
        <v>19</v>
      </c>
      <c r="N410" s="278" t="s">
        <v>43</v>
      </c>
      <c r="O410" s="86"/>
      <c r="P410" s="216">
        <f>O410*H410</f>
        <v>0</v>
      </c>
      <c r="Q410" s="216">
        <v>0.00064999999999999997</v>
      </c>
      <c r="R410" s="216">
        <f>Q410*H410</f>
        <v>0.0012999999999999999</v>
      </c>
      <c r="S410" s="216">
        <v>0</v>
      </c>
      <c r="T410" s="217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8" t="s">
        <v>184</v>
      </c>
      <c r="AT410" s="218" t="s">
        <v>328</v>
      </c>
      <c r="AU410" s="218" t="s">
        <v>82</v>
      </c>
      <c r="AY410" s="19" t="s">
        <v>133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19" t="s">
        <v>80</v>
      </c>
      <c r="BK410" s="219">
        <f>ROUND(I410*H410,2)</f>
        <v>0</v>
      </c>
      <c r="BL410" s="19" t="s">
        <v>140</v>
      </c>
      <c r="BM410" s="218" t="s">
        <v>601</v>
      </c>
    </row>
    <row r="411" s="2" customFormat="1">
      <c r="A411" s="40"/>
      <c r="B411" s="41"/>
      <c r="C411" s="42"/>
      <c r="D411" s="227" t="s">
        <v>400</v>
      </c>
      <c r="E411" s="42"/>
      <c r="F411" s="279" t="s">
        <v>557</v>
      </c>
      <c r="G411" s="42"/>
      <c r="H411" s="42"/>
      <c r="I411" s="222"/>
      <c r="J411" s="42"/>
      <c r="K411" s="42"/>
      <c r="L411" s="46"/>
      <c r="M411" s="223"/>
      <c r="N411" s="224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400</v>
      </c>
      <c r="AU411" s="19" t="s">
        <v>82</v>
      </c>
    </row>
    <row r="412" s="2" customFormat="1" ht="16.5" customHeight="1">
      <c r="A412" s="40"/>
      <c r="B412" s="41"/>
      <c r="C412" s="269" t="s">
        <v>602</v>
      </c>
      <c r="D412" s="269" t="s">
        <v>328</v>
      </c>
      <c r="E412" s="270" t="s">
        <v>603</v>
      </c>
      <c r="F412" s="271" t="s">
        <v>604</v>
      </c>
      <c r="G412" s="272" t="s">
        <v>425</v>
      </c>
      <c r="H412" s="273">
        <v>2</v>
      </c>
      <c r="I412" s="274"/>
      <c r="J412" s="275">
        <f>ROUND(I412*H412,2)</f>
        <v>0</v>
      </c>
      <c r="K412" s="271" t="s">
        <v>139</v>
      </c>
      <c r="L412" s="276"/>
      <c r="M412" s="277" t="s">
        <v>19</v>
      </c>
      <c r="N412" s="278" t="s">
        <v>43</v>
      </c>
      <c r="O412" s="86"/>
      <c r="P412" s="216">
        <f>O412*H412</f>
        <v>0</v>
      </c>
      <c r="Q412" s="216">
        <v>0.00072000000000000005</v>
      </c>
      <c r="R412" s="216">
        <f>Q412*H412</f>
        <v>0.0014400000000000001</v>
      </c>
      <c r="S412" s="216">
        <v>0</v>
      </c>
      <c r="T412" s="217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8" t="s">
        <v>184</v>
      </c>
      <c r="AT412" s="218" t="s">
        <v>328</v>
      </c>
      <c r="AU412" s="218" t="s">
        <v>82</v>
      </c>
      <c r="AY412" s="19" t="s">
        <v>133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19" t="s">
        <v>80</v>
      </c>
      <c r="BK412" s="219">
        <f>ROUND(I412*H412,2)</f>
        <v>0</v>
      </c>
      <c r="BL412" s="19" t="s">
        <v>140</v>
      </c>
      <c r="BM412" s="218" t="s">
        <v>605</v>
      </c>
    </row>
    <row r="413" s="2" customFormat="1">
      <c r="A413" s="40"/>
      <c r="B413" s="41"/>
      <c r="C413" s="42"/>
      <c r="D413" s="227" t="s">
        <v>400</v>
      </c>
      <c r="E413" s="42"/>
      <c r="F413" s="279" t="s">
        <v>557</v>
      </c>
      <c r="G413" s="42"/>
      <c r="H413" s="42"/>
      <c r="I413" s="222"/>
      <c r="J413" s="42"/>
      <c r="K413" s="42"/>
      <c r="L413" s="46"/>
      <c r="M413" s="223"/>
      <c r="N413" s="224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400</v>
      </c>
      <c r="AU413" s="19" t="s">
        <v>82</v>
      </c>
    </row>
    <row r="414" s="2" customFormat="1" ht="24.15" customHeight="1">
      <c r="A414" s="40"/>
      <c r="B414" s="41"/>
      <c r="C414" s="207" t="s">
        <v>606</v>
      </c>
      <c r="D414" s="207" t="s">
        <v>135</v>
      </c>
      <c r="E414" s="208" t="s">
        <v>607</v>
      </c>
      <c r="F414" s="209" t="s">
        <v>608</v>
      </c>
      <c r="G414" s="210" t="s">
        <v>425</v>
      </c>
      <c r="H414" s="211">
        <v>1</v>
      </c>
      <c r="I414" s="212"/>
      <c r="J414" s="213">
        <f>ROUND(I414*H414,2)</f>
        <v>0</v>
      </c>
      <c r="K414" s="209" t="s">
        <v>139</v>
      </c>
      <c r="L414" s="46"/>
      <c r="M414" s="214" t="s">
        <v>19</v>
      </c>
      <c r="N414" s="215" t="s">
        <v>43</v>
      </c>
      <c r="O414" s="86"/>
      <c r="P414" s="216">
        <f>O414*H414</f>
        <v>0</v>
      </c>
      <c r="Q414" s="216">
        <v>0</v>
      </c>
      <c r="R414" s="216">
        <f>Q414*H414</f>
        <v>0</v>
      </c>
      <c r="S414" s="216">
        <v>0</v>
      </c>
      <c r="T414" s="217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8" t="s">
        <v>140</v>
      </c>
      <c r="AT414" s="218" t="s">
        <v>135</v>
      </c>
      <c r="AU414" s="218" t="s">
        <v>82</v>
      </c>
      <c r="AY414" s="19" t="s">
        <v>133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9" t="s">
        <v>80</v>
      </c>
      <c r="BK414" s="219">
        <f>ROUND(I414*H414,2)</f>
        <v>0</v>
      </c>
      <c r="BL414" s="19" t="s">
        <v>140</v>
      </c>
      <c r="BM414" s="218" t="s">
        <v>609</v>
      </c>
    </row>
    <row r="415" s="2" customFormat="1">
      <c r="A415" s="40"/>
      <c r="B415" s="41"/>
      <c r="C415" s="42"/>
      <c r="D415" s="220" t="s">
        <v>142</v>
      </c>
      <c r="E415" s="42"/>
      <c r="F415" s="221" t="s">
        <v>610</v>
      </c>
      <c r="G415" s="42"/>
      <c r="H415" s="42"/>
      <c r="I415" s="222"/>
      <c r="J415" s="42"/>
      <c r="K415" s="42"/>
      <c r="L415" s="46"/>
      <c r="M415" s="223"/>
      <c r="N415" s="224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142</v>
      </c>
      <c r="AU415" s="19" t="s">
        <v>82</v>
      </c>
    </row>
    <row r="416" s="2" customFormat="1" ht="16.5" customHeight="1">
      <c r="A416" s="40"/>
      <c r="B416" s="41"/>
      <c r="C416" s="269" t="s">
        <v>611</v>
      </c>
      <c r="D416" s="269" t="s">
        <v>328</v>
      </c>
      <c r="E416" s="270" t="s">
        <v>612</v>
      </c>
      <c r="F416" s="271" t="s">
        <v>613</v>
      </c>
      <c r="G416" s="272" t="s">
        <v>425</v>
      </c>
      <c r="H416" s="273">
        <v>1</v>
      </c>
      <c r="I416" s="274"/>
      <c r="J416" s="275">
        <f>ROUND(I416*H416,2)</f>
        <v>0</v>
      </c>
      <c r="K416" s="271" t="s">
        <v>139</v>
      </c>
      <c r="L416" s="276"/>
      <c r="M416" s="277" t="s">
        <v>19</v>
      </c>
      <c r="N416" s="278" t="s">
        <v>43</v>
      </c>
      <c r="O416" s="86"/>
      <c r="P416" s="216">
        <f>O416*H416</f>
        <v>0</v>
      </c>
      <c r="Q416" s="216">
        <v>0.001</v>
      </c>
      <c r="R416" s="216">
        <f>Q416*H416</f>
        <v>0.001</v>
      </c>
      <c r="S416" s="216">
        <v>0</v>
      </c>
      <c r="T416" s="217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8" t="s">
        <v>184</v>
      </c>
      <c r="AT416" s="218" t="s">
        <v>328</v>
      </c>
      <c r="AU416" s="218" t="s">
        <v>82</v>
      </c>
      <c r="AY416" s="19" t="s">
        <v>133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19" t="s">
        <v>80</v>
      </c>
      <c r="BK416" s="219">
        <f>ROUND(I416*H416,2)</f>
        <v>0</v>
      </c>
      <c r="BL416" s="19" t="s">
        <v>140</v>
      </c>
      <c r="BM416" s="218" t="s">
        <v>614</v>
      </c>
    </row>
    <row r="417" s="2" customFormat="1">
      <c r="A417" s="40"/>
      <c r="B417" s="41"/>
      <c r="C417" s="42"/>
      <c r="D417" s="227" t="s">
        <v>400</v>
      </c>
      <c r="E417" s="42"/>
      <c r="F417" s="279" t="s">
        <v>557</v>
      </c>
      <c r="G417" s="42"/>
      <c r="H417" s="42"/>
      <c r="I417" s="222"/>
      <c r="J417" s="42"/>
      <c r="K417" s="42"/>
      <c r="L417" s="46"/>
      <c r="M417" s="223"/>
      <c r="N417" s="224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400</v>
      </c>
      <c r="AU417" s="19" t="s">
        <v>82</v>
      </c>
    </row>
    <row r="418" s="2" customFormat="1" ht="24.15" customHeight="1">
      <c r="A418" s="40"/>
      <c r="B418" s="41"/>
      <c r="C418" s="207" t="s">
        <v>615</v>
      </c>
      <c r="D418" s="207" t="s">
        <v>135</v>
      </c>
      <c r="E418" s="208" t="s">
        <v>616</v>
      </c>
      <c r="F418" s="209" t="s">
        <v>617</v>
      </c>
      <c r="G418" s="210" t="s">
        <v>425</v>
      </c>
      <c r="H418" s="211">
        <v>3</v>
      </c>
      <c r="I418" s="212"/>
      <c r="J418" s="213">
        <f>ROUND(I418*H418,2)</f>
        <v>0</v>
      </c>
      <c r="K418" s="209" t="s">
        <v>139</v>
      </c>
      <c r="L418" s="46"/>
      <c r="M418" s="214" t="s">
        <v>19</v>
      </c>
      <c r="N418" s="215" t="s">
        <v>43</v>
      </c>
      <c r="O418" s="86"/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8" t="s">
        <v>140</v>
      </c>
      <c r="AT418" s="218" t="s">
        <v>135</v>
      </c>
      <c r="AU418" s="218" t="s">
        <v>82</v>
      </c>
      <c r="AY418" s="19" t="s">
        <v>133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19" t="s">
        <v>80</v>
      </c>
      <c r="BK418" s="219">
        <f>ROUND(I418*H418,2)</f>
        <v>0</v>
      </c>
      <c r="BL418" s="19" t="s">
        <v>140</v>
      </c>
      <c r="BM418" s="218" t="s">
        <v>618</v>
      </c>
    </row>
    <row r="419" s="2" customFormat="1">
      <c r="A419" s="40"/>
      <c r="B419" s="41"/>
      <c r="C419" s="42"/>
      <c r="D419" s="220" t="s">
        <v>142</v>
      </c>
      <c r="E419" s="42"/>
      <c r="F419" s="221" t="s">
        <v>619</v>
      </c>
      <c r="G419" s="42"/>
      <c r="H419" s="42"/>
      <c r="I419" s="222"/>
      <c r="J419" s="42"/>
      <c r="K419" s="42"/>
      <c r="L419" s="46"/>
      <c r="M419" s="223"/>
      <c r="N419" s="224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142</v>
      </c>
      <c r="AU419" s="19" t="s">
        <v>82</v>
      </c>
    </row>
    <row r="420" s="2" customFormat="1" ht="16.5" customHeight="1">
      <c r="A420" s="40"/>
      <c r="B420" s="41"/>
      <c r="C420" s="269" t="s">
        <v>620</v>
      </c>
      <c r="D420" s="269" t="s">
        <v>328</v>
      </c>
      <c r="E420" s="270" t="s">
        <v>621</v>
      </c>
      <c r="F420" s="271" t="s">
        <v>622</v>
      </c>
      <c r="G420" s="272" t="s">
        <v>425</v>
      </c>
      <c r="H420" s="273">
        <v>3</v>
      </c>
      <c r="I420" s="274"/>
      <c r="J420" s="275">
        <f>ROUND(I420*H420,2)</f>
        <v>0</v>
      </c>
      <c r="K420" s="271" t="s">
        <v>139</v>
      </c>
      <c r="L420" s="276"/>
      <c r="M420" s="277" t="s">
        <v>19</v>
      </c>
      <c r="N420" s="278" t="s">
        <v>43</v>
      </c>
      <c r="O420" s="86"/>
      <c r="P420" s="216">
        <f>O420*H420</f>
        <v>0</v>
      </c>
      <c r="Q420" s="216">
        <v>0.0011999999999999999</v>
      </c>
      <c r="R420" s="216">
        <f>Q420*H420</f>
        <v>0.0035999999999999999</v>
      </c>
      <c r="S420" s="216">
        <v>0</v>
      </c>
      <c r="T420" s="217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8" t="s">
        <v>184</v>
      </c>
      <c r="AT420" s="218" t="s">
        <v>328</v>
      </c>
      <c r="AU420" s="218" t="s">
        <v>82</v>
      </c>
      <c r="AY420" s="19" t="s">
        <v>133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19" t="s">
        <v>80</v>
      </c>
      <c r="BK420" s="219">
        <f>ROUND(I420*H420,2)</f>
        <v>0</v>
      </c>
      <c r="BL420" s="19" t="s">
        <v>140</v>
      </c>
      <c r="BM420" s="218" t="s">
        <v>623</v>
      </c>
    </row>
    <row r="421" s="2" customFormat="1">
      <c r="A421" s="40"/>
      <c r="B421" s="41"/>
      <c r="C421" s="42"/>
      <c r="D421" s="227" t="s">
        <v>400</v>
      </c>
      <c r="E421" s="42"/>
      <c r="F421" s="279" t="s">
        <v>557</v>
      </c>
      <c r="G421" s="42"/>
      <c r="H421" s="42"/>
      <c r="I421" s="222"/>
      <c r="J421" s="42"/>
      <c r="K421" s="42"/>
      <c r="L421" s="46"/>
      <c r="M421" s="223"/>
      <c r="N421" s="224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400</v>
      </c>
      <c r="AU421" s="19" t="s">
        <v>82</v>
      </c>
    </row>
    <row r="422" s="2" customFormat="1" ht="16.5" customHeight="1">
      <c r="A422" s="40"/>
      <c r="B422" s="41"/>
      <c r="C422" s="207" t="s">
        <v>624</v>
      </c>
      <c r="D422" s="207" t="s">
        <v>135</v>
      </c>
      <c r="E422" s="208" t="s">
        <v>625</v>
      </c>
      <c r="F422" s="209" t="s">
        <v>626</v>
      </c>
      <c r="G422" s="210" t="s">
        <v>425</v>
      </c>
      <c r="H422" s="211">
        <v>2</v>
      </c>
      <c r="I422" s="212"/>
      <c r="J422" s="213">
        <f>ROUND(I422*H422,2)</f>
        <v>0</v>
      </c>
      <c r="K422" s="209" t="s">
        <v>139</v>
      </c>
      <c r="L422" s="46"/>
      <c r="M422" s="214" t="s">
        <v>19</v>
      </c>
      <c r="N422" s="215" t="s">
        <v>43</v>
      </c>
      <c r="O422" s="86"/>
      <c r="P422" s="216">
        <f>O422*H422</f>
        <v>0</v>
      </c>
      <c r="Q422" s="216">
        <v>0.00059999999999999995</v>
      </c>
      <c r="R422" s="216">
        <f>Q422*H422</f>
        <v>0.0011999999999999999</v>
      </c>
      <c r="S422" s="216">
        <v>0</v>
      </c>
      <c r="T422" s="217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8" t="s">
        <v>140</v>
      </c>
      <c r="AT422" s="218" t="s">
        <v>135</v>
      </c>
      <c r="AU422" s="218" t="s">
        <v>82</v>
      </c>
      <c r="AY422" s="19" t="s">
        <v>133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19" t="s">
        <v>80</v>
      </c>
      <c r="BK422" s="219">
        <f>ROUND(I422*H422,2)</f>
        <v>0</v>
      </c>
      <c r="BL422" s="19" t="s">
        <v>140</v>
      </c>
      <c r="BM422" s="218" t="s">
        <v>627</v>
      </c>
    </row>
    <row r="423" s="2" customFormat="1">
      <c r="A423" s="40"/>
      <c r="B423" s="41"/>
      <c r="C423" s="42"/>
      <c r="D423" s="220" t="s">
        <v>142</v>
      </c>
      <c r="E423" s="42"/>
      <c r="F423" s="221" t="s">
        <v>628</v>
      </c>
      <c r="G423" s="42"/>
      <c r="H423" s="42"/>
      <c r="I423" s="222"/>
      <c r="J423" s="42"/>
      <c r="K423" s="42"/>
      <c r="L423" s="46"/>
      <c r="M423" s="223"/>
      <c r="N423" s="224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142</v>
      </c>
      <c r="AU423" s="19" t="s">
        <v>82</v>
      </c>
    </row>
    <row r="424" s="2" customFormat="1" ht="16.5" customHeight="1">
      <c r="A424" s="40"/>
      <c r="B424" s="41"/>
      <c r="C424" s="269" t="s">
        <v>629</v>
      </c>
      <c r="D424" s="269" t="s">
        <v>328</v>
      </c>
      <c r="E424" s="270" t="s">
        <v>630</v>
      </c>
      <c r="F424" s="271" t="s">
        <v>631</v>
      </c>
      <c r="G424" s="272" t="s">
        <v>425</v>
      </c>
      <c r="H424" s="273">
        <v>2</v>
      </c>
      <c r="I424" s="274"/>
      <c r="J424" s="275">
        <f>ROUND(I424*H424,2)</f>
        <v>0</v>
      </c>
      <c r="K424" s="271" t="s">
        <v>19</v>
      </c>
      <c r="L424" s="276"/>
      <c r="M424" s="277" t="s">
        <v>19</v>
      </c>
      <c r="N424" s="278" t="s">
        <v>43</v>
      </c>
      <c r="O424" s="86"/>
      <c r="P424" s="216">
        <f>O424*H424</f>
        <v>0</v>
      </c>
      <c r="Q424" s="216">
        <v>0.00058</v>
      </c>
      <c r="R424" s="216">
        <f>Q424*H424</f>
        <v>0.00116</v>
      </c>
      <c r="S424" s="216">
        <v>0</v>
      </c>
      <c r="T424" s="217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8" t="s">
        <v>184</v>
      </c>
      <c r="AT424" s="218" t="s">
        <v>328</v>
      </c>
      <c r="AU424" s="218" t="s">
        <v>82</v>
      </c>
      <c r="AY424" s="19" t="s">
        <v>133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9" t="s">
        <v>80</v>
      </c>
      <c r="BK424" s="219">
        <f>ROUND(I424*H424,2)</f>
        <v>0</v>
      </c>
      <c r="BL424" s="19" t="s">
        <v>140</v>
      </c>
      <c r="BM424" s="218" t="s">
        <v>632</v>
      </c>
    </row>
    <row r="425" s="2" customFormat="1">
      <c r="A425" s="40"/>
      <c r="B425" s="41"/>
      <c r="C425" s="42"/>
      <c r="D425" s="227" t="s">
        <v>400</v>
      </c>
      <c r="E425" s="42"/>
      <c r="F425" s="279" t="s">
        <v>557</v>
      </c>
      <c r="G425" s="42"/>
      <c r="H425" s="42"/>
      <c r="I425" s="222"/>
      <c r="J425" s="42"/>
      <c r="K425" s="42"/>
      <c r="L425" s="46"/>
      <c r="M425" s="223"/>
      <c r="N425" s="224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400</v>
      </c>
      <c r="AU425" s="19" t="s">
        <v>82</v>
      </c>
    </row>
    <row r="426" s="2" customFormat="1" ht="24.15" customHeight="1">
      <c r="A426" s="40"/>
      <c r="B426" s="41"/>
      <c r="C426" s="207" t="s">
        <v>633</v>
      </c>
      <c r="D426" s="207" t="s">
        <v>135</v>
      </c>
      <c r="E426" s="208" t="s">
        <v>634</v>
      </c>
      <c r="F426" s="209" t="s">
        <v>635</v>
      </c>
      <c r="G426" s="210" t="s">
        <v>425</v>
      </c>
      <c r="H426" s="211">
        <v>1</v>
      </c>
      <c r="I426" s="212"/>
      <c r="J426" s="213">
        <f>ROUND(I426*H426,2)</f>
        <v>0</v>
      </c>
      <c r="K426" s="209" t="s">
        <v>139</v>
      </c>
      <c r="L426" s="46"/>
      <c r="M426" s="214" t="s">
        <v>19</v>
      </c>
      <c r="N426" s="215" t="s">
        <v>43</v>
      </c>
      <c r="O426" s="86"/>
      <c r="P426" s="216">
        <f>O426*H426</f>
        <v>0</v>
      </c>
      <c r="Q426" s="216">
        <v>0</v>
      </c>
      <c r="R426" s="216">
        <f>Q426*H426</f>
        <v>0</v>
      </c>
      <c r="S426" s="216">
        <v>0</v>
      </c>
      <c r="T426" s="217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8" t="s">
        <v>140</v>
      </c>
      <c r="AT426" s="218" t="s">
        <v>135</v>
      </c>
      <c r="AU426" s="218" t="s">
        <v>82</v>
      </c>
      <c r="AY426" s="19" t="s">
        <v>133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19" t="s">
        <v>80</v>
      </c>
      <c r="BK426" s="219">
        <f>ROUND(I426*H426,2)</f>
        <v>0</v>
      </c>
      <c r="BL426" s="19" t="s">
        <v>140</v>
      </c>
      <c r="BM426" s="218" t="s">
        <v>636</v>
      </c>
    </row>
    <row r="427" s="2" customFormat="1">
      <c r="A427" s="40"/>
      <c r="B427" s="41"/>
      <c r="C427" s="42"/>
      <c r="D427" s="220" t="s">
        <v>142</v>
      </c>
      <c r="E427" s="42"/>
      <c r="F427" s="221" t="s">
        <v>637</v>
      </c>
      <c r="G427" s="42"/>
      <c r="H427" s="42"/>
      <c r="I427" s="222"/>
      <c r="J427" s="42"/>
      <c r="K427" s="42"/>
      <c r="L427" s="46"/>
      <c r="M427" s="223"/>
      <c r="N427" s="224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142</v>
      </c>
      <c r="AU427" s="19" t="s">
        <v>82</v>
      </c>
    </row>
    <row r="428" s="2" customFormat="1" ht="16.5" customHeight="1">
      <c r="A428" s="40"/>
      <c r="B428" s="41"/>
      <c r="C428" s="269" t="s">
        <v>638</v>
      </c>
      <c r="D428" s="269" t="s">
        <v>328</v>
      </c>
      <c r="E428" s="270" t="s">
        <v>639</v>
      </c>
      <c r="F428" s="271" t="s">
        <v>640</v>
      </c>
      <c r="G428" s="272" t="s">
        <v>425</v>
      </c>
      <c r="H428" s="273">
        <v>1</v>
      </c>
      <c r="I428" s="274"/>
      <c r="J428" s="275">
        <f>ROUND(I428*H428,2)</f>
        <v>0</v>
      </c>
      <c r="K428" s="271" t="s">
        <v>139</v>
      </c>
      <c r="L428" s="276"/>
      <c r="M428" s="277" t="s">
        <v>19</v>
      </c>
      <c r="N428" s="278" t="s">
        <v>43</v>
      </c>
      <c r="O428" s="86"/>
      <c r="P428" s="216">
        <f>O428*H428</f>
        <v>0</v>
      </c>
      <c r="Q428" s="216">
        <v>0.017100000000000001</v>
      </c>
      <c r="R428" s="216">
        <f>Q428*H428</f>
        <v>0.017100000000000001</v>
      </c>
      <c r="S428" s="216">
        <v>0</v>
      </c>
      <c r="T428" s="217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8" t="s">
        <v>184</v>
      </c>
      <c r="AT428" s="218" t="s">
        <v>328</v>
      </c>
      <c r="AU428" s="218" t="s">
        <v>82</v>
      </c>
      <c r="AY428" s="19" t="s">
        <v>133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19" t="s">
        <v>80</v>
      </c>
      <c r="BK428" s="219">
        <f>ROUND(I428*H428,2)</f>
        <v>0</v>
      </c>
      <c r="BL428" s="19" t="s">
        <v>140</v>
      </c>
      <c r="BM428" s="218" t="s">
        <v>641</v>
      </c>
    </row>
    <row r="429" s="2" customFormat="1">
      <c r="A429" s="40"/>
      <c r="B429" s="41"/>
      <c r="C429" s="42"/>
      <c r="D429" s="227" t="s">
        <v>400</v>
      </c>
      <c r="E429" s="42"/>
      <c r="F429" s="279" t="s">
        <v>557</v>
      </c>
      <c r="G429" s="42"/>
      <c r="H429" s="42"/>
      <c r="I429" s="222"/>
      <c r="J429" s="42"/>
      <c r="K429" s="42"/>
      <c r="L429" s="46"/>
      <c r="M429" s="223"/>
      <c r="N429" s="224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400</v>
      </c>
      <c r="AU429" s="19" t="s">
        <v>82</v>
      </c>
    </row>
    <row r="430" s="2" customFormat="1" ht="16.5" customHeight="1">
      <c r="A430" s="40"/>
      <c r="B430" s="41"/>
      <c r="C430" s="207" t="s">
        <v>642</v>
      </c>
      <c r="D430" s="207" t="s">
        <v>135</v>
      </c>
      <c r="E430" s="208" t="s">
        <v>643</v>
      </c>
      <c r="F430" s="209" t="s">
        <v>644</v>
      </c>
      <c r="G430" s="210" t="s">
        <v>645</v>
      </c>
      <c r="H430" s="211">
        <v>13</v>
      </c>
      <c r="I430" s="212"/>
      <c r="J430" s="213">
        <f>ROUND(I430*H430,2)</f>
        <v>0</v>
      </c>
      <c r="K430" s="209" t="s">
        <v>139</v>
      </c>
      <c r="L430" s="46"/>
      <c r="M430" s="214" t="s">
        <v>19</v>
      </c>
      <c r="N430" s="215" t="s">
        <v>43</v>
      </c>
      <c r="O430" s="86"/>
      <c r="P430" s="216">
        <f>O430*H430</f>
        <v>0</v>
      </c>
      <c r="Q430" s="216">
        <v>0.00025000000000000001</v>
      </c>
      <c r="R430" s="216">
        <f>Q430*H430</f>
        <v>0.0032500000000000003</v>
      </c>
      <c r="S430" s="216">
        <v>0</v>
      </c>
      <c r="T430" s="217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8" t="s">
        <v>140</v>
      </c>
      <c r="AT430" s="218" t="s">
        <v>135</v>
      </c>
      <c r="AU430" s="218" t="s">
        <v>82</v>
      </c>
      <c r="AY430" s="19" t="s">
        <v>133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19" t="s">
        <v>80</v>
      </c>
      <c r="BK430" s="219">
        <f>ROUND(I430*H430,2)</f>
        <v>0</v>
      </c>
      <c r="BL430" s="19" t="s">
        <v>140</v>
      </c>
      <c r="BM430" s="218" t="s">
        <v>646</v>
      </c>
    </row>
    <row r="431" s="2" customFormat="1">
      <c r="A431" s="40"/>
      <c r="B431" s="41"/>
      <c r="C431" s="42"/>
      <c r="D431" s="220" t="s">
        <v>142</v>
      </c>
      <c r="E431" s="42"/>
      <c r="F431" s="221" t="s">
        <v>647</v>
      </c>
      <c r="G431" s="42"/>
      <c r="H431" s="42"/>
      <c r="I431" s="222"/>
      <c r="J431" s="42"/>
      <c r="K431" s="42"/>
      <c r="L431" s="46"/>
      <c r="M431" s="223"/>
      <c r="N431" s="224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142</v>
      </c>
      <c r="AU431" s="19" t="s">
        <v>82</v>
      </c>
    </row>
    <row r="432" s="2" customFormat="1" ht="16.5" customHeight="1">
      <c r="A432" s="40"/>
      <c r="B432" s="41"/>
      <c r="C432" s="207" t="s">
        <v>648</v>
      </c>
      <c r="D432" s="207" t="s">
        <v>135</v>
      </c>
      <c r="E432" s="208" t="s">
        <v>649</v>
      </c>
      <c r="F432" s="209" t="s">
        <v>650</v>
      </c>
      <c r="G432" s="210" t="s">
        <v>425</v>
      </c>
      <c r="H432" s="211">
        <v>13</v>
      </c>
      <c r="I432" s="212"/>
      <c r="J432" s="213">
        <f>ROUND(I432*H432,2)</f>
        <v>0</v>
      </c>
      <c r="K432" s="209" t="s">
        <v>19</v>
      </c>
      <c r="L432" s="46"/>
      <c r="M432" s="214" t="s">
        <v>19</v>
      </c>
      <c r="N432" s="215" t="s">
        <v>43</v>
      </c>
      <c r="O432" s="86"/>
      <c r="P432" s="216">
        <f>O432*H432</f>
        <v>0</v>
      </c>
      <c r="Q432" s="216">
        <v>0.00025000000000000001</v>
      </c>
      <c r="R432" s="216">
        <f>Q432*H432</f>
        <v>0.0032500000000000003</v>
      </c>
      <c r="S432" s="216">
        <v>0</v>
      </c>
      <c r="T432" s="217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8" t="s">
        <v>140</v>
      </c>
      <c r="AT432" s="218" t="s">
        <v>135</v>
      </c>
      <c r="AU432" s="218" t="s">
        <v>82</v>
      </c>
      <c r="AY432" s="19" t="s">
        <v>133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19" t="s">
        <v>80</v>
      </c>
      <c r="BK432" s="219">
        <f>ROUND(I432*H432,2)</f>
        <v>0</v>
      </c>
      <c r="BL432" s="19" t="s">
        <v>140</v>
      </c>
      <c r="BM432" s="218" t="s">
        <v>651</v>
      </c>
    </row>
    <row r="433" s="2" customFormat="1" ht="16.5" customHeight="1">
      <c r="A433" s="40"/>
      <c r="B433" s="41"/>
      <c r="C433" s="207" t="s">
        <v>652</v>
      </c>
      <c r="D433" s="207" t="s">
        <v>135</v>
      </c>
      <c r="E433" s="208" t="s">
        <v>653</v>
      </c>
      <c r="F433" s="209" t="s">
        <v>654</v>
      </c>
      <c r="G433" s="210" t="s">
        <v>425</v>
      </c>
      <c r="H433" s="211">
        <v>18</v>
      </c>
      <c r="I433" s="212"/>
      <c r="J433" s="213">
        <f>ROUND(I433*H433,2)</f>
        <v>0</v>
      </c>
      <c r="K433" s="209" t="s">
        <v>139</v>
      </c>
      <c r="L433" s="46"/>
      <c r="M433" s="214" t="s">
        <v>19</v>
      </c>
      <c r="N433" s="215" t="s">
        <v>43</v>
      </c>
      <c r="O433" s="86"/>
      <c r="P433" s="216">
        <f>O433*H433</f>
        <v>0</v>
      </c>
      <c r="Q433" s="216">
        <v>0.035729999999999998</v>
      </c>
      <c r="R433" s="216">
        <f>Q433*H433</f>
        <v>0.64313999999999993</v>
      </c>
      <c r="S433" s="216">
        <v>0</v>
      </c>
      <c r="T433" s="217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8" t="s">
        <v>140</v>
      </c>
      <c r="AT433" s="218" t="s">
        <v>135</v>
      </c>
      <c r="AU433" s="218" t="s">
        <v>82</v>
      </c>
      <c r="AY433" s="19" t="s">
        <v>133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9" t="s">
        <v>80</v>
      </c>
      <c r="BK433" s="219">
        <f>ROUND(I433*H433,2)</f>
        <v>0</v>
      </c>
      <c r="BL433" s="19" t="s">
        <v>140</v>
      </c>
      <c r="BM433" s="218" t="s">
        <v>655</v>
      </c>
    </row>
    <row r="434" s="2" customFormat="1">
      <c r="A434" s="40"/>
      <c r="B434" s="41"/>
      <c r="C434" s="42"/>
      <c r="D434" s="220" t="s">
        <v>142</v>
      </c>
      <c r="E434" s="42"/>
      <c r="F434" s="221" t="s">
        <v>656</v>
      </c>
      <c r="G434" s="42"/>
      <c r="H434" s="42"/>
      <c r="I434" s="222"/>
      <c r="J434" s="42"/>
      <c r="K434" s="42"/>
      <c r="L434" s="46"/>
      <c r="M434" s="223"/>
      <c r="N434" s="224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142</v>
      </c>
      <c r="AU434" s="19" t="s">
        <v>82</v>
      </c>
    </row>
    <row r="435" s="2" customFormat="1" ht="24.15" customHeight="1">
      <c r="A435" s="40"/>
      <c r="B435" s="41"/>
      <c r="C435" s="207" t="s">
        <v>657</v>
      </c>
      <c r="D435" s="207" t="s">
        <v>135</v>
      </c>
      <c r="E435" s="208" t="s">
        <v>658</v>
      </c>
      <c r="F435" s="209" t="s">
        <v>659</v>
      </c>
      <c r="G435" s="210" t="s">
        <v>425</v>
      </c>
      <c r="H435" s="211">
        <v>13</v>
      </c>
      <c r="I435" s="212"/>
      <c r="J435" s="213">
        <f>ROUND(I435*H435,2)</f>
        <v>0</v>
      </c>
      <c r="K435" s="209" t="s">
        <v>139</v>
      </c>
      <c r="L435" s="46"/>
      <c r="M435" s="214" t="s">
        <v>19</v>
      </c>
      <c r="N435" s="215" t="s">
        <v>43</v>
      </c>
      <c r="O435" s="86"/>
      <c r="P435" s="216">
        <f>O435*H435</f>
        <v>0</v>
      </c>
      <c r="Q435" s="216">
        <v>2.2558199999999999</v>
      </c>
      <c r="R435" s="216">
        <f>Q435*H435</f>
        <v>29.325659999999999</v>
      </c>
      <c r="S435" s="216">
        <v>0</v>
      </c>
      <c r="T435" s="217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8" t="s">
        <v>140</v>
      </c>
      <c r="AT435" s="218" t="s">
        <v>135</v>
      </c>
      <c r="AU435" s="218" t="s">
        <v>82</v>
      </c>
      <c r="AY435" s="19" t="s">
        <v>133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19" t="s">
        <v>80</v>
      </c>
      <c r="BK435" s="219">
        <f>ROUND(I435*H435,2)</f>
        <v>0</v>
      </c>
      <c r="BL435" s="19" t="s">
        <v>140</v>
      </c>
      <c r="BM435" s="218" t="s">
        <v>660</v>
      </c>
    </row>
    <row r="436" s="2" customFormat="1">
      <c r="A436" s="40"/>
      <c r="B436" s="41"/>
      <c r="C436" s="42"/>
      <c r="D436" s="220" t="s">
        <v>142</v>
      </c>
      <c r="E436" s="42"/>
      <c r="F436" s="221" t="s">
        <v>661</v>
      </c>
      <c r="G436" s="42"/>
      <c r="H436" s="42"/>
      <c r="I436" s="222"/>
      <c r="J436" s="42"/>
      <c r="K436" s="42"/>
      <c r="L436" s="46"/>
      <c r="M436" s="223"/>
      <c r="N436" s="224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142</v>
      </c>
      <c r="AU436" s="19" t="s">
        <v>82</v>
      </c>
    </row>
    <row r="437" s="2" customFormat="1" ht="16.5" customHeight="1">
      <c r="A437" s="40"/>
      <c r="B437" s="41"/>
      <c r="C437" s="269" t="s">
        <v>662</v>
      </c>
      <c r="D437" s="269" t="s">
        <v>328</v>
      </c>
      <c r="E437" s="270" t="s">
        <v>663</v>
      </c>
      <c r="F437" s="271" t="s">
        <v>664</v>
      </c>
      <c r="G437" s="272" t="s">
        <v>425</v>
      </c>
      <c r="H437" s="273">
        <v>12</v>
      </c>
      <c r="I437" s="274"/>
      <c r="J437" s="275">
        <f>ROUND(I437*H437,2)</f>
        <v>0</v>
      </c>
      <c r="K437" s="271" t="s">
        <v>139</v>
      </c>
      <c r="L437" s="276"/>
      <c r="M437" s="277" t="s">
        <v>19</v>
      </c>
      <c r="N437" s="278" t="s">
        <v>43</v>
      </c>
      <c r="O437" s="86"/>
      <c r="P437" s="216">
        <f>O437*H437</f>
        <v>0</v>
      </c>
      <c r="Q437" s="216">
        <v>1.8700000000000001</v>
      </c>
      <c r="R437" s="216">
        <f>Q437*H437</f>
        <v>22.440000000000001</v>
      </c>
      <c r="S437" s="216">
        <v>0</v>
      </c>
      <c r="T437" s="217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8" t="s">
        <v>184</v>
      </c>
      <c r="AT437" s="218" t="s">
        <v>328</v>
      </c>
      <c r="AU437" s="218" t="s">
        <v>82</v>
      </c>
      <c r="AY437" s="19" t="s">
        <v>133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19" t="s">
        <v>80</v>
      </c>
      <c r="BK437" s="219">
        <f>ROUND(I437*H437,2)</f>
        <v>0</v>
      </c>
      <c r="BL437" s="19" t="s">
        <v>140</v>
      </c>
      <c r="BM437" s="218" t="s">
        <v>665</v>
      </c>
    </row>
    <row r="438" s="2" customFormat="1">
      <c r="A438" s="40"/>
      <c r="B438" s="41"/>
      <c r="C438" s="42"/>
      <c r="D438" s="227" t="s">
        <v>400</v>
      </c>
      <c r="E438" s="42"/>
      <c r="F438" s="279" t="s">
        <v>557</v>
      </c>
      <c r="G438" s="42"/>
      <c r="H438" s="42"/>
      <c r="I438" s="222"/>
      <c r="J438" s="42"/>
      <c r="K438" s="42"/>
      <c r="L438" s="46"/>
      <c r="M438" s="223"/>
      <c r="N438" s="224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400</v>
      </c>
      <c r="AU438" s="19" t="s">
        <v>82</v>
      </c>
    </row>
    <row r="439" s="2" customFormat="1" ht="21.75" customHeight="1">
      <c r="A439" s="40"/>
      <c r="B439" s="41"/>
      <c r="C439" s="269" t="s">
        <v>666</v>
      </c>
      <c r="D439" s="269" t="s">
        <v>328</v>
      </c>
      <c r="E439" s="270" t="s">
        <v>667</v>
      </c>
      <c r="F439" s="271" t="s">
        <v>668</v>
      </c>
      <c r="G439" s="272" t="s">
        <v>425</v>
      </c>
      <c r="H439" s="273">
        <v>1</v>
      </c>
      <c r="I439" s="274"/>
      <c r="J439" s="275">
        <f>ROUND(I439*H439,2)</f>
        <v>0</v>
      </c>
      <c r="K439" s="271" t="s">
        <v>139</v>
      </c>
      <c r="L439" s="276"/>
      <c r="M439" s="277" t="s">
        <v>19</v>
      </c>
      <c r="N439" s="278" t="s">
        <v>43</v>
      </c>
      <c r="O439" s="86"/>
      <c r="P439" s="216">
        <f>O439*H439</f>
        <v>0</v>
      </c>
      <c r="Q439" s="216">
        <v>3.2999999999999998</v>
      </c>
      <c r="R439" s="216">
        <f>Q439*H439</f>
        <v>3.2999999999999998</v>
      </c>
      <c r="S439" s="216">
        <v>0</v>
      </c>
      <c r="T439" s="217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8" t="s">
        <v>184</v>
      </c>
      <c r="AT439" s="218" t="s">
        <v>328</v>
      </c>
      <c r="AU439" s="218" t="s">
        <v>82</v>
      </c>
      <c r="AY439" s="19" t="s">
        <v>133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19" t="s">
        <v>80</v>
      </c>
      <c r="BK439" s="219">
        <f>ROUND(I439*H439,2)</f>
        <v>0</v>
      </c>
      <c r="BL439" s="19" t="s">
        <v>140</v>
      </c>
      <c r="BM439" s="218" t="s">
        <v>669</v>
      </c>
    </row>
    <row r="440" s="2" customFormat="1">
      <c r="A440" s="40"/>
      <c r="B440" s="41"/>
      <c r="C440" s="42"/>
      <c r="D440" s="227" t="s">
        <v>400</v>
      </c>
      <c r="E440" s="42"/>
      <c r="F440" s="279" t="s">
        <v>557</v>
      </c>
      <c r="G440" s="42"/>
      <c r="H440" s="42"/>
      <c r="I440" s="222"/>
      <c r="J440" s="42"/>
      <c r="K440" s="42"/>
      <c r="L440" s="46"/>
      <c r="M440" s="223"/>
      <c r="N440" s="224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400</v>
      </c>
      <c r="AU440" s="19" t="s">
        <v>82</v>
      </c>
    </row>
    <row r="441" s="2" customFormat="1" ht="16.5" customHeight="1">
      <c r="A441" s="40"/>
      <c r="B441" s="41"/>
      <c r="C441" s="269" t="s">
        <v>670</v>
      </c>
      <c r="D441" s="269" t="s">
        <v>328</v>
      </c>
      <c r="E441" s="270" t="s">
        <v>671</v>
      </c>
      <c r="F441" s="271" t="s">
        <v>672</v>
      </c>
      <c r="G441" s="272" t="s">
        <v>425</v>
      </c>
      <c r="H441" s="273">
        <v>20</v>
      </c>
      <c r="I441" s="274"/>
      <c r="J441" s="275">
        <f>ROUND(I441*H441,2)</f>
        <v>0</v>
      </c>
      <c r="K441" s="271" t="s">
        <v>139</v>
      </c>
      <c r="L441" s="276"/>
      <c r="M441" s="277" t="s">
        <v>19</v>
      </c>
      <c r="N441" s="278" t="s">
        <v>43</v>
      </c>
      <c r="O441" s="86"/>
      <c r="P441" s="216">
        <f>O441*H441</f>
        <v>0</v>
      </c>
      <c r="Q441" s="216">
        <v>0.002</v>
      </c>
      <c r="R441" s="216">
        <f>Q441*H441</f>
        <v>0.040000000000000001</v>
      </c>
      <c r="S441" s="216">
        <v>0</v>
      </c>
      <c r="T441" s="217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8" t="s">
        <v>184</v>
      </c>
      <c r="AT441" s="218" t="s">
        <v>328</v>
      </c>
      <c r="AU441" s="218" t="s">
        <v>82</v>
      </c>
      <c r="AY441" s="19" t="s">
        <v>133</v>
      </c>
      <c r="BE441" s="219">
        <f>IF(N441="základní",J441,0)</f>
        <v>0</v>
      </c>
      <c r="BF441" s="219">
        <f>IF(N441="snížená",J441,0)</f>
        <v>0</v>
      </c>
      <c r="BG441" s="219">
        <f>IF(N441="zákl. přenesená",J441,0)</f>
        <v>0</v>
      </c>
      <c r="BH441" s="219">
        <f>IF(N441="sníž. přenesená",J441,0)</f>
        <v>0</v>
      </c>
      <c r="BI441" s="219">
        <f>IF(N441="nulová",J441,0)</f>
        <v>0</v>
      </c>
      <c r="BJ441" s="19" t="s">
        <v>80</v>
      </c>
      <c r="BK441" s="219">
        <f>ROUND(I441*H441,2)</f>
        <v>0</v>
      </c>
      <c r="BL441" s="19" t="s">
        <v>140</v>
      </c>
      <c r="BM441" s="218" t="s">
        <v>673</v>
      </c>
    </row>
    <row r="442" s="2" customFormat="1">
      <c r="A442" s="40"/>
      <c r="B442" s="41"/>
      <c r="C442" s="42"/>
      <c r="D442" s="227" t="s">
        <v>400</v>
      </c>
      <c r="E442" s="42"/>
      <c r="F442" s="279" t="s">
        <v>557</v>
      </c>
      <c r="G442" s="42"/>
      <c r="H442" s="42"/>
      <c r="I442" s="222"/>
      <c r="J442" s="42"/>
      <c r="K442" s="42"/>
      <c r="L442" s="46"/>
      <c r="M442" s="223"/>
      <c r="N442" s="224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400</v>
      </c>
      <c r="AU442" s="19" t="s">
        <v>82</v>
      </c>
    </row>
    <row r="443" s="2" customFormat="1" ht="16.5" customHeight="1">
      <c r="A443" s="40"/>
      <c r="B443" s="41"/>
      <c r="C443" s="269" t="s">
        <v>674</v>
      </c>
      <c r="D443" s="269" t="s">
        <v>328</v>
      </c>
      <c r="E443" s="270" t="s">
        <v>675</v>
      </c>
      <c r="F443" s="271" t="s">
        <v>676</v>
      </c>
      <c r="G443" s="272" t="s">
        <v>425</v>
      </c>
      <c r="H443" s="273">
        <v>1</v>
      </c>
      <c r="I443" s="274"/>
      <c r="J443" s="275">
        <f>ROUND(I443*H443,2)</f>
        <v>0</v>
      </c>
      <c r="K443" s="271" t="s">
        <v>139</v>
      </c>
      <c r="L443" s="276"/>
      <c r="M443" s="277" t="s">
        <v>19</v>
      </c>
      <c r="N443" s="278" t="s">
        <v>43</v>
      </c>
      <c r="O443" s="86"/>
      <c r="P443" s="216">
        <f>O443*H443</f>
        <v>0</v>
      </c>
      <c r="Q443" s="216">
        <v>0.0030000000000000001</v>
      </c>
      <c r="R443" s="216">
        <f>Q443*H443</f>
        <v>0.0030000000000000001</v>
      </c>
      <c r="S443" s="216">
        <v>0</v>
      </c>
      <c r="T443" s="217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8" t="s">
        <v>184</v>
      </c>
      <c r="AT443" s="218" t="s">
        <v>328</v>
      </c>
      <c r="AU443" s="218" t="s">
        <v>82</v>
      </c>
      <c r="AY443" s="19" t="s">
        <v>133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19" t="s">
        <v>80</v>
      </c>
      <c r="BK443" s="219">
        <f>ROUND(I443*H443,2)</f>
        <v>0</v>
      </c>
      <c r="BL443" s="19" t="s">
        <v>140</v>
      </c>
      <c r="BM443" s="218" t="s">
        <v>677</v>
      </c>
    </row>
    <row r="444" s="2" customFormat="1">
      <c r="A444" s="40"/>
      <c r="B444" s="41"/>
      <c r="C444" s="42"/>
      <c r="D444" s="227" t="s">
        <v>400</v>
      </c>
      <c r="E444" s="42"/>
      <c r="F444" s="279" t="s">
        <v>557</v>
      </c>
      <c r="G444" s="42"/>
      <c r="H444" s="42"/>
      <c r="I444" s="222"/>
      <c r="J444" s="42"/>
      <c r="K444" s="42"/>
      <c r="L444" s="46"/>
      <c r="M444" s="223"/>
      <c r="N444" s="224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400</v>
      </c>
      <c r="AU444" s="19" t="s">
        <v>82</v>
      </c>
    </row>
    <row r="445" s="2" customFormat="1" ht="16.5" customHeight="1">
      <c r="A445" s="40"/>
      <c r="B445" s="41"/>
      <c r="C445" s="269" t="s">
        <v>678</v>
      </c>
      <c r="D445" s="269" t="s">
        <v>328</v>
      </c>
      <c r="E445" s="270" t="s">
        <v>679</v>
      </c>
      <c r="F445" s="271" t="s">
        <v>680</v>
      </c>
      <c r="G445" s="272" t="s">
        <v>425</v>
      </c>
      <c r="H445" s="273">
        <v>12</v>
      </c>
      <c r="I445" s="274"/>
      <c r="J445" s="275">
        <f>ROUND(I445*H445,2)</f>
        <v>0</v>
      </c>
      <c r="K445" s="271" t="s">
        <v>139</v>
      </c>
      <c r="L445" s="276"/>
      <c r="M445" s="277" t="s">
        <v>19</v>
      </c>
      <c r="N445" s="278" t="s">
        <v>43</v>
      </c>
      <c r="O445" s="86"/>
      <c r="P445" s="216">
        <f>O445*H445</f>
        <v>0</v>
      </c>
      <c r="Q445" s="216">
        <v>0.58499999999999996</v>
      </c>
      <c r="R445" s="216">
        <f>Q445*H445</f>
        <v>7.0199999999999996</v>
      </c>
      <c r="S445" s="216">
        <v>0</v>
      </c>
      <c r="T445" s="217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8" t="s">
        <v>184</v>
      </c>
      <c r="AT445" s="218" t="s">
        <v>328</v>
      </c>
      <c r="AU445" s="218" t="s">
        <v>82</v>
      </c>
      <c r="AY445" s="19" t="s">
        <v>133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19" t="s">
        <v>80</v>
      </c>
      <c r="BK445" s="219">
        <f>ROUND(I445*H445,2)</f>
        <v>0</v>
      </c>
      <c r="BL445" s="19" t="s">
        <v>140</v>
      </c>
      <c r="BM445" s="218" t="s">
        <v>681</v>
      </c>
    </row>
    <row r="446" s="2" customFormat="1">
      <c r="A446" s="40"/>
      <c r="B446" s="41"/>
      <c r="C446" s="42"/>
      <c r="D446" s="227" t="s">
        <v>400</v>
      </c>
      <c r="E446" s="42"/>
      <c r="F446" s="279" t="s">
        <v>557</v>
      </c>
      <c r="G446" s="42"/>
      <c r="H446" s="42"/>
      <c r="I446" s="222"/>
      <c r="J446" s="42"/>
      <c r="K446" s="42"/>
      <c r="L446" s="46"/>
      <c r="M446" s="223"/>
      <c r="N446" s="224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400</v>
      </c>
      <c r="AU446" s="19" t="s">
        <v>82</v>
      </c>
    </row>
    <row r="447" s="2" customFormat="1" ht="16.5" customHeight="1">
      <c r="A447" s="40"/>
      <c r="B447" s="41"/>
      <c r="C447" s="269" t="s">
        <v>682</v>
      </c>
      <c r="D447" s="269" t="s">
        <v>328</v>
      </c>
      <c r="E447" s="270" t="s">
        <v>683</v>
      </c>
      <c r="F447" s="271" t="s">
        <v>684</v>
      </c>
      <c r="G447" s="272" t="s">
        <v>425</v>
      </c>
      <c r="H447" s="273">
        <v>1</v>
      </c>
      <c r="I447" s="274"/>
      <c r="J447" s="275">
        <f>ROUND(I447*H447,2)</f>
        <v>0</v>
      </c>
      <c r="K447" s="271" t="s">
        <v>139</v>
      </c>
      <c r="L447" s="276"/>
      <c r="M447" s="277" t="s">
        <v>19</v>
      </c>
      <c r="N447" s="278" t="s">
        <v>43</v>
      </c>
      <c r="O447" s="86"/>
      <c r="P447" s="216">
        <f>O447*H447</f>
        <v>0</v>
      </c>
      <c r="Q447" s="216">
        <v>0.5</v>
      </c>
      <c r="R447" s="216">
        <f>Q447*H447</f>
        <v>0.5</v>
      </c>
      <c r="S447" s="216">
        <v>0</v>
      </c>
      <c r="T447" s="217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8" t="s">
        <v>184</v>
      </c>
      <c r="AT447" s="218" t="s">
        <v>328</v>
      </c>
      <c r="AU447" s="218" t="s">
        <v>82</v>
      </c>
      <c r="AY447" s="19" t="s">
        <v>133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19" t="s">
        <v>80</v>
      </c>
      <c r="BK447" s="219">
        <f>ROUND(I447*H447,2)</f>
        <v>0</v>
      </c>
      <c r="BL447" s="19" t="s">
        <v>140</v>
      </c>
      <c r="BM447" s="218" t="s">
        <v>685</v>
      </c>
    </row>
    <row r="448" s="2" customFormat="1">
      <c r="A448" s="40"/>
      <c r="B448" s="41"/>
      <c r="C448" s="42"/>
      <c r="D448" s="227" t="s">
        <v>400</v>
      </c>
      <c r="E448" s="42"/>
      <c r="F448" s="279" t="s">
        <v>557</v>
      </c>
      <c r="G448" s="42"/>
      <c r="H448" s="42"/>
      <c r="I448" s="222"/>
      <c r="J448" s="42"/>
      <c r="K448" s="42"/>
      <c r="L448" s="46"/>
      <c r="M448" s="223"/>
      <c r="N448" s="224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400</v>
      </c>
      <c r="AU448" s="19" t="s">
        <v>82</v>
      </c>
    </row>
    <row r="449" s="2" customFormat="1" ht="16.5" customHeight="1">
      <c r="A449" s="40"/>
      <c r="B449" s="41"/>
      <c r="C449" s="269" t="s">
        <v>686</v>
      </c>
      <c r="D449" s="269" t="s">
        <v>328</v>
      </c>
      <c r="E449" s="270" t="s">
        <v>687</v>
      </c>
      <c r="F449" s="271" t="s">
        <v>688</v>
      </c>
      <c r="G449" s="272" t="s">
        <v>425</v>
      </c>
      <c r="H449" s="273">
        <v>3</v>
      </c>
      <c r="I449" s="274"/>
      <c r="J449" s="275">
        <f>ROUND(I449*H449,2)</f>
        <v>0</v>
      </c>
      <c r="K449" s="271" t="s">
        <v>139</v>
      </c>
      <c r="L449" s="276"/>
      <c r="M449" s="277" t="s">
        <v>19</v>
      </c>
      <c r="N449" s="278" t="s">
        <v>43</v>
      </c>
      <c r="O449" s="86"/>
      <c r="P449" s="216">
        <f>O449*H449</f>
        <v>0</v>
      </c>
      <c r="Q449" s="216">
        <v>1.0540000000000001</v>
      </c>
      <c r="R449" s="216">
        <f>Q449*H449</f>
        <v>3.1619999999999999</v>
      </c>
      <c r="S449" s="216">
        <v>0</v>
      </c>
      <c r="T449" s="217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8" t="s">
        <v>184</v>
      </c>
      <c r="AT449" s="218" t="s">
        <v>328</v>
      </c>
      <c r="AU449" s="218" t="s">
        <v>82</v>
      </c>
      <c r="AY449" s="19" t="s">
        <v>133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19" t="s">
        <v>80</v>
      </c>
      <c r="BK449" s="219">
        <f>ROUND(I449*H449,2)</f>
        <v>0</v>
      </c>
      <c r="BL449" s="19" t="s">
        <v>140</v>
      </c>
      <c r="BM449" s="218" t="s">
        <v>689</v>
      </c>
    </row>
    <row r="450" s="2" customFormat="1">
      <c r="A450" s="40"/>
      <c r="B450" s="41"/>
      <c r="C450" s="42"/>
      <c r="D450" s="227" t="s">
        <v>400</v>
      </c>
      <c r="E450" s="42"/>
      <c r="F450" s="279" t="s">
        <v>557</v>
      </c>
      <c r="G450" s="42"/>
      <c r="H450" s="42"/>
      <c r="I450" s="222"/>
      <c r="J450" s="42"/>
      <c r="K450" s="42"/>
      <c r="L450" s="46"/>
      <c r="M450" s="223"/>
      <c r="N450" s="224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400</v>
      </c>
      <c r="AU450" s="19" t="s">
        <v>82</v>
      </c>
    </row>
    <row r="451" s="2" customFormat="1" ht="16.5" customHeight="1">
      <c r="A451" s="40"/>
      <c r="B451" s="41"/>
      <c r="C451" s="269" t="s">
        <v>690</v>
      </c>
      <c r="D451" s="269" t="s">
        <v>328</v>
      </c>
      <c r="E451" s="270" t="s">
        <v>691</v>
      </c>
      <c r="F451" s="271" t="s">
        <v>692</v>
      </c>
      <c r="G451" s="272" t="s">
        <v>425</v>
      </c>
      <c r="H451" s="273">
        <v>4</v>
      </c>
      <c r="I451" s="274"/>
      <c r="J451" s="275">
        <f>ROUND(I451*H451,2)</f>
        <v>0</v>
      </c>
      <c r="K451" s="271" t="s">
        <v>139</v>
      </c>
      <c r="L451" s="276"/>
      <c r="M451" s="277" t="s">
        <v>19</v>
      </c>
      <c r="N451" s="278" t="s">
        <v>43</v>
      </c>
      <c r="O451" s="86"/>
      <c r="P451" s="216">
        <f>O451*H451</f>
        <v>0</v>
      </c>
      <c r="Q451" s="216">
        <v>0.26200000000000001</v>
      </c>
      <c r="R451" s="216">
        <f>Q451*H451</f>
        <v>1.048</v>
      </c>
      <c r="S451" s="216">
        <v>0</v>
      </c>
      <c r="T451" s="217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8" t="s">
        <v>184</v>
      </c>
      <c r="AT451" s="218" t="s">
        <v>328</v>
      </c>
      <c r="AU451" s="218" t="s">
        <v>82</v>
      </c>
      <c r="AY451" s="19" t="s">
        <v>133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19" t="s">
        <v>80</v>
      </c>
      <c r="BK451" s="219">
        <f>ROUND(I451*H451,2)</f>
        <v>0</v>
      </c>
      <c r="BL451" s="19" t="s">
        <v>140</v>
      </c>
      <c r="BM451" s="218" t="s">
        <v>693</v>
      </c>
    </row>
    <row r="452" s="2" customFormat="1">
      <c r="A452" s="40"/>
      <c r="B452" s="41"/>
      <c r="C452" s="42"/>
      <c r="D452" s="227" t="s">
        <v>400</v>
      </c>
      <c r="E452" s="42"/>
      <c r="F452" s="279" t="s">
        <v>557</v>
      </c>
      <c r="G452" s="42"/>
      <c r="H452" s="42"/>
      <c r="I452" s="222"/>
      <c r="J452" s="42"/>
      <c r="K452" s="42"/>
      <c r="L452" s="46"/>
      <c r="M452" s="223"/>
      <c r="N452" s="224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400</v>
      </c>
      <c r="AU452" s="19" t="s">
        <v>82</v>
      </c>
    </row>
    <row r="453" s="2" customFormat="1" ht="16.5" customHeight="1">
      <c r="A453" s="40"/>
      <c r="B453" s="41"/>
      <c r="C453" s="269" t="s">
        <v>694</v>
      </c>
      <c r="D453" s="269" t="s">
        <v>328</v>
      </c>
      <c r="E453" s="270" t="s">
        <v>695</v>
      </c>
      <c r="F453" s="271" t="s">
        <v>696</v>
      </c>
      <c r="G453" s="272" t="s">
        <v>425</v>
      </c>
      <c r="H453" s="273">
        <v>2</v>
      </c>
      <c r="I453" s="274"/>
      <c r="J453" s="275">
        <f>ROUND(I453*H453,2)</f>
        <v>0</v>
      </c>
      <c r="K453" s="271" t="s">
        <v>139</v>
      </c>
      <c r="L453" s="276"/>
      <c r="M453" s="277" t="s">
        <v>19</v>
      </c>
      <c r="N453" s="278" t="s">
        <v>43</v>
      </c>
      <c r="O453" s="86"/>
      <c r="P453" s="216">
        <f>O453*H453</f>
        <v>0</v>
      </c>
      <c r="Q453" s="216">
        <v>0.068000000000000005</v>
      </c>
      <c r="R453" s="216">
        <f>Q453*H453</f>
        <v>0.13600000000000001</v>
      </c>
      <c r="S453" s="216">
        <v>0</v>
      </c>
      <c r="T453" s="217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8" t="s">
        <v>184</v>
      </c>
      <c r="AT453" s="218" t="s">
        <v>328</v>
      </c>
      <c r="AU453" s="218" t="s">
        <v>82</v>
      </c>
      <c r="AY453" s="19" t="s">
        <v>133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19" t="s">
        <v>80</v>
      </c>
      <c r="BK453" s="219">
        <f>ROUND(I453*H453,2)</f>
        <v>0</v>
      </c>
      <c r="BL453" s="19" t="s">
        <v>140</v>
      </c>
      <c r="BM453" s="218" t="s">
        <v>697</v>
      </c>
    </row>
    <row r="454" s="2" customFormat="1">
      <c r="A454" s="40"/>
      <c r="B454" s="41"/>
      <c r="C454" s="42"/>
      <c r="D454" s="227" t="s">
        <v>400</v>
      </c>
      <c r="E454" s="42"/>
      <c r="F454" s="279" t="s">
        <v>557</v>
      </c>
      <c r="G454" s="42"/>
      <c r="H454" s="42"/>
      <c r="I454" s="222"/>
      <c r="J454" s="42"/>
      <c r="K454" s="42"/>
      <c r="L454" s="46"/>
      <c r="M454" s="223"/>
      <c r="N454" s="224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400</v>
      </c>
      <c r="AU454" s="19" t="s">
        <v>82</v>
      </c>
    </row>
    <row r="455" s="2" customFormat="1" ht="16.5" customHeight="1">
      <c r="A455" s="40"/>
      <c r="B455" s="41"/>
      <c r="C455" s="269" t="s">
        <v>698</v>
      </c>
      <c r="D455" s="269" t="s">
        <v>328</v>
      </c>
      <c r="E455" s="270" t="s">
        <v>699</v>
      </c>
      <c r="F455" s="271" t="s">
        <v>700</v>
      </c>
      <c r="G455" s="272" t="s">
        <v>425</v>
      </c>
      <c r="H455" s="273">
        <v>9</v>
      </c>
      <c r="I455" s="274"/>
      <c r="J455" s="275">
        <f>ROUND(I455*H455,2)</f>
        <v>0</v>
      </c>
      <c r="K455" s="271" t="s">
        <v>139</v>
      </c>
      <c r="L455" s="276"/>
      <c r="M455" s="277" t="s">
        <v>19</v>
      </c>
      <c r="N455" s="278" t="s">
        <v>43</v>
      </c>
      <c r="O455" s="86"/>
      <c r="P455" s="216">
        <f>O455*H455</f>
        <v>0</v>
      </c>
      <c r="Q455" s="216">
        <v>0.081000000000000003</v>
      </c>
      <c r="R455" s="216">
        <f>Q455*H455</f>
        <v>0.72899999999999998</v>
      </c>
      <c r="S455" s="216">
        <v>0</v>
      </c>
      <c r="T455" s="217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8" t="s">
        <v>184</v>
      </c>
      <c r="AT455" s="218" t="s">
        <v>328</v>
      </c>
      <c r="AU455" s="218" t="s">
        <v>82</v>
      </c>
      <c r="AY455" s="19" t="s">
        <v>133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19" t="s">
        <v>80</v>
      </c>
      <c r="BK455" s="219">
        <f>ROUND(I455*H455,2)</f>
        <v>0</v>
      </c>
      <c r="BL455" s="19" t="s">
        <v>140</v>
      </c>
      <c r="BM455" s="218" t="s">
        <v>701</v>
      </c>
    </row>
    <row r="456" s="2" customFormat="1">
      <c r="A456" s="40"/>
      <c r="B456" s="41"/>
      <c r="C456" s="42"/>
      <c r="D456" s="227" t="s">
        <v>400</v>
      </c>
      <c r="E456" s="42"/>
      <c r="F456" s="279" t="s">
        <v>557</v>
      </c>
      <c r="G456" s="42"/>
      <c r="H456" s="42"/>
      <c r="I456" s="222"/>
      <c r="J456" s="42"/>
      <c r="K456" s="42"/>
      <c r="L456" s="46"/>
      <c r="M456" s="223"/>
      <c r="N456" s="224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400</v>
      </c>
      <c r="AU456" s="19" t="s">
        <v>82</v>
      </c>
    </row>
    <row r="457" s="2" customFormat="1" ht="16.5" customHeight="1">
      <c r="A457" s="40"/>
      <c r="B457" s="41"/>
      <c r="C457" s="269" t="s">
        <v>702</v>
      </c>
      <c r="D457" s="269" t="s">
        <v>328</v>
      </c>
      <c r="E457" s="270" t="s">
        <v>703</v>
      </c>
      <c r="F457" s="271" t="s">
        <v>704</v>
      </c>
      <c r="G457" s="272" t="s">
        <v>425</v>
      </c>
      <c r="H457" s="273">
        <v>1</v>
      </c>
      <c r="I457" s="274"/>
      <c r="J457" s="275">
        <f>ROUND(I457*H457,2)</f>
        <v>0</v>
      </c>
      <c r="K457" s="271" t="s">
        <v>139</v>
      </c>
      <c r="L457" s="276"/>
      <c r="M457" s="277" t="s">
        <v>19</v>
      </c>
      <c r="N457" s="278" t="s">
        <v>43</v>
      </c>
      <c r="O457" s="86"/>
      <c r="P457" s="216">
        <f>O457*H457</f>
        <v>0</v>
      </c>
      <c r="Q457" s="216">
        <v>0.028000000000000001</v>
      </c>
      <c r="R457" s="216">
        <f>Q457*H457</f>
        <v>0.028000000000000001</v>
      </c>
      <c r="S457" s="216">
        <v>0</v>
      </c>
      <c r="T457" s="21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8" t="s">
        <v>184</v>
      </c>
      <c r="AT457" s="218" t="s">
        <v>328</v>
      </c>
      <c r="AU457" s="218" t="s">
        <v>82</v>
      </c>
      <c r="AY457" s="19" t="s">
        <v>133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19" t="s">
        <v>80</v>
      </c>
      <c r="BK457" s="219">
        <f>ROUND(I457*H457,2)</f>
        <v>0</v>
      </c>
      <c r="BL457" s="19" t="s">
        <v>140</v>
      </c>
      <c r="BM457" s="218" t="s">
        <v>705</v>
      </c>
    </row>
    <row r="458" s="2" customFormat="1">
      <c r="A458" s="40"/>
      <c r="B458" s="41"/>
      <c r="C458" s="42"/>
      <c r="D458" s="227" t="s">
        <v>400</v>
      </c>
      <c r="E458" s="42"/>
      <c r="F458" s="279" t="s">
        <v>557</v>
      </c>
      <c r="G458" s="42"/>
      <c r="H458" s="42"/>
      <c r="I458" s="222"/>
      <c r="J458" s="42"/>
      <c r="K458" s="42"/>
      <c r="L458" s="46"/>
      <c r="M458" s="223"/>
      <c r="N458" s="224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400</v>
      </c>
      <c r="AU458" s="19" t="s">
        <v>82</v>
      </c>
    </row>
    <row r="459" s="2" customFormat="1" ht="16.5" customHeight="1">
      <c r="A459" s="40"/>
      <c r="B459" s="41"/>
      <c r="C459" s="269" t="s">
        <v>706</v>
      </c>
      <c r="D459" s="269" t="s">
        <v>328</v>
      </c>
      <c r="E459" s="270" t="s">
        <v>707</v>
      </c>
      <c r="F459" s="271" t="s">
        <v>708</v>
      </c>
      <c r="G459" s="272" t="s">
        <v>425</v>
      </c>
      <c r="H459" s="273">
        <v>3</v>
      </c>
      <c r="I459" s="274"/>
      <c r="J459" s="275">
        <f>ROUND(I459*H459,2)</f>
        <v>0</v>
      </c>
      <c r="K459" s="271" t="s">
        <v>139</v>
      </c>
      <c r="L459" s="276"/>
      <c r="M459" s="277" t="s">
        <v>19</v>
      </c>
      <c r="N459" s="278" t="s">
        <v>43</v>
      </c>
      <c r="O459" s="86"/>
      <c r="P459" s="216">
        <f>O459*H459</f>
        <v>0</v>
      </c>
      <c r="Q459" s="216">
        <v>0.040000000000000001</v>
      </c>
      <c r="R459" s="216">
        <f>Q459*H459</f>
        <v>0.12</v>
      </c>
      <c r="S459" s="216">
        <v>0</v>
      </c>
      <c r="T459" s="217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8" t="s">
        <v>184</v>
      </c>
      <c r="AT459" s="218" t="s">
        <v>328</v>
      </c>
      <c r="AU459" s="218" t="s">
        <v>82</v>
      </c>
      <c r="AY459" s="19" t="s">
        <v>133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19" t="s">
        <v>80</v>
      </c>
      <c r="BK459" s="219">
        <f>ROUND(I459*H459,2)</f>
        <v>0</v>
      </c>
      <c r="BL459" s="19" t="s">
        <v>140</v>
      </c>
      <c r="BM459" s="218" t="s">
        <v>709</v>
      </c>
    </row>
    <row r="460" s="2" customFormat="1">
      <c r="A460" s="40"/>
      <c r="B460" s="41"/>
      <c r="C460" s="42"/>
      <c r="D460" s="227" t="s">
        <v>400</v>
      </c>
      <c r="E460" s="42"/>
      <c r="F460" s="279" t="s">
        <v>557</v>
      </c>
      <c r="G460" s="42"/>
      <c r="H460" s="42"/>
      <c r="I460" s="222"/>
      <c r="J460" s="42"/>
      <c r="K460" s="42"/>
      <c r="L460" s="46"/>
      <c r="M460" s="223"/>
      <c r="N460" s="224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400</v>
      </c>
      <c r="AU460" s="19" t="s">
        <v>82</v>
      </c>
    </row>
    <row r="461" s="2" customFormat="1" ht="16.5" customHeight="1">
      <c r="A461" s="40"/>
      <c r="B461" s="41"/>
      <c r="C461" s="269" t="s">
        <v>710</v>
      </c>
      <c r="D461" s="269" t="s">
        <v>328</v>
      </c>
      <c r="E461" s="270" t="s">
        <v>711</v>
      </c>
      <c r="F461" s="271" t="s">
        <v>712</v>
      </c>
      <c r="G461" s="272" t="s">
        <v>425</v>
      </c>
      <c r="H461" s="273">
        <v>2</v>
      </c>
      <c r="I461" s="274"/>
      <c r="J461" s="275">
        <f>ROUND(I461*H461,2)</f>
        <v>0</v>
      </c>
      <c r="K461" s="271" t="s">
        <v>139</v>
      </c>
      <c r="L461" s="276"/>
      <c r="M461" s="277" t="s">
        <v>19</v>
      </c>
      <c r="N461" s="278" t="s">
        <v>43</v>
      </c>
      <c r="O461" s="86"/>
      <c r="P461" s="216">
        <f>O461*H461</f>
        <v>0</v>
      </c>
      <c r="Q461" s="216">
        <v>0.050999999999999997</v>
      </c>
      <c r="R461" s="216">
        <f>Q461*H461</f>
        <v>0.10199999999999999</v>
      </c>
      <c r="S461" s="216">
        <v>0</v>
      </c>
      <c r="T461" s="217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8" t="s">
        <v>184</v>
      </c>
      <c r="AT461" s="218" t="s">
        <v>328</v>
      </c>
      <c r="AU461" s="218" t="s">
        <v>82</v>
      </c>
      <c r="AY461" s="19" t="s">
        <v>133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19" t="s">
        <v>80</v>
      </c>
      <c r="BK461" s="219">
        <f>ROUND(I461*H461,2)</f>
        <v>0</v>
      </c>
      <c r="BL461" s="19" t="s">
        <v>140</v>
      </c>
      <c r="BM461" s="218" t="s">
        <v>713</v>
      </c>
    </row>
    <row r="462" s="2" customFormat="1">
      <c r="A462" s="40"/>
      <c r="B462" s="41"/>
      <c r="C462" s="42"/>
      <c r="D462" s="227" t="s">
        <v>400</v>
      </c>
      <c r="E462" s="42"/>
      <c r="F462" s="279" t="s">
        <v>557</v>
      </c>
      <c r="G462" s="42"/>
      <c r="H462" s="42"/>
      <c r="I462" s="222"/>
      <c r="J462" s="42"/>
      <c r="K462" s="42"/>
      <c r="L462" s="46"/>
      <c r="M462" s="223"/>
      <c r="N462" s="224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400</v>
      </c>
      <c r="AU462" s="19" t="s">
        <v>82</v>
      </c>
    </row>
    <row r="463" s="2" customFormat="1" ht="16.5" customHeight="1">
      <c r="A463" s="40"/>
      <c r="B463" s="41"/>
      <c r="C463" s="269" t="s">
        <v>714</v>
      </c>
      <c r="D463" s="269" t="s">
        <v>328</v>
      </c>
      <c r="E463" s="270" t="s">
        <v>715</v>
      </c>
      <c r="F463" s="271" t="s">
        <v>716</v>
      </c>
      <c r="G463" s="272" t="s">
        <v>425</v>
      </c>
      <c r="H463" s="273">
        <v>1</v>
      </c>
      <c r="I463" s="274"/>
      <c r="J463" s="275">
        <f>ROUND(I463*H463,2)</f>
        <v>0</v>
      </c>
      <c r="K463" s="271" t="s">
        <v>139</v>
      </c>
      <c r="L463" s="276"/>
      <c r="M463" s="277" t="s">
        <v>19</v>
      </c>
      <c r="N463" s="278" t="s">
        <v>43</v>
      </c>
      <c r="O463" s="86"/>
      <c r="P463" s="216">
        <f>O463*H463</f>
        <v>0</v>
      </c>
      <c r="Q463" s="216">
        <v>0.44900000000000001</v>
      </c>
      <c r="R463" s="216">
        <f>Q463*H463</f>
        <v>0.44900000000000001</v>
      </c>
      <c r="S463" s="216">
        <v>0</v>
      </c>
      <c r="T463" s="217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8" t="s">
        <v>184</v>
      </c>
      <c r="AT463" s="218" t="s">
        <v>328</v>
      </c>
      <c r="AU463" s="218" t="s">
        <v>82</v>
      </c>
      <c r="AY463" s="19" t="s">
        <v>133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19" t="s">
        <v>80</v>
      </c>
      <c r="BK463" s="219">
        <f>ROUND(I463*H463,2)</f>
        <v>0</v>
      </c>
      <c r="BL463" s="19" t="s">
        <v>140</v>
      </c>
      <c r="BM463" s="218" t="s">
        <v>717</v>
      </c>
    </row>
    <row r="464" s="2" customFormat="1">
      <c r="A464" s="40"/>
      <c r="B464" s="41"/>
      <c r="C464" s="42"/>
      <c r="D464" s="227" t="s">
        <v>400</v>
      </c>
      <c r="E464" s="42"/>
      <c r="F464" s="279" t="s">
        <v>557</v>
      </c>
      <c r="G464" s="42"/>
      <c r="H464" s="42"/>
      <c r="I464" s="222"/>
      <c r="J464" s="42"/>
      <c r="K464" s="42"/>
      <c r="L464" s="46"/>
      <c r="M464" s="223"/>
      <c r="N464" s="224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400</v>
      </c>
      <c r="AU464" s="19" t="s">
        <v>82</v>
      </c>
    </row>
    <row r="465" s="2" customFormat="1" ht="21.75" customHeight="1">
      <c r="A465" s="40"/>
      <c r="B465" s="41"/>
      <c r="C465" s="207" t="s">
        <v>718</v>
      </c>
      <c r="D465" s="207" t="s">
        <v>135</v>
      </c>
      <c r="E465" s="208" t="s">
        <v>719</v>
      </c>
      <c r="F465" s="209" t="s">
        <v>720</v>
      </c>
      <c r="G465" s="210" t="s">
        <v>425</v>
      </c>
      <c r="H465" s="211">
        <v>13</v>
      </c>
      <c r="I465" s="212"/>
      <c r="J465" s="213">
        <f>ROUND(I465*H465,2)</f>
        <v>0</v>
      </c>
      <c r="K465" s="209" t="s">
        <v>139</v>
      </c>
      <c r="L465" s="46"/>
      <c r="M465" s="214" t="s">
        <v>19</v>
      </c>
      <c r="N465" s="215" t="s">
        <v>43</v>
      </c>
      <c r="O465" s="86"/>
      <c r="P465" s="216">
        <f>O465*H465</f>
        <v>0</v>
      </c>
      <c r="Q465" s="216">
        <v>0.089999999999999997</v>
      </c>
      <c r="R465" s="216">
        <f>Q465*H465</f>
        <v>1.1699999999999999</v>
      </c>
      <c r="S465" s="216">
        <v>0</v>
      </c>
      <c r="T465" s="217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8" t="s">
        <v>140</v>
      </c>
      <c r="AT465" s="218" t="s">
        <v>135</v>
      </c>
      <c r="AU465" s="218" t="s">
        <v>82</v>
      </c>
      <c r="AY465" s="19" t="s">
        <v>133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19" t="s">
        <v>80</v>
      </c>
      <c r="BK465" s="219">
        <f>ROUND(I465*H465,2)</f>
        <v>0</v>
      </c>
      <c r="BL465" s="19" t="s">
        <v>140</v>
      </c>
      <c r="BM465" s="218" t="s">
        <v>721</v>
      </c>
    </row>
    <row r="466" s="2" customFormat="1">
      <c r="A466" s="40"/>
      <c r="B466" s="41"/>
      <c r="C466" s="42"/>
      <c r="D466" s="220" t="s">
        <v>142</v>
      </c>
      <c r="E466" s="42"/>
      <c r="F466" s="221" t="s">
        <v>722</v>
      </c>
      <c r="G466" s="42"/>
      <c r="H466" s="42"/>
      <c r="I466" s="222"/>
      <c r="J466" s="42"/>
      <c r="K466" s="42"/>
      <c r="L466" s="46"/>
      <c r="M466" s="223"/>
      <c r="N466" s="224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142</v>
      </c>
      <c r="AU466" s="19" t="s">
        <v>82</v>
      </c>
    </row>
    <row r="467" s="2" customFormat="1" ht="16.5" customHeight="1">
      <c r="A467" s="40"/>
      <c r="B467" s="41"/>
      <c r="C467" s="269" t="s">
        <v>723</v>
      </c>
      <c r="D467" s="269" t="s">
        <v>328</v>
      </c>
      <c r="E467" s="270" t="s">
        <v>724</v>
      </c>
      <c r="F467" s="271" t="s">
        <v>725</v>
      </c>
      <c r="G467" s="272" t="s">
        <v>425</v>
      </c>
      <c r="H467" s="273">
        <v>11</v>
      </c>
      <c r="I467" s="274"/>
      <c r="J467" s="275">
        <f>ROUND(I467*H467,2)</f>
        <v>0</v>
      </c>
      <c r="K467" s="271" t="s">
        <v>19</v>
      </c>
      <c r="L467" s="276"/>
      <c r="M467" s="277" t="s">
        <v>19</v>
      </c>
      <c r="N467" s="278" t="s">
        <v>43</v>
      </c>
      <c r="O467" s="86"/>
      <c r="P467" s="216">
        <f>O467*H467</f>
        <v>0</v>
      </c>
      <c r="Q467" s="216">
        <v>0.114</v>
      </c>
      <c r="R467" s="216">
        <f>Q467*H467</f>
        <v>1.254</v>
      </c>
      <c r="S467" s="216">
        <v>0</v>
      </c>
      <c r="T467" s="217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8" t="s">
        <v>184</v>
      </c>
      <c r="AT467" s="218" t="s">
        <v>328</v>
      </c>
      <c r="AU467" s="218" t="s">
        <v>82</v>
      </c>
      <c r="AY467" s="19" t="s">
        <v>133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19" t="s">
        <v>80</v>
      </c>
      <c r="BK467" s="219">
        <f>ROUND(I467*H467,2)</f>
        <v>0</v>
      </c>
      <c r="BL467" s="19" t="s">
        <v>140</v>
      </c>
      <c r="BM467" s="218" t="s">
        <v>726</v>
      </c>
    </row>
    <row r="468" s="2" customFormat="1">
      <c r="A468" s="40"/>
      <c r="B468" s="41"/>
      <c r="C468" s="42"/>
      <c r="D468" s="227" t="s">
        <v>400</v>
      </c>
      <c r="E468" s="42"/>
      <c r="F468" s="279" t="s">
        <v>557</v>
      </c>
      <c r="G468" s="42"/>
      <c r="H468" s="42"/>
      <c r="I468" s="222"/>
      <c r="J468" s="42"/>
      <c r="K468" s="42"/>
      <c r="L468" s="46"/>
      <c r="M468" s="223"/>
      <c r="N468" s="224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400</v>
      </c>
      <c r="AU468" s="19" t="s">
        <v>82</v>
      </c>
    </row>
    <row r="469" s="2" customFormat="1" ht="16.5" customHeight="1">
      <c r="A469" s="40"/>
      <c r="B469" s="41"/>
      <c r="C469" s="269" t="s">
        <v>727</v>
      </c>
      <c r="D469" s="269" t="s">
        <v>328</v>
      </c>
      <c r="E469" s="270" t="s">
        <v>728</v>
      </c>
      <c r="F469" s="271" t="s">
        <v>729</v>
      </c>
      <c r="G469" s="272" t="s">
        <v>425</v>
      </c>
      <c r="H469" s="273">
        <v>1</v>
      </c>
      <c r="I469" s="274"/>
      <c r="J469" s="275">
        <f>ROUND(I469*H469,2)</f>
        <v>0</v>
      </c>
      <c r="K469" s="271" t="s">
        <v>19</v>
      </c>
      <c r="L469" s="276"/>
      <c r="M469" s="277" t="s">
        <v>19</v>
      </c>
      <c r="N469" s="278" t="s">
        <v>43</v>
      </c>
      <c r="O469" s="86"/>
      <c r="P469" s="216">
        <f>O469*H469</f>
        <v>0</v>
      </c>
      <c r="Q469" s="216">
        <v>0</v>
      </c>
      <c r="R469" s="216">
        <f>Q469*H469</f>
        <v>0</v>
      </c>
      <c r="S469" s="216">
        <v>0</v>
      </c>
      <c r="T469" s="217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8" t="s">
        <v>184</v>
      </c>
      <c r="AT469" s="218" t="s">
        <v>328</v>
      </c>
      <c r="AU469" s="218" t="s">
        <v>82</v>
      </c>
      <c r="AY469" s="19" t="s">
        <v>133</v>
      </c>
      <c r="BE469" s="219">
        <f>IF(N469="základní",J469,0)</f>
        <v>0</v>
      </c>
      <c r="BF469" s="219">
        <f>IF(N469="snížená",J469,0)</f>
        <v>0</v>
      </c>
      <c r="BG469" s="219">
        <f>IF(N469="zákl. přenesená",J469,0)</f>
        <v>0</v>
      </c>
      <c r="BH469" s="219">
        <f>IF(N469="sníž. přenesená",J469,0)</f>
        <v>0</v>
      </c>
      <c r="BI469" s="219">
        <f>IF(N469="nulová",J469,0)</f>
        <v>0</v>
      </c>
      <c r="BJ469" s="19" t="s">
        <v>80</v>
      </c>
      <c r="BK469" s="219">
        <f>ROUND(I469*H469,2)</f>
        <v>0</v>
      </c>
      <c r="BL469" s="19" t="s">
        <v>140</v>
      </c>
      <c r="BM469" s="218" t="s">
        <v>730</v>
      </c>
    </row>
    <row r="470" s="2" customFormat="1">
      <c r="A470" s="40"/>
      <c r="B470" s="41"/>
      <c r="C470" s="42"/>
      <c r="D470" s="227" t="s">
        <v>400</v>
      </c>
      <c r="E470" s="42"/>
      <c r="F470" s="279" t="s">
        <v>557</v>
      </c>
      <c r="G470" s="42"/>
      <c r="H470" s="42"/>
      <c r="I470" s="222"/>
      <c r="J470" s="42"/>
      <c r="K470" s="42"/>
      <c r="L470" s="46"/>
      <c r="M470" s="223"/>
      <c r="N470" s="224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400</v>
      </c>
      <c r="AU470" s="19" t="s">
        <v>82</v>
      </c>
    </row>
    <row r="471" s="2" customFormat="1" ht="16.5" customHeight="1">
      <c r="A471" s="40"/>
      <c r="B471" s="41"/>
      <c r="C471" s="269" t="s">
        <v>731</v>
      </c>
      <c r="D471" s="269" t="s">
        <v>328</v>
      </c>
      <c r="E471" s="270" t="s">
        <v>732</v>
      </c>
      <c r="F471" s="271" t="s">
        <v>733</v>
      </c>
      <c r="G471" s="272" t="s">
        <v>425</v>
      </c>
      <c r="H471" s="273">
        <v>1</v>
      </c>
      <c r="I471" s="274"/>
      <c r="J471" s="275">
        <f>ROUND(I471*H471,2)</f>
        <v>0</v>
      </c>
      <c r="K471" s="271" t="s">
        <v>19</v>
      </c>
      <c r="L471" s="276"/>
      <c r="M471" s="277" t="s">
        <v>19</v>
      </c>
      <c r="N471" s="278" t="s">
        <v>43</v>
      </c>
      <c r="O471" s="86"/>
      <c r="P471" s="216">
        <f>O471*H471</f>
        <v>0</v>
      </c>
      <c r="Q471" s="216">
        <v>0.070999999999999994</v>
      </c>
      <c r="R471" s="216">
        <f>Q471*H471</f>
        <v>0.070999999999999994</v>
      </c>
      <c r="S471" s="216">
        <v>0</v>
      </c>
      <c r="T471" s="217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8" t="s">
        <v>184</v>
      </c>
      <c r="AT471" s="218" t="s">
        <v>328</v>
      </c>
      <c r="AU471" s="218" t="s">
        <v>82</v>
      </c>
      <c r="AY471" s="19" t="s">
        <v>133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19" t="s">
        <v>80</v>
      </c>
      <c r="BK471" s="219">
        <f>ROUND(I471*H471,2)</f>
        <v>0</v>
      </c>
      <c r="BL471" s="19" t="s">
        <v>140</v>
      </c>
      <c r="BM471" s="218" t="s">
        <v>734</v>
      </c>
    </row>
    <row r="472" s="2" customFormat="1">
      <c r="A472" s="40"/>
      <c r="B472" s="41"/>
      <c r="C472" s="42"/>
      <c r="D472" s="227" t="s">
        <v>400</v>
      </c>
      <c r="E472" s="42"/>
      <c r="F472" s="279" t="s">
        <v>557</v>
      </c>
      <c r="G472" s="42"/>
      <c r="H472" s="42"/>
      <c r="I472" s="222"/>
      <c r="J472" s="42"/>
      <c r="K472" s="42"/>
      <c r="L472" s="46"/>
      <c r="M472" s="223"/>
      <c r="N472" s="224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400</v>
      </c>
      <c r="AU472" s="19" t="s">
        <v>82</v>
      </c>
    </row>
    <row r="473" s="2" customFormat="1" ht="16.5" customHeight="1">
      <c r="A473" s="40"/>
      <c r="B473" s="41"/>
      <c r="C473" s="207" t="s">
        <v>735</v>
      </c>
      <c r="D473" s="207" t="s">
        <v>135</v>
      </c>
      <c r="E473" s="208" t="s">
        <v>736</v>
      </c>
      <c r="F473" s="209" t="s">
        <v>737</v>
      </c>
      <c r="G473" s="210" t="s">
        <v>89</v>
      </c>
      <c r="H473" s="211">
        <v>1.7150000000000001</v>
      </c>
      <c r="I473" s="212"/>
      <c r="J473" s="213">
        <f>ROUND(I473*H473,2)</f>
        <v>0</v>
      </c>
      <c r="K473" s="209" t="s">
        <v>139</v>
      </c>
      <c r="L473" s="46"/>
      <c r="M473" s="214" t="s">
        <v>19</v>
      </c>
      <c r="N473" s="215" t="s">
        <v>43</v>
      </c>
      <c r="O473" s="86"/>
      <c r="P473" s="216">
        <f>O473*H473</f>
        <v>0</v>
      </c>
      <c r="Q473" s="216">
        <v>0</v>
      </c>
      <c r="R473" s="216">
        <f>Q473*H473</f>
        <v>0</v>
      </c>
      <c r="S473" s="216">
        <v>0</v>
      </c>
      <c r="T473" s="217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8" t="s">
        <v>140</v>
      </c>
      <c r="AT473" s="218" t="s">
        <v>135</v>
      </c>
      <c r="AU473" s="218" t="s">
        <v>82</v>
      </c>
      <c r="AY473" s="19" t="s">
        <v>133</v>
      </c>
      <c r="BE473" s="219">
        <f>IF(N473="základní",J473,0)</f>
        <v>0</v>
      </c>
      <c r="BF473" s="219">
        <f>IF(N473="snížená",J473,0)</f>
        <v>0</v>
      </c>
      <c r="BG473" s="219">
        <f>IF(N473="zákl. přenesená",J473,0)</f>
        <v>0</v>
      </c>
      <c r="BH473" s="219">
        <f>IF(N473="sníž. přenesená",J473,0)</f>
        <v>0</v>
      </c>
      <c r="BI473" s="219">
        <f>IF(N473="nulová",J473,0)</f>
        <v>0</v>
      </c>
      <c r="BJ473" s="19" t="s">
        <v>80</v>
      </c>
      <c r="BK473" s="219">
        <f>ROUND(I473*H473,2)</f>
        <v>0</v>
      </c>
      <c r="BL473" s="19" t="s">
        <v>140</v>
      </c>
      <c r="BM473" s="218" t="s">
        <v>738</v>
      </c>
    </row>
    <row r="474" s="2" customFormat="1">
      <c r="A474" s="40"/>
      <c r="B474" s="41"/>
      <c r="C474" s="42"/>
      <c r="D474" s="220" t="s">
        <v>142</v>
      </c>
      <c r="E474" s="42"/>
      <c r="F474" s="221" t="s">
        <v>739</v>
      </c>
      <c r="G474" s="42"/>
      <c r="H474" s="42"/>
      <c r="I474" s="222"/>
      <c r="J474" s="42"/>
      <c r="K474" s="42"/>
      <c r="L474" s="46"/>
      <c r="M474" s="223"/>
      <c r="N474" s="224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142</v>
      </c>
      <c r="AU474" s="19" t="s">
        <v>82</v>
      </c>
    </row>
    <row r="475" s="13" customFormat="1">
      <c r="A475" s="13"/>
      <c r="B475" s="225"/>
      <c r="C475" s="226"/>
      <c r="D475" s="227" t="s">
        <v>144</v>
      </c>
      <c r="E475" s="228" t="s">
        <v>19</v>
      </c>
      <c r="F475" s="229" t="s">
        <v>740</v>
      </c>
      <c r="G475" s="226"/>
      <c r="H475" s="228" t="s">
        <v>19</v>
      </c>
      <c r="I475" s="230"/>
      <c r="J475" s="226"/>
      <c r="K475" s="226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144</v>
      </c>
      <c r="AU475" s="235" t="s">
        <v>82</v>
      </c>
      <c r="AV475" s="13" t="s">
        <v>80</v>
      </c>
      <c r="AW475" s="13" t="s">
        <v>33</v>
      </c>
      <c r="AX475" s="13" t="s">
        <v>72</v>
      </c>
      <c r="AY475" s="235" t="s">
        <v>133</v>
      </c>
    </row>
    <row r="476" s="14" customFormat="1">
      <c r="A476" s="14"/>
      <c r="B476" s="236"/>
      <c r="C476" s="237"/>
      <c r="D476" s="227" t="s">
        <v>144</v>
      </c>
      <c r="E476" s="238" t="s">
        <v>19</v>
      </c>
      <c r="F476" s="239" t="s">
        <v>741</v>
      </c>
      <c r="G476" s="237"/>
      <c r="H476" s="240">
        <v>1.7150000000000001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144</v>
      </c>
      <c r="AU476" s="246" t="s">
        <v>82</v>
      </c>
      <c r="AV476" s="14" t="s">
        <v>82</v>
      </c>
      <c r="AW476" s="14" t="s">
        <v>33</v>
      </c>
      <c r="AX476" s="14" t="s">
        <v>72</v>
      </c>
      <c r="AY476" s="246" t="s">
        <v>133</v>
      </c>
    </row>
    <row r="477" s="15" customFormat="1">
      <c r="A477" s="15"/>
      <c r="B477" s="247"/>
      <c r="C477" s="248"/>
      <c r="D477" s="227" t="s">
        <v>144</v>
      </c>
      <c r="E477" s="249" t="s">
        <v>19</v>
      </c>
      <c r="F477" s="250" t="s">
        <v>147</v>
      </c>
      <c r="G477" s="248"/>
      <c r="H477" s="251">
        <v>1.7150000000000001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7" t="s">
        <v>144</v>
      </c>
      <c r="AU477" s="257" t="s">
        <v>82</v>
      </c>
      <c r="AV477" s="15" t="s">
        <v>140</v>
      </c>
      <c r="AW477" s="15" t="s">
        <v>33</v>
      </c>
      <c r="AX477" s="15" t="s">
        <v>80</v>
      </c>
      <c r="AY477" s="257" t="s">
        <v>133</v>
      </c>
    </row>
    <row r="478" s="2" customFormat="1" ht="16.5" customHeight="1">
      <c r="A478" s="40"/>
      <c r="B478" s="41"/>
      <c r="C478" s="207" t="s">
        <v>742</v>
      </c>
      <c r="D478" s="207" t="s">
        <v>135</v>
      </c>
      <c r="E478" s="208" t="s">
        <v>743</v>
      </c>
      <c r="F478" s="209" t="s">
        <v>744</v>
      </c>
      <c r="G478" s="210" t="s">
        <v>89</v>
      </c>
      <c r="H478" s="211">
        <v>9</v>
      </c>
      <c r="I478" s="212"/>
      <c r="J478" s="213">
        <f>ROUND(I478*H478,2)</f>
        <v>0</v>
      </c>
      <c r="K478" s="209" t="s">
        <v>139</v>
      </c>
      <c r="L478" s="46"/>
      <c r="M478" s="214" t="s">
        <v>19</v>
      </c>
      <c r="N478" s="215" t="s">
        <v>43</v>
      </c>
      <c r="O478" s="86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8" t="s">
        <v>140</v>
      </c>
      <c r="AT478" s="218" t="s">
        <v>135</v>
      </c>
      <c r="AU478" s="218" t="s">
        <v>82</v>
      </c>
      <c r="AY478" s="19" t="s">
        <v>133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19" t="s">
        <v>80</v>
      </c>
      <c r="BK478" s="219">
        <f>ROUND(I478*H478,2)</f>
        <v>0</v>
      </c>
      <c r="BL478" s="19" t="s">
        <v>140</v>
      </c>
      <c r="BM478" s="218" t="s">
        <v>745</v>
      </c>
    </row>
    <row r="479" s="2" customFormat="1">
      <c r="A479" s="40"/>
      <c r="B479" s="41"/>
      <c r="C479" s="42"/>
      <c r="D479" s="220" t="s">
        <v>142</v>
      </c>
      <c r="E479" s="42"/>
      <c r="F479" s="221" t="s">
        <v>746</v>
      </c>
      <c r="G479" s="42"/>
      <c r="H479" s="42"/>
      <c r="I479" s="222"/>
      <c r="J479" s="42"/>
      <c r="K479" s="42"/>
      <c r="L479" s="46"/>
      <c r="M479" s="223"/>
      <c r="N479" s="224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142</v>
      </c>
      <c r="AU479" s="19" t="s">
        <v>82</v>
      </c>
    </row>
    <row r="480" s="13" customFormat="1">
      <c r="A480" s="13"/>
      <c r="B480" s="225"/>
      <c r="C480" s="226"/>
      <c r="D480" s="227" t="s">
        <v>144</v>
      </c>
      <c r="E480" s="228" t="s">
        <v>19</v>
      </c>
      <c r="F480" s="229" t="s">
        <v>747</v>
      </c>
      <c r="G480" s="226"/>
      <c r="H480" s="228" t="s">
        <v>19</v>
      </c>
      <c r="I480" s="230"/>
      <c r="J480" s="226"/>
      <c r="K480" s="226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144</v>
      </c>
      <c r="AU480" s="235" t="s">
        <v>82</v>
      </c>
      <c r="AV480" s="13" t="s">
        <v>80</v>
      </c>
      <c r="AW480" s="13" t="s">
        <v>33</v>
      </c>
      <c r="AX480" s="13" t="s">
        <v>72</v>
      </c>
      <c r="AY480" s="235" t="s">
        <v>133</v>
      </c>
    </row>
    <row r="481" s="14" customFormat="1">
      <c r="A481" s="14"/>
      <c r="B481" s="236"/>
      <c r="C481" s="237"/>
      <c r="D481" s="227" t="s">
        <v>144</v>
      </c>
      <c r="E481" s="238" t="s">
        <v>19</v>
      </c>
      <c r="F481" s="239" t="s">
        <v>748</v>
      </c>
      <c r="G481" s="237"/>
      <c r="H481" s="240">
        <v>9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144</v>
      </c>
      <c r="AU481" s="246" t="s">
        <v>82</v>
      </c>
      <c r="AV481" s="14" t="s">
        <v>82</v>
      </c>
      <c r="AW481" s="14" t="s">
        <v>33</v>
      </c>
      <c r="AX481" s="14" t="s">
        <v>72</v>
      </c>
      <c r="AY481" s="246" t="s">
        <v>133</v>
      </c>
    </row>
    <row r="482" s="15" customFormat="1">
      <c r="A482" s="15"/>
      <c r="B482" s="247"/>
      <c r="C482" s="248"/>
      <c r="D482" s="227" t="s">
        <v>144</v>
      </c>
      <c r="E482" s="249" t="s">
        <v>19</v>
      </c>
      <c r="F482" s="250" t="s">
        <v>147</v>
      </c>
      <c r="G482" s="248"/>
      <c r="H482" s="251">
        <v>9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7" t="s">
        <v>144</v>
      </c>
      <c r="AU482" s="257" t="s">
        <v>82</v>
      </c>
      <c r="AV482" s="15" t="s">
        <v>140</v>
      </c>
      <c r="AW482" s="15" t="s">
        <v>33</v>
      </c>
      <c r="AX482" s="15" t="s">
        <v>80</v>
      </c>
      <c r="AY482" s="257" t="s">
        <v>133</v>
      </c>
    </row>
    <row r="483" s="2" customFormat="1" ht="16.5" customHeight="1">
      <c r="A483" s="40"/>
      <c r="B483" s="41"/>
      <c r="C483" s="207" t="s">
        <v>749</v>
      </c>
      <c r="D483" s="207" t="s">
        <v>135</v>
      </c>
      <c r="E483" s="208" t="s">
        <v>750</v>
      </c>
      <c r="F483" s="209" t="s">
        <v>751</v>
      </c>
      <c r="G483" s="210" t="s">
        <v>138</v>
      </c>
      <c r="H483" s="211">
        <v>18</v>
      </c>
      <c r="I483" s="212"/>
      <c r="J483" s="213">
        <f>ROUND(I483*H483,2)</f>
        <v>0</v>
      </c>
      <c r="K483" s="209" t="s">
        <v>139</v>
      </c>
      <c r="L483" s="46"/>
      <c r="M483" s="214" t="s">
        <v>19</v>
      </c>
      <c r="N483" s="215" t="s">
        <v>43</v>
      </c>
      <c r="O483" s="86"/>
      <c r="P483" s="216">
        <f>O483*H483</f>
        <v>0</v>
      </c>
      <c r="Q483" s="216">
        <v>0.0040200000000000001</v>
      </c>
      <c r="R483" s="216">
        <f>Q483*H483</f>
        <v>0.072360000000000008</v>
      </c>
      <c r="S483" s="216">
        <v>0</v>
      </c>
      <c r="T483" s="217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8" t="s">
        <v>140</v>
      </c>
      <c r="AT483" s="218" t="s">
        <v>135</v>
      </c>
      <c r="AU483" s="218" t="s">
        <v>82</v>
      </c>
      <c r="AY483" s="19" t="s">
        <v>133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19" t="s">
        <v>80</v>
      </c>
      <c r="BK483" s="219">
        <f>ROUND(I483*H483,2)</f>
        <v>0</v>
      </c>
      <c r="BL483" s="19" t="s">
        <v>140</v>
      </c>
      <c r="BM483" s="218" t="s">
        <v>752</v>
      </c>
    </row>
    <row r="484" s="2" customFormat="1">
      <c r="A484" s="40"/>
      <c r="B484" s="41"/>
      <c r="C484" s="42"/>
      <c r="D484" s="220" t="s">
        <v>142</v>
      </c>
      <c r="E484" s="42"/>
      <c r="F484" s="221" t="s">
        <v>753</v>
      </c>
      <c r="G484" s="42"/>
      <c r="H484" s="42"/>
      <c r="I484" s="222"/>
      <c r="J484" s="42"/>
      <c r="K484" s="42"/>
      <c r="L484" s="46"/>
      <c r="M484" s="223"/>
      <c r="N484" s="224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142</v>
      </c>
      <c r="AU484" s="19" t="s">
        <v>82</v>
      </c>
    </row>
    <row r="485" s="13" customFormat="1">
      <c r="A485" s="13"/>
      <c r="B485" s="225"/>
      <c r="C485" s="226"/>
      <c r="D485" s="227" t="s">
        <v>144</v>
      </c>
      <c r="E485" s="228" t="s">
        <v>19</v>
      </c>
      <c r="F485" s="229" t="s">
        <v>747</v>
      </c>
      <c r="G485" s="226"/>
      <c r="H485" s="228" t="s">
        <v>19</v>
      </c>
      <c r="I485" s="230"/>
      <c r="J485" s="226"/>
      <c r="K485" s="226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144</v>
      </c>
      <c r="AU485" s="235" t="s">
        <v>82</v>
      </c>
      <c r="AV485" s="13" t="s">
        <v>80</v>
      </c>
      <c r="AW485" s="13" t="s">
        <v>33</v>
      </c>
      <c r="AX485" s="13" t="s">
        <v>72</v>
      </c>
      <c r="AY485" s="235" t="s">
        <v>133</v>
      </c>
    </row>
    <row r="486" s="14" customFormat="1">
      <c r="A486" s="14"/>
      <c r="B486" s="236"/>
      <c r="C486" s="237"/>
      <c r="D486" s="227" t="s">
        <v>144</v>
      </c>
      <c r="E486" s="238" t="s">
        <v>19</v>
      </c>
      <c r="F486" s="239" t="s">
        <v>754</v>
      </c>
      <c r="G486" s="237"/>
      <c r="H486" s="240">
        <v>18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144</v>
      </c>
      <c r="AU486" s="246" t="s">
        <v>82</v>
      </c>
      <c r="AV486" s="14" t="s">
        <v>82</v>
      </c>
      <c r="AW486" s="14" t="s">
        <v>33</v>
      </c>
      <c r="AX486" s="14" t="s">
        <v>72</v>
      </c>
      <c r="AY486" s="246" t="s">
        <v>133</v>
      </c>
    </row>
    <row r="487" s="15" customFormat="1">
      <c r="A487" s="15"/>
      <c r="B487" s="247"/>
      <c r="C487" s="248"/>
      <c r="D487" s="227" t="s">
        <v>144</v>
      </c>
      <c r="E487" s="249" t="s">
        <v>19</v>
      </c>
      <c r="F487" s="250" t="s">
        <v>147</v>
      </c>
      <c r="G487" s="248"/>
      <c r="H487" s="251">
        <v>18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7" t="s">
        <v>144</v>
      </c>
      <c r="AU487" s="257" t="s">
        <v>82</v>
      </c>
      <c r="AV487" s="15" t="s">
        <v>140</v>
      </c>
      <c r="AW487" s="15" t="s">
        <v>33</v>
      </c>
      <c r="AX487" s="15" t="s">
        <v>80</v>
      </c>
      <c r="AY487" s="257" t="s">
        <v>133</v>
      </c>
    </row>
    <row r="488" s="2" customFormat="1" ht="21.75" customHeight="1">
      <c r="A488" s="40"/>
      <c r="B488" s="41"/>
      <c r="C488" s="207" t="s">
        <v>755</v>
      </c>
      <c r="D488" s="207" t="s">
        <v>135</v>
      </c>
      <c r="E488" s="208" t="s">
        <v>756</v>
      </c>
      <c r="F488" s="209" t="s">
        <v>757</v>
      </c>
      <c r="G488" s="210" t="s">
        <v>425</v>
      </c>
      <c r="H488" s="211">
        <v>13</v>
      </c>
      <c r="I488" s="212"/>
      <c r="J488" s="213">
        <f>ROUND(I488*H488,2)</f>
        <v>0</v>
      </c>
      <c r="K488" s="209" t="s">
        <v>19</v>
      </c>
      <c r="L488" s="46"/>
      <c r="M488" s="214" t="s">
        <v>19</v>
      </c>
      <c r="N488" s="215" t="s">
        <v>43</v>
      </c>
      <c r="O488" s="86"/>
      <c r="P488" s="216">
        <f>O488*H488</f>
        <v>0</v>
      </c>
      <c r="Q488" s="216">
        <v>0</v>
      </c>
      <c r="R488" s="216">
        <f>Q488*H488</f>
        <v>0</v>
      </c>
      <c r="S488" s="216">
        <v>0</v>
      </c>
      <c r="T488" s="217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8" t="s">
        <v>140</v>
      </c>
      <c r="AT488" s="218" t="s">
        <v>135</v>
      </c>
      <c r="AU488" s="218" t="s">
        <v>82</v>
      </c>
      <c r="AY488" s="19" t="s">
        <v>133</v>
      </c>
      <c r="BE488" s="219">
        <f>IF(N488="základní",J488,0)</f>
        <v>0</v>
      </c>
      <c r="BF488" s="219">
        <f>IF(N488="snížená",J488,0)</f>
        <v>0</v>
      </c>
      <c r="BG488" s="219">
        <f>IF(N488="zákl. přenesená",J488,0)</f>
        <v>0</v>
      </c>
      <c r="BH488" s="219">
        <f>IF(N488="sníž. přenesená",J488,0)</f>
        <v>0</v>
      </c>
      <c r="BI488" s="219">
        <f>IF(N488="nulová",J488,0)</f>
        <v>0</v>
      </c>
      <c r="BJ488" s="19" t="s">
        <v>80</v>
      </c>
      <c r="BK488" s="219">
        <f>ROUND(I488*H488,2)</f>
        <v>0</v>
      </c>
      <c r="BL488" s="19" t="s">
        <v>140</v>
      </c>
      <c r="BM488" s="218" t="s">
        <v>758</v>
      </c>
    </row>
    <row r="489" s="2" customFormat="1">
      <c r="A489" s="40"/>
      <c r="B489" s="41"/>
      <c r="C489" s="42"/>
      <c r="D489" s="227" t="s">
        <v>400</v>
      </c>
      <c r="E489" s="42"/>
      <c r="F489" s="279" t="s">
        <v>759</v>
      </c>
      <c r="G489" s="42"/>
      <c r="H489" s="42"/>
      <c r="I489" s="222"/>
      <c r="J489" s="42"/>
      <c r="K489" s="42"/>
      <c r="L489" s="46"/>
      <c r="M489" s="223"/>
      <c r="N489" s="224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400</v>
      </c>
      <c r="AU489" s="19" t="s">
        <v>82</v>
      </c>
    </row>
    <row r="490" s="12" customFormat="1" ht="22.8" customHeight="1">
      <c r="A490" s="12"/>
      <c r="B490" s="191"/>
      <c r="C490" s="192"/>
      <c r="D490" s="193" t="s">
        <v>71</v>
      </c>
      <c r="E490" s="205" t="s">
        <v>190</v>
      </c>
      <c r="F490" s="205" t="s">
        <v>760</v>
      </c>
      <c r="G490" s="192"/>
      <c r="H490" s="192"/>
      <c r="I490" s="195"/>
      <c r="J490" s="206">
        <f>BK490</f>
        <v>0</v>
      </c>
      <c r="K490" s="192"/>
      <c r="L490" s="197"/>
      <c r="M490" s="198"/>
      <c r="N490" s="199"/>
      <c r="O490" s="199"/>
      <c r="P490" s="200">
        <f>SUM(P491:P497)</f>
        <v>0</v>
      </c>
      <c r="Q490" s="199"/>
      <c r="R490" s="200">
        <f>SUM(R491:R497)</f>
        <v>0.00055800000000000001</v>
      </c>
      <c r="S490" s="199"/>
      <c r="T490" s="201">
        <f>SUM(T491:T497)</f>
        <v>0.011200000000000002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2" t="s">
        <v>80</v>
      </c>
      <c r="AT490" s="203" t="s">
        <v>71</v>
      </c>
      <c r="AU490" s="203" t="s">
        <v>80</v>
      </c>
      <c r="AY490" s="202" t="s">
        <v>133</v>
      </c>
      <c r="BK490" s="204">
        <f>SUM(BK491:BK497)</f>
        <v>0</v>
      </c>
    </row>
    <row r="491" s="2" customFormat="1" ht="24.15" customHeight="1">
      <c r="A491" s="40"/>
      <c r="B491" s="41"/>
      <c r="C491" s="207" t="s">
        <v>761</v>
      </c>
      <c r="D491" s="207" t="s">
        <v>135</v>
      </c>
      <c r="E491" s="208" t="s">
        <v>762</v>
      </c>
      <c r="F491" s="209" t="s">
        <v>763</v>
      </c>
      <c r="G491" s="210" t="s">
        <v>411</v>
      </c>
      <c r="H491" s="211">
        <v>0.20000000000000001</v>
      </c>
      <c r="I491" s="212"/>
      <c r="J491" s="213">
        <f>ROUND(I491*H491,2)</f>
        <v>0</v>
      </c>
      <c r="K491" s="209" t="s">
        <v>139</v>
      </c>
      <c r="L491" s="46"/>
      <c r="M491" s="214" t="s">
        <v>19</v>
      </c>
      <c r="N491" s="215" t="s">
        <v>43</v>
      </c>
      <c r="O491" s="86"/>
      <c r="P491" s="216">
        <f>O491*H491</f>
        <v>0</v>
      </c>
      <c r="Q491" s="216">
        <v>0.0027899999999999999</v>
      </c>
      <c r="R491" s="216">
        <f>Q491*H491</f>
        <v>0.00055800000000000001</v>
      </c>
      <c r="S491" s="216">
        <v>0.056000000000000001</v>
      </c>
      <c r="T491" s="217">
        <f>S491*H491</f>
        <v>0.011200000000000002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8" t="s">
        <v>140</v>
      </c>
      <c r="AT491" s="218" t="s">
        <v>135</v>
      </c>
      <c r="AU491" s="218" t="s">
        <v>82</v>
      </c>
      <c r="AY491" s="19" t="s">
        <v>133</v>
      </c>
      <c r="BE491" s="219">
        <f>IF(N491="základní",J491,0)</f>
        <v>0</v>
      </c>
      <c r="BF491" s="219">
        <f>IF(N491="snížená",J491,0)</f>
        <v>0</v>
      </c>
      <c r="BG491" s="219">
        <f>IF(N491="zákl. přenesená",J491,0)</f>
        <v>0</v>
      </c>
      <c r="BH491" s="219">
        <f>IF(N491="sníž. přenesená",J491,0)</f>
        <v>0</v>
      </c>
      <c r="BI491" s="219">
        <f>IF(N491="nulová",J491,0)</f>
        <v>0</v>
      </c>
      <c r="BJ491" s="19" t="s">
        <v>80</v>
      </c>
      <c r="BK491" s="219">
        <f>ROUND(I491*H491,2)</f>
        <v>0</v>
      </c>
      <c r="BL491" s="19" t="s">
        <v>140</v>
      </c>
      <c r="BM491" s="218" t="s">
        <v>764</v>
      </c>
    </row>
    <row r="492" s="2" customFormat="1">
      <c r="A492" s="40"/>
      <c r="B492" s="41"/>
      <c r="C492" s="42"/>
      <c r="D492" s="220" t="s">
        <v>142</v>
      </c>
      <c r="E492" s="42"/>
      <c r="F492" s="221" t="s">
        <v>765</v>
      </c>
      <c r="G492" s="42"/>
      <c r="H492" s="42"/>
      <c r="I492" s="222"/>
      <c r="J492" s="42"/>
      <c r="K492" s="42"/>
      <c r="L492" s="46"/>
      <c r="M492" s="223"/>
      <c r="N492" s="224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142</v>
      </c>
      <c r="AU492" s="19" t="s">
        <v>82</v>
      </c>
    </row>
    <row r="493" s="13" customFormat="1">
      <c r="A493" s="13"/>
      <c r="B493" s="225"/>
      <c r="C493" s="226"/>
      <c r="D493" s="227" t="s">
        <v>144</v>
      </c>
      <c r="E493" s="228" t="s">
        <v>19</v>
      </c>
      <c r="F493" s="229" t="s">
        <v>766</v>
      </c>
      <c r="G493" s="226"/>
      <c r="H493" s="228" t="s">
        <v>19</v>
      </c>
      <c r="I493" s="230"/>
      <c r="J493" s="226"/>
      <c r="K493" s="226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144</v>
      </c>
      <c r="AU493" s="235" t="s">
        <v>82</v>
      </c>
      <c r="AV493" s="13" t="s">
        <v>80</v>
      </c>
      <c r="AW493" s="13" t="s">
        <v>33</v>
      </c>
      <c r="AX493" s="13" t="s">
        <v>72</v>
      </c>
      <c r="AY493" s="235" t="s">
        <v>133</v>
      </c>
    </row>
    <row r="494" s="14" customFormat="1">
      <c r="A494" s="14"/>
      <c r="B494" s="236"/>
      <c r="C494" s="237"/>
      <c r="D494" s="227" t="s">
        <v>144</v>
      </c>
      <c r="E494" s="238" t="s">
        <v>19</v>
      </c>
      <c r="F494" s="239" t="s">
        <v>767</v>
      </c>
      <c r="G494" s="237"/>
      <c r="H494" s="240">
        <v>0.20000000000000001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144</v>
      </c>
      <c r="AU494" s="246" t="s">
        <v>82</v>
      </c>
      <c r="AV494" s="14" t="s">
        <v>82</v>
      </c>
      <c r="AW494" s="14" t="s">
        <v>33</v>
      </c>
      <c r="AX494" s="14" t="s">
        <v>72</v>
      </c>
      <c r="AY494" s="246" t="s">
        <v>133</v>
      </c>
    </row>
    <row r="495" s="15" customFormat="1">
      <c r="A495" s="15"/>
      <c r="B495" s="247"/>
      <c r="C495" s="248"/>
      <c r="D495" s="227" t="s">
        <v>144</v>
      </c>
      <c r="E495" s="249" t="s">
        <v>19</v>
      </c>
      <c r="F495" s="250" t="s">
        <v>147</v>
      </c>
      <c r="G495" s="248"/>
      <c r="H495" s="251">
        <v>0.20000000000000001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7" t="s">
        <v>144</v>
      </c>
      <c r="AU495" s="257" t="s">
        <v>82</v>
      </c>
      <c r="AV495" s="15" t="s">
        <v>140</v>
      </c>
      <c r="AW495" s="15" t="s">
        <v>33</v>
      </c>
      <c r="AX495" s="15" t="s">
        <v>80</v>
      </c>
      <c r="AY495" s="257" t="s">
        <v>133</v>
      </c>
    </row>
    <row r="496" s="2" customFormat="1" ht="37.8" customHeight="1">
      <c r="A496" s="40"/>
      <c r="B496" s="41"/>
      <c r="C496" s="207" t="s">
        <v>768</v>
      </c>
      <c r="D496" s="207" t="s">
        <v>135</v>
      </c>
      <c r="E496" s="208" t="s">
        <v>769</v>
      </c>
      <c r="F496" s="209" t="s">
        <v>770</v>
      </c>
      <c r="G496" s="210" t="s">
        <v>138</v>
      </c>
      <c r="H496" s="211">
        <v>35.100000000000001</v>
      </c>
      <c r="I496" s="212"/>
      <c r="J496" s="213">
        <f>ROUND(I496*H496,2)</f>
        <v>0</v>
      </c>
      <c r="K496" s="209" t="s">
        <v>139</v>
      </c>
      <c r="L496" s="46"/>
      <c r="M496" s="214" t="s">
        <v>19</v>
      </c>
      <c r="N496" s="215" t="s">
        <v>43</v>
      </c>
      <c r="O496" s="86"/>
      <c r="P496" s="216">
        <f>O496*H496</f>
        <v>0</v>
      </c>
      <c r="Q496" s="216">
        <v>0</v>
      </c>
      <c r="R496" s="216">
        <f>Q496*H496</f>
        <v>0</v>
      </c>
      <c r="S496" s="216">
        <v>0</v>
      </c>
      <c r="T496" s="217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8" t="s">
        <v>140</v>
      </c>
      <c r="AT496" s="218" t="s">
        <v>135</v>
      </c>
      <c r="AU496" s="218" t="s">
        <v>82</v>
      </c>
      <c r="AY496" s="19" t="s">
        <v>133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19" t="s">
        <v>80</v>
      </c>
      <c r="BK496" s="219">
        <f>ROUND(I496*H496,2)</f>
        <v>0</v>
      </c>
      <c r="BL496" s="19" t="s">
        <v>140</v>
      </c>
      <c r="BM496" s="218" t="s">
        <v>771</v>
      </c>
    </row>
    <row r="497" s="2" customFormat="1">
      <c r="A497" s="40"/>
      <c r="B497" s="41"/>
      <c r="C497" s="42"/>
      <c r="D497" s="220" t="s">
        <v>142</v>
      </c>
      <c r="E497" s="42"/>
      <c r="F497" s="221" t="s">
        <v>772</v>
      </c>
      <c r="G497" s="42"/>
      <c r="H497" s="42"/>
      <c r="I497" s="222"/>
      <c r="J497" s="42"/>
      <c r="K497" s="42"/>
      <c r="L497" s="46"/>
      <c r="M497" s="223"/>
      <c r="N497" s="224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142</v>
      </c>
      <c r="AU497" s="19" t="s">
        <v>82</v>
      </c>
    </row>
    <row r="498" s="12" customFormat="1" ht="22.8" customHeight="1">
      <c r="A498" s="12"/>
      <c r="B498" s="191"/>
      <c r="C498" s="192"/>
      <c r="D498" s="193" t="s">
        <v>71</v>
      </c>
      <c r="E498" s="205" t="s">
        <v>773</v>
      </c>
      <c r="F498" s="205" t="s">
        <v>774</v>
      </c>
      <c r="G498" s="192"/>
      <c r="H498" s="192"/>
      <c r="I498" s="195"/>
      <c r="J498" s="206">
        <f>BK498</f>
        <v>0</v>
      </c>
      <c r="K498" s="192"/>
      <c r="L498" s="197"/>
      <c r="M498" s="198"/>
      <c r="N498" s="199"/>
      <c r="O498" s="199"/>
      <c r="P498" s="200">
        <f>SUM(P499:P507)</f>
        <v>0</v>
      </c>
      <c r="Q498" s="199"/>
      <c r="R498" s="200">
        <f>SUM(R499:R507)</f>
        <v>0</v>
      </c>
      <c r="S498" s="199"/>
      <c r="T498" s="201">
        <f>SUM(T499:T507)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2" t="s">
        <v>80</v>
      </c>
      <c r="AT498" s="203" t="s">
        <v>71</v>
      </c>
      <c r="AU498" s="203" t="s">
        <v>80</v>
      </c>
      <c r="AY498" s="202" t="s">
        <v>133</v>
      </c>
      <c r="BK498" s="204">
        <f>SUM(BK499:BK507)</f>
        <v>0</v>
      </c>
    </row>
    <row r="499" s="2" customFormat="1" ht="21.75" customHeight="1">
      <c r="A499" s="40"/>
      <c r="B499" s="41"/>
      <c r="C499" s="207" t="s">
        <v>775</v>
      </c>
      <c r="D499" s="207" t="s">
        <v>135</v>
      </c>
      <c r="E499" s="208" t="s">
        <v>776</v>
      </c>
      <c r="F499" s="209" t="s">
        <v>777</v>
      </c>
      <c r="G499" s="210" t="s">
        <v>289</v>
      </c>
      <c r="H499" s="211">
        <v>163.56899999999999</v>
      </c>
      <c r="I499" s="212"/>
      <c r="J499" s="213">
        <f>ROUND(I499*H499,2)</f>
        <v>0</v>
      </c>
      <c r="K499" s="209" t="s">
        <v>139</v>
      </c>
      <c r="L499" s="46"/>
      <c r="M499" s="214" t="s">
        <v>19</v>
      </c>
      <c r="N499" s="215" t="s">
        <v>43</v>
      </c>
      <c r="O499" s="86"/>
      <c r="P499" s="216">
        <f>O499*H499</f>
        <v>0</v>
      </c>
      <c r="Q499" s="216">
        <v>0</v>
      </c>
      <c r="R499" s="216">
        <f>Q499*H499</f>
        <v>0</v>
      </c>
      <c r="S499" s="216">
        <v>0</v>
      </c>
      <c r="T499" s="217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8" t="s">
        <v>140</v>
      </c>
      <c r="AT499" s="218" t="s">
        <v>135</v>
      </c>
      <c r="AU499" s="218" t="s">
        <v>82</v>
      </c>
      <c r="AY499" s="19" t="s">
        <v>133</v>
      </c>
      <c r="BE499" s="219">
        <f>IF(N499="základní",J499,0)</f>
        <v>0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19" t="s">
        <v>80</v>
      </c>
      <c r="BK499" s="219">
        <f>ROUND(I499*H499,2)</f>
        <v>0</v>
      </c>
      <c r="BL499" s="19" t="s">
        <v>140</v>
      </c>
      <c r="BM499" s="218" t="s">
        <v>778</v>
      </c>
    </row>
    <row r="500" s="2" customFormat="1">
      <c r="A500" s="40"/>
      <c r="B500" s="41"/>
      <c r="C500" s="42"/>
      <c r="D500" s="220" t="s">
        <v>142</v>
      </c>
      <c r="E500" s="42"/>
      <c r="F500" s="221" t="s">
        <v>779</v>
      </c>
      <c r="G500" s="42"/>
      <c r="H500" s="42"/>
      <c r="I500" s="222"/>
      <c r="J500" s="42"/>
      <c r="K500" s="42"/>
      <c r="L500" s="46"/>
      <c r="M500" s="223"/>
      <c r="N500" s="224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142</v>
      </c>
      <c r="AU500" s="19" t="s">
        <v>82</v>
      </c>
    </row>
    <row r="501" s="2" customFormat="1" ht="24.15" customHeight="1">
      <c r="A501" s="40"/>
      <c r="B501" s="41"/>
      <c r="C501" s="207" t="s">
        <v>780</v>
      </c>
      <c r="D501" s="207" t="s">
        <v>135</v>
      </c>
      <c r="E501" s="208" t="s">
        <v>781</v>
      </c>
      <c r="F501" s="209" t="s">
        <v>782</v>
      </c>
      <c r="G501" s="210" t="s">
        <v>289</v>
      </c>
      <c r="H501" s="211">
        <v>2453.5349999999999</v>
      </c>
      <c r="I501" s="212"/>
      <c r="J501" s="213">
        <f>ROUND(I501*H501,2)</f>
        <v>0</v>
      </c>
      <c r="K501" s="209" t="s">
        <v>139</v>
      </c>
      <c r="L501" s="46"/>
      <c r="M501" s="214" t="s">
        <v>19</v>
      </c>
      <c r="N501" s="215" t="s">
        <v>43</v>
      </c>
      <c r="O501" s="86"/>
      <c r="P501" s="216">
        <f>O501*H501</f>
        <v>0</v>
      </c>
      <c r="Q501" s="216">
        <v>0</v>
      </c>
      <c r="R501" s="216">
        <f>Q501*H501</f>
        <v>0</v>
      </c>
      <c r="S501" s="216">
        <v>0</v>
      </c>
      <c r="T501" s="217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8" t="s">
        <v>140</v>
      </c>
      <c r="AT501" s="218" t="s">
        <v>135</v>
      </c>
      <c r="AU501" s="218" t="s">
        <v>82</v>
      </c>
      <c r="AY501" s="19" t="s">
        <v>133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19" t="s">
        <v>80</v>
      </c>
      <c r="BK501" s="219">
        <f>ROUND(I501*H501,2)</f>
        <v>0</v>
      </c>
      <c r="BL501" s="19" t="s">
        <v>140</v>
      </c>
      <c r="BM501" s="218" t="s">
        <v>783</v>
      </c>
    </row>
    <row r="502" s="2" customFormat="1">
      <c r="A502" s="40"/>
      <c r="B502" s="41"/>
      <c r="C502" s="42"/>
      <c r="D502" s="220" t="s">
        <v>142</v>
      </c>
      <c r="E502" s="42"/>
      <c r="F502" s="221" t="s">
        <v>784</v>
      </c>
      <c r="G502" s="42"/>
      <c r="H502" s="42"/>
      <c r="I502" s="222"/>
      <c r="J502" s="42"/>
      <c r="K502" s="42"/>
      <c r="L502" s="46"/>
      <c r="M502" s="223"/>
      <c r="N502" s="224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142</v>
      </c>
      <c r="AU502" s="19" t="s">
        <v>82</v>
      </c>
    </row>
    <row r="503" s="14" customFormat="1">
      <c r="A503" s="14"/>
      <c r="B503" s="236"/>
      <c r="C503" s="237"/>
      <c r="D503" s="227" t="s">
        <v>144</v>
      </c>
      <c r="E503" s="237"/>
      <c r="F503" s="239" t="s">
        <v>785</v>
      </c>
      <c r="G503" s="237"/>
      <c r="H503" s="240">
        <v>2453.5349999999999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144</v>
      </c>
      <c r="AU503" s="246" t="s">
        <v>82</v>
      </c>
      <c r="AV503" s="14" t="s">
        <v>82</v>
      </c>
      <c r="AW503" s="14" t="s">
        <v>4</v>
      </c>
      <c r="AX503" s="14" t="s">
        <v>80</v>
      </c>
      <c r="AY503" s="246" t="s">
        <v>133</v>
      </c>
    </row>
    <row r="504" s="2" customFormat="1" ht="24.15" customHeight="1">
      <c r="A504" s="40"/>
      <c r="B504" s="41"/>
      <c r="C504" s="207" t="s">
        <v>786</v>
      </c>
      <c r="D504" s="207" t="s">
        <v>135</v>
      </c>
      <c r="E504" s="208" t="s">
        <v>787</v>
      </c>
      <c r="F504" s="209" t="s">
        <v>788</v>
      </c>
      <c r="G504" s="210" t="s">
        <v>289</v>
      </c>
      <c r="H504" s="211">
        <v>27.742000000000001</v>
      </c>
      <c r="I504" s="212"/>
      <c r="J504" s="213">
        <f>ROUND(I504*H504,2)</f>
        <v>0</v>
      </c>
      <c r="K504" s="209" t="s">
        <v>139</v>
      </c>
      <c r="L504" s="46"/>
      <c r="M504" s="214" t="s">
        <v>19</v>
      </c>
      <c r="N504" s="215" t="s">
        <v>43</v>
      </c>
      <c r="O504" s="86"/>
      <c r="P504" s="216">
        <f>O504*H504</f>
        <v>0</v>
      </c>
      <c r="Q504" s="216">
        <v>0</v>
      </c>
      <c r="R504" s="216">
        <f>Q504*H504</f>
        <v>0</v>
      </c>
      <c r="S504" s="216">
        <v>0</v>
      </c>
      <c r="T504" s="217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8" t="s">
        <v>140</v>
      </c>
      <c r="AT504" s="218" t="s">
        <v>135</v>
      </c>
      <c r="AU504" s="218" t="s">
        <v>82</v>
      </c>
      <c r="AY504" s="19" t="s">
        <v>133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19" t="s">
        <v>80</v>
      </c>
      <c r="BK504" s="219">
        <f>ROUND(I504*H504,2)</f>
        <v>0</v>
      </c>
      <c r="BL504" s="19" t="s">
        <v>140</v>
      </c>
      <c r="BM504" s="218" t="s">
        <v>789</v>
      </c>
    </row>
    <row r="505" s="2" customFormat="1">
      <c r="A505" s="40"/>
      <c r="B505" s="41"/>
      <c r="C505" s="42"/>
      <c r="D505" s="220" t="s">
        <v>142</v>
      </c>
      <c r="E505" s="42"/>
      <c r="F505" s="221" t="s">
        <v>790</v>
      </c>
      <c r="G505" s="42"/>
      <c r="H505" s="42"/>
      <c r="I505" s="222"/>
      <c r="J505" s="42"/>
      <c r="K505" s="42"/>
      <c r="L505" s="46"/>
      <c r="M505" s="223"/>
      <c r="N505" s="224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142</v>
      </c>
      <c r="AU505" s="19" t="s">
        <v>82</v>
      </c>
    </row>
    <row r="506" s="2" customFormat="1" ht="24.15" customHeight="1">
      <c r="A506" s="40"/>
      <c r="B506" s="41"/>
      <c r="C506" s="207" t="s">
        <v>791</v>
      </c>
      <c r="D506" s="207" t="s">
        <v>135</v>
      </c>
      <c r="E506" s="208" t="s">
        <v>792</v>
      </c>
      <c r="F506" s="209" t="s">
        <v>288</v>
      </c>
      <c r="G506" s="210" t="s">
        <v>289</v>
      </c>
      <c r="H506" s="211">
        <v>135.816</v>
      </c>
      <c r="I506" s="212"/>
      <c r="J506" s="213">
        <f>ROUND(I506*H506,2)</f>
        <v>0</v>
      </c>
      <c r="K506" s="209" t="s">
        <v>139</v>
      </c>
      <c r="L506" s="46"/>
      <c r="M506" s="214" t="s">
        <v>19</v>
      </c>
      <c r="N506" s="215" t="s">
        <v>43</v>
      </c>
      <c r="O506" s="86"/>
      <c r="P506" s="216">
        <f>O506*H506</f>
        <v>0</v>
      </c>
      <c r="Q506" s="216">
        <v>0</v>
      </c>
      <c r="R506" s="216">
        <f>Q506*H506</f>
        <v>0</v>
      </c>
      <c r="S506" s="216">
        <v>0</v>
      </c>
      <c r="T506" s="217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8" t="s">
        <v>140</v>
      </c>
      <c r="AT506" s="218" t="s">
        <v>135</v>
      </c>
      <c r="AU506" s="218" t="s">
        <v>82</v>
      </c>
      <c r="AY506" s="19" t="s">
        <v>133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19" t="s">
        <v>80</v>
      </c>
      <c r="BK506" s="219">
        <f>ROUND(I506*H506,2)</f>
        <v>0</v>
      </c>
      <c r="BL506" s="19" t="s">
        <v>140</v>
      </c>
      <c r="BM506" s="218" t="s">
        <v>793</v>
      </c>
    </row>
    <row r="507" s="2" customFormat="1">
      <c r="A507" s="40"/>
      <c r="B507" s="41"/>
      <c r="C507" s="42"/>
      <c r="D507" s="220" t="s">
        <v>142</v>
      </c>
      <c r="E507" s="42"/>
      <c r="F507" s="221" t="s">
        <v>794</v>
      </c>
      <c r="G507" s="42"/>
      <c r="H507" s="42"/>
      <c r="I507" s="222"/>
      <c r="J507" s="42"/>
      <c r="K507" s="42"/>
      <c r="L507" s="46"/>
      <c r="M507" s="223"/>
      <c r="N507" s="224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142</v>
      </c>
      <c r="AU507" s="19" t="s">
        <v>82</v>
      </c>
    </row>
    <row r="508" s="12" customFormat="1" ht="22.8" customHeight="1">
      <c r="A508" s="12"/>
      <c r="B508" s="191"/>
      <c r="C508" s="192"/>
      <c r="D508" s="193" t="s">
        <v>71</v>
      </c>
      <c r="E508" s="205" t="s">
        <v>795</v>
      </c>
      <c r="F508" s="205" t="s">
        <v>796</v>
      </c>
      <c r="G508" s="192"/>
      <c r="H508" s="192"/>
      <c r="I508" s="195"/>
      <c r="J508" s="206">
        <f>BK508</f>
        <v>0</v>
      </c>
      <c r="K508" s="192"/>
      <c r="L508" s="197"/>
      <c r="M508" s="198"/>
      <c r="N508" s="199"/>
      <c r="O508" s="199"/>
      <c r="P508" s="200">
        <f>SUM(P509:P510)</f>
        <v>0</v>
      </c>
      <c r="Q508" s="199"/>
      <c r="R508" s="200">
        <f>SUM(R509:R510)</f>
        <v>0</v>
      </c>
      <c r="S508" s="199"/>
      <c r="T508" s="201">
        <f>SUM(T509:T510)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02" t="s">
        <v>80</v>
      </c>
      <c r="AT508" s="203" t="s">
        <v>71</v>
      </c>
      <c r="AU508" s="203" t="s">
        <v>80</v>
      </c>
      <c r="AY508" s="202" t="s">
        <v>133</v>
      </c>
      <c r="BK508" s="204">
        <f>SUM(BK509:BK510)</f>
        <v>0</v>
      </c>
    </row>
    <row r="509" s="2" customFormat="1" ht="24.15" customHeight="1">
      <c r="A509" s="40"/>
      <c r="B509" s="41"/>
      <c r="C509" s="207" t="s">
        <v>797</v>
      </c>
      <c r="D509" s="207" t="s">
        <v>135</v>
      </c>
      <c r="E509" s="208" t="s">
        <v>798</v>
      </c>
      <c r="F509" s="209" t="s">
        <v>799</v>
      </c>
      <c r="G509" s="210" t="s">
        <v>289</v>
      </c>
      <c r="H509" s="211">
        <v>905.64099999999996</v>
      </c>
      <c r="I509" s="212"/>
      <c r="J509" s="213">
        <f>ROUND(I509*H509,2)</f>
        <v>0</v>
      </c>
      <c r="K509" s="209" t="s">
        <v>139</v>
      </c>
      <c r="L509" s="46"/>
      <c r="M509" s="214" t="s">
        <v>19</v>
      </c>
      <c r="N509" s="215" t="s">
        <v>43</v>
      </c>
      <c r="O509" s="86"/>
      <c r="P509" s="216">
        <f>O509*H509</f>
        <v>0</v>
      </c>
      <c r="Q509" s="216">
        <v>0</v>
      </c>
      <c r="R509" s="216">
        <f>Q509*H509</f>
        <v>0</v>
      </c>
      <c r="S509" s="216">
        <v>0</v>
      </c>
      <c r="T509" s="217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8" t="s">
        <v>140</v>
      </c>
      <c r="AT509" s="218" t="s">
        <v>135</v>
      </c>
      <c r="AU509" s="218" t="s">
        <v>82</v>
      </c>
      <c r="AY509" s="19" t="s">
        <v>133</v>
      </c>
      <c r="BE509" s="219">
        <f>IF(N509="základní",J509,0)</f>
        <v>0</v>
      </c>
      <c r="BF509" s="219">
        <f>IF(N509="snížená",J509,0)</f>
        <v>0</v>
      </c>
      <c r="BG509" s="219">
        <f>IF(N509="zákl. přenesená",J509,0)</f>
        <v>0</v>
      </c>
      <c r="BH509" s="219">
        <f>IF(N509="sníž. přenesená",J509,0)</f>
        <v>0</v>
      </c>
      <c r="BI509" s="219">
        <f>IF(N509="nulová",J509,0)</f>
        <v>0</v>
      </c>
      <c r="BJ509" s="19" t="s">
        <v>80</v>
      </c>
      <c r="BK509" s="219">
        <f>ROUND(I509*H509,2)</f>
        <v>0</v>
      </c>
      <c r="BL509" s="19" t="s">
        <v>140</v>
      </c>
      <c r="BM509" s="218" t="s">
        <v>800</v>
      </c>
    </row>
    <row r="510" s="2" customFormat="1">
      <c r="A510" s="40"/>
      <c r="B510" s="41"/>
      <c r="C510" s="42"/>
      <c r="D510" s="220" t="s">
        <v>142</v>
      </c>
      <c r="E510" s="42"/>
      <c r="F510" s="221" t="s">
        <v>801</v>
      </c>
      <c r="G510" s="42"/>
      <c r="H510" s="42"/>
      <c r="I510" s="222"/>
      <c r="J510" s="42"/>
      <c r="K510" s="42"/>
      <c r="L510" s="46"/>
      <c r="M510" s="280"/>
      <c r="N510" s="281"/>
      <c r="O510" s="282"/>
      <c r="P510" s="282"/>
      <c r="Q510" s="282"/>
      <c r="R510" s="282"/>
      <c r="S510" s="282"/>
      <c r="T510" s="283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142</v>
      </c>
      <c r="AU510" s="19" t="s">
        <v>82</v>
      </c>
    </row>
    <row r="511" s="2" customFormat="1" ht="6.96" customHeight="1">
      <c r="A511" s="40"/>
      <c r="B511" s="61"/>
      <c r="C511" s="62"/>
      <c r="D511" s="62"/>
      <c r="E511" s="62"/>
      <c r="F511" s="62"/>
      <c r="G511" s="62"/>
      <c r="H511" s="62"/>
      <c r="I511" s="62"/>
      <c r="J511" s="62"/>
      <c r="K511" s="62"/>
      <c r="L511" s="46"/>
      <c r="M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</sheetData>
  <sheetProtection sheet="1" autoFilter="0" formatColumns="0" formatRows="0" objects="1" scenarios="1" spinCount="100000" saltValue="NNLpUSa1fl70M8+39T0ClBfrQffCdnkoNFhtwzOrUvAMEDTPt/Qfn+uinCO/1YI4e2UCNctM4teY0Gamm1oT7g==" hashValue="7BED5a4DJX3Xu1nthV5xd4GXbv8PbIo8x3rdho+9AvDiWdGjJOptNiMQsNtMuNvaXhsIGoKeGz5CqcqplNOHZQ==" algorithmName="SHA-512" password="CC35"/>
  <autoFilter ref="C88:K51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3_02/113106151"/>
    <hyperlink ref="F98" r:id="rId2" display="https://podminky.urs.cz/item/CS_URS_2023_02/113107164"/>
    <hyperlink ref="F103" r:id="rId3" display="https://podminky.urs.cz/item/CS_URS_2023_02/113107182"/>
    <hyperlink ref="F108" r:id="rId4" display="https://podminky.urs.cz/item/CS_URS_2023_02/113107325"/>
    <hyperlink ref="F113" r:id="rId5" display="https://podminky.urs.cz/item/CS_URS_2023_02/121151123"/>
    <hyperlink ref="F118" r:id="rId6" display="https://podminky.urs.cz/item/CS_URS_2023_02/132251254"/>
    <hyperlink ref="F123" r:id="rId7" display="https://podminky.urs.cz/item/CS_URS_2023_02/132254204"/>
    <hyperlink ref="F128" r:id="rId8" display="https://podminky.urs.cz/item/CS_URS_2023_02/132351254"/>
    <hyperlink ref="F133" r:id="rId9" display="https://podminky.urs.cz/item/CS_URS_2023_02/132354205"/>
    <hyperlink ref="F138" r:id="rId10" display="https://podminky.urs.cz/item/CS_URS_2023_02/132451252"/>
    <hyperlink ref="F143" r:id="rId11" display="https://podminky.urs.cz/item/CS_URS_2023_02/132454204"/>
    <hyperlink ref="F148" r:id="rId12" display="https://podminky.urs.cz/item/CS_URS_2023_02/151101101"/>
    <hyperlink ref="F152" r:id="rId13" display="https://podminky.urs.cz/item/CS_URS_2023_02/151101102"/>
    <hyperlink ref="F164" r:id="rId14" display="https://podminky.urs.cz/item/CS_URS_2023_02/151101111"/>
    <hyperlink ref="F166" r:id="rId15" display="https://podminky.urs.cz/item/CS_URS_2023_02/151101112"/>
    <hyperlink ref="F168" r:id="rId16" display="https://podminky.urs.cz/item/CS_URS_2023_02/162251102"/>
    <hyperlink ref="F173" r:id="rId17" display="https://podminky.urs.cz/item/CS_URS_2023_02/162651112"/>
    <hyperlink ref="F181" r:id="rId18" display="https://podminky.urs.cz/item/CS_URS_2023_02/162651132"/>
    <hyperlink ref="F190" r:id="rId19" display="https://podminky.urs.cz/item/CS_URS_2023_02/162751137"/>
    <hyperlink ref="F196" r:id="rId20" display="https://podminky.urs.cz/item/CS_URS_2023_02/162751139"/>
    <hyperlink ref="F199" r:id="rId21" display="https://podminky.urs.cz/item/CS_URS_2023_02/167151111"/>
    <hyperlink ref="F203" r:id="rId22" display="https://podminky.urs.cz/item/CS_URS_2023_02/167151112"/>
    <hyperlink ref="F207" r:id="rId23" display="https://podminky.urs.cz/item/CS_URS_2023_02/171201231"/>
    <hyperlink ref="F210" r:id="rId24" display="https://podminky.urs.cz/item/CS_URS_2023_02/171251201"/>
    <hyperlink ref="F216" r:id="rId25" display="https://podminky.urs.cz/item/CS_URS_2023_02/174151101"/>
    <hyperlink ref="F230" r:id="rId26" display="https://podminky.urs.cz/item/CS_URS_2023_02/175151101"/>
    <hyperlink ref="F242" r:id="rId27" display="https://podminky.urs.cz/item/CS_URS_2023_02/181351113"/>
    <hyperlink ref="F247" r:id="rId28" display="https://podminky.urs.cz/item/CS_URS_2023_02/181411121"/>
    <hyperlink ref="F253" r:id="rId29" display="https://podminky.urs.cz/item/CS_URS_2023_02/181411131"/>
    <hyperlink ref="F259" r:id="rId30" display="https://podminky.urs.cz/item/CS_URS_2023_02/181951111"/>
    <hyperlink ref="F264" r:id="rId31" display="https://podminky.urs.cz/item/CS_URS_2023_02/185803111"/>
    <hyperlink ref="F266" r:id="rId32" display="https://podminky.urs.cz/item/CS_URS_2023_02/185803211"/>
    <hyperlink ref="F268" r:id="rId33" display="https://podminky.urs.cz/item/CS_URS_2023_02/185804312"/>
    <hyperlink ref="F273" r:id="rId34" display="https://podminky.urs.cz/item/CS_URS_2023_02/185851121"/>
    <hyperlink ref="F275" r:id="rId35" display="https://podminky.urs.cz/item/CS_URS_2023_02/185851129"/>
    <hyperlink ref="F286" r:id="rId36" display="https://podminky.urs.cz/item/CS_URS_2023_02/212751103"/>
    <hyperlink ref="F288" r:id="rId37" display="https://podminky.urs.cz/item/CS_URS_2023_02/213311113"/>
    <hyperlink ref="F294" r:id="rId38" display="https://podminky.urs.cz/item/CS_URS_2023_02/317121251"/>
    <hyperlink ref="F300" r:id="rId39" display="https://podminky.urs.cz/item/CS_URS_2023_02/359901211"/>
    <hyperlink ref="F303" r:id="rId40" display="https://podminky.urs.cz/item/CS_URS_2023_02/451541111"/>
    <hyperlink ref="F310" r:id="rId41" display="https://podminky.urs.cz/item/CS_URS_2023_02/451573111"/>
    <hyperlink ref="F316" r:id="rId42" display="https://podminky.urs.cz/item/CS_URS_2023_02/452311131"/>
    <hyperlink ref="F321" r:id="rId43" display="https://podminky.urs.cz/item/CS_URS_2023_02/452312131"/>
    <hyperlink ref="F326" r:id="rId44" display="https://podminky.urs.cz/item/CS_URS_2023_02/452351101"/>
    <hyperlink ref="F331" r:id="rId45" display="https://podminky.urs.cz/item/CS_URS_2023_02/463212121"/>
    <hyperlink ref="F336" r:id="rId46" display="https://podminky.urs.cz/item/CS_URS_2023_02/463212191"/>
    <hyperlink ref="F342" r:id="rId47" display="https://podminky.urs.cz/item/CS_URS_2023_02/564760101"/>
    <hyperlink ref="F347" r:id="rId48" display="https://podminky.urs.cz/item/CS_URS_2023_02/564801012"/>
    <hyperlink ref="F353" r:id="rId49" display="https://podminky.urs.cz/item/CS_URS_2023_02/564851111"/>
    <hyperlink ref="F358" r:id="rId50" display="https://podminky.urs.cz/item/CS_URS_2023_02/564861111"/>
    <hyperlink ref="F360" r:id="rId51" display="https://podminky.urs.cz/item/CS_URS_2023_02/564861011"/>
    <hyperlink ref="F366" r:id="rId52" display="https://podminky.urs.cz/item/CS_URS_2023_02/565145101"/>
    <hyperlink ref="F371" r:id="rId53" display="https://podminky.urs.cz/item/CS_URS_2023_02/569231111"/>
    <hyperlink ref="F377" r:id="rId54" display="https://podminky.urs.cz/item/CS_URS_2023_02/573111115"/>
    <hyperlink ref="F379" r:id="rId55" display="https://podminky.urs.cz/item/CS_URS_2023_02/573211112"/>
    <hyperlink ref="F381" r:id="rId56" display="https://podminky.urs.cz/item/CS_URS_2023_02/577134031"/>
    <hyperlink ref="F383" r:id="rId57" display="https://podminky.urs.cz/item/CS_URS_2023_02/591211111"/>
    <hyperlink ref="F389" r:id="rId58" display="https://podminky.urs.cz/item/CS_URS_2023_02/821391111"/>
    <hyperlink ref="F394" r:id="rId59" display="https://podminky.urs.cz/item/CS_URS_2023_02/831392121"/>
    <hyperlink ref="F399" r:id="rId60" display="https://podminky.urs.cz/item/CS_URS_2023_02/837392221"/>
    <hyperlink ref="F403" r:id="rId61" display="https://podminky.urs.cz/item/CS_URS_2023_02/871315211"/>
    <hyperlink ref="F405" r:id="rId62" display="https://podminky.urs.cz/item/CS_URS_2023_02/871350310"/>
    <hyperlink ref="F409" r:id="rId63" display="https://podminky.urs.cz/item/CS_URS_2023_02/877310310"/>
    <hyperlink ref="F415" r:id="rId64" display="https://podminky.urs.cz/item/CS_URS_2023_02/877350330"/>
    <hyperlink ref="F419" r:id="rId65" display="https://podminky.urs.cz/item/CS_URS_2023_02/877350310"/>
    <hyperlink ref="F423" r:id="rId66" display="https://podminky.urs.cz/item/CS_URS_2023_02/877355122"/>
    <hyperlink ref="F427" r:id="rId67" display="https://podminky.urs.cz/item/CS_URS_2023_02/877390320"/>
    <hyperlink ref="F431" r:id="rId68" display="https://podminky.urs.cz/item/CS_URS_2023_02/892392121"/>
    <hyperlink ref="F434" r:id="rId69" display="https://podminky.urs.cz/item/CS_URS_2023_02/894118001"/>
    <hyperlink ref="F436" r:id="rId70" display="https://podminky.urs.cz/item/CS_URS_2023_02/894411131"/>
    <hyperlink ref="F466" r:id="rId71" display="https://podminky.urs.cz/item/CS_URS_2023_02/899104112"/>
    <hyperlink ref="F474" r:id="rId72" display="https://podminky.urs.cz/item/CS_URS_2023_02/899623141"/>
    <hyperlink ref="F479" r:id="rId73" display="https://podminky.urs.cz/item/CS_URS_2023_02/899623181"/>
    <hyperlink ref="F484" r:id="rId74" display="https://podminky.urs.cz/item/CS_URS_2023_02/899643111"/>
    <hyperlink ref="F492" r:id="rId75" display="https://podminky.urs.cz/item/CS_URS_2023_02/977151124"/>
    <hyperlink ref="F497" r:id="rId76" display="https://podminky.urs.cz/item/CS_URS_2023_02/979071111"/>
    <hyperlink ref="F500" r:id="rId77" display="https://podminky.urs.cz/item/CS_URS_2023_02/997013501"/>
    <hyperlink ref="F502" r:id="rId78" display="https://podminky.urs.cz/item/CS_URS_2023_02/997013509"/>
    <hyperlink ref="F505" r:id="rId79" display="https://podminky.urs.cz/item/CS_URS_2023_02/997013875"/>
    <hyperlink ref="F507" r:id="rId80" display="https://podminky.urs.cz/item/CS_URS_2023_02/997013873"/>
    <hyperlink ref="F510" r:id="rId81" display="https://podminky.urs.cz/item/CS_URS_2023_02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</row>
    <row r="4" s="1" customFormat="1" ht="24.96" customHeight="1">
      <c r="B4" s="22"/>
      <c r="D4" s="133" t="s">
        <v>95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Dostavba kanalizace Popice u Jihlavy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102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802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14. 9. 2023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803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ROUND((SUM(BE83:BE107)),  2)</f>
        <v>0</v>
      </c>
      <c r="G33" s="40"/>
      <c r="H33" s="40"/>
      <c r="I33" s="151">
        <v>0.20999999999999999</v>
      </c>
      <c r="J33" s="150">
        <f>ROUND(((SUM(BE83:BE107))*I33),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ROUND((SUM(BF83:BF107)),  2)</f>
        <v>0</v>
      </c>
      <c r="G34" s="40"/>
      <c r="H34" s="40"/>
      <c r="I34" s="151">
        <v>0.14999999999999999</v>
      </c>
      <c r="J34" s="150">
        <f>ROUND(((SUM(BF83:BF107))*I34),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ROUND((SUM(BG83:BG107)),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ROUND((SUM(BH83:BH107)),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ROUND((SUM(BI83:BI107)),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Dostavba kanalizace Popice u Jihlavy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ostatní - vedlejší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Popice u Jihlavy</v>
      </c>
      <c r="G52" s="42"/>
      <c r="H52" s="42"/>
      <c r="I52" s="34" t="s">
        <v>23</v>
      </c>
      <c r="J52" s="74" t="str">
        <f>IF(J12="","",J12)</f>
        <v>14. 9. 2023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Jihlava</v>
      </c>
      <c r="G54" s="42"/>
      <c r="H54" s="42"/>
      <c r="I54" s="34" t="s">
        <v>31</v>
      </c>
      <c r="J54" s="38" t="str">
        <f>E21</f>
        <v>AQA-CEAN Ing.Josef Novotný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Josef Kopecký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105</v>
      </c>
      <c r="D57" s="165"/>
      <c r="E57" s="165"/>
      <c r="F57" s="165"/>
      <c r="G57" s="165"/>
      <c r="H57" s="165"/>
      <c r="I57" s="165"/>
      <c r="J57" s="166" t="s">
        <v>106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8"/>
      <c r="C60" s="169"/>
      <c r="D60" s="170" t="s">
        <v>804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805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806</v>
      </c>
      <c r="E62" s="177"/>
      <c r="F62" s="177"/>
      <c r="G62" s="177"/>
      <c r="H62" s="177"/>
      <c r="I62" s="177"/>
      <c r="J62" s="178">
        <f>J93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807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118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Dostavba kanalizace Popice u Jihlavy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102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ostatní - vedlejší náklady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Popice u Jihlavy</v>
      </c>
      <c r="G77" s="42"/>
      <c r="H77" s="42"/>
      <c r="I77" s="34" t="s">
        <v>23</v>
      </c>
      <c r="J77" s="74" t="str">
        <f>IF(J12="","",J12)</f>
        <v>14. 9. 2023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Statutární město Jihlava</v>
      </c>
      <c r="G79" s="42"/>
      <c r="H79" s="42"/>
      <c r="I79" s="34" t="s">
        <v>31</v>
      </c>
      <c r="J79" s="38" t="str">
        <f>E21</f>
        <v>AQA-CEAN Ing.Josef Novotný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Ing. Josef Kopecký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119</v>
      </c>
      <c r="D82" s="183" t="s">
        <v>57</v>
      </c>
      <c r="E82" s="183" t="s">
        <v>53</v>
      </c>
      <c r="F82" s="183" t="s">
        <v>54</v>
      </c>
      <c r="G82" s="183" t="s">
        <v>120</v>
      </c>
      <c r="H82" s="183" t="s">
        <v>121</v>
      </c>
      <c r="I82" s="183" t="s">
        <v>122</v>
      </c>
      <c r="J82" s="183" t="s">
        <v>106</v>
      </c>
      <c r="K82" s="184" t="s">
        <v>123</v>
      </c>
      <c r="L82" s="185"/>
      <c r="M82" s="94" t="s">
        <v>19</v>
      </c>
      <c r="N82" s="95" t="s">
        <v>42</v>
      </c>
      <c r="O82" s="95" t="s">
        <v>124</v>
      </c>
      <c r="P82" s="95" t="s">
        <v>125</v>
      </c>
      <c r="Q82" s="95" t="s">
        <v>126</v>
      </c>
      <c r="R82" s="95" t="s">
        <v>127</v>
      </c>
      <c r="S82" s="95" t="s">
        <v>128</v>
      </c>
      <c r="T82" s="96" t="s">
        <v>129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130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0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107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808</v>
      </c>
      <c r="F84" s="194" t="s">
        <v>809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P85+P93+P103</f>
        <v>0</v>
      </c>
      <c r="Q84" s="199"/>
      <c r="R84" s="200">
        <f>R85+R93+R103</f>
        <v>0</v>
      </c>
      <c r="S84" s="199"/>
      <c r="T84" s="201">
        <f>T85+T93+T103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164</v>
      </c>
      <c r="AT84" s="203" t="s">
        <v>71</v>
      </c>
      <c r="AU84" s="203" t="s">
        <v>72</v>
      </c>
      <c r="AY84" s="202" t="s">
        <v>133</v>
      </c>
      <c r="BK84" s="204">
        <f>BK85+BK93+BK103</f>
        <v>0</v>
      </c>
    </row>
    <row r="85" s="12" customFormat="1" ht="22.8" customHeight="1">
      <c r="A85" s="12"/>
      <c r="B85" s="191"/>
      <c r="C85" s="192"/>
      <c r="D85" s="193" t="s">
        <v>71</v>
      </c>
      <c r="E85" s="205" t="s">
        <v>810</v>
      </c>
      <c r="F85" s="205" t="s">
        <v>811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SUM(P86:P92)</f>
        <v>0</v>
      </c>
      <c r="Q85" s="199"/>
      <c r="R85" s="200">
        <f>SUM(R86:R92)</f>
        <v>0</v>
      </c>
      <c r="S85" s="199"/>
      <c r="T85" s="201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164</v>
      </c>
      <c r="AT85" s="203" t="s">
        <v>71</v>
      </c>
      <c r="AU85" s="203" t="s">
        <v>80</v>
      </c>
      <c r="AY85" s="202" t="s">
        <v>133</v>
      </c>
      <c r="BK85" s="204">
        <f>SUM(BK86:BK92)</f>
        <v>0</v>
      </c>
    </row>
    <row r="86" s="2" customFormat="1" ht="16.5" customHeight="1">
      <c r="A86" s="40"/>
      <c r="B86" s="41"/>
      <c r="C86" s="207" t="s">
        <v>80</v>
      </c>
      <c r="D86" s="207" t="s">
        <v>135</v>
      </c>
      <c r="E86" s="208" t="s">
        <v>812</v>
      </c>
      <c r="F86" s="209" t="s">
        <v>813</v>
      </c>
      <c r="G86" s="210" t="s">
        <v>814</v>
      </c>
      <c r="H86" s="211">
        <v>1</v>
      </c>
      <c r="I86" s="212"/>
      <c r="J86" s="213">
        <f>ROUND(I86*H86,2)</f>
        <v>0</v>
      </c>
      <c r="K86" s="209" t="s">
        <v>19</v>
      </c>
      <c r="L86" s="46"/>
      <c r="M86" s="214" t="s">
        <v>19</v>
      </c>
      <c r="N86" s="215" t="s">
        <v>43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140</v>
      </c>
      <c r="AT86" s="218" t="s">
        <v>135</v>
      </c>
      <c r="AU86" s="218" t="s">
        <v>82</v>
      </c>
      <c r="AY86" s="19" t="s">
        <v>133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80</v>
      </c>
      <c r="BK86" s="219">
        <f>ROUND(I86*H86,2)</f>
        <v>0</v>
      </c>
      <c r="BL86" s="19" t="s">
        <v>140</v>
      </c>
      <c r="BM86" s="218" t="s">
        <v>815</v>
      </c>
    </row>
    <row r="87" s="2" customFormat="1">
      <c r="A87" s="40"/>
      <c r="B87" s="41"/>
      <c r="C87" s="42"/>
      <c r="D87" s="227" t="s">
        <v>400</v>
      </c>
      <c r="E87" s="42"/>
      <c r="F87" s="279" t="s">
        <v>816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400</v>
      </c>
      <c r="AU87" s="19" t="s">
        <v>82</v>
      </c>
    </row>
    <row r="88" s="2" customFormat="1" ht="16.5" customHeight="1">
      <c r="A88" s="40"/>
      <c r="B88" s="41"/>
      <c r="C88" s="207" t="s">
        <v>82</v>
      </c>
      <c r="D88" s="207" t="s">
        <v>135</v>
      </c>
      <c r="E88" s="208" t="s">
        <v>817</v>
      </c>
      <c r="F88" s="209" t="s">
        <v>818</v>
      </c>
      <c r="G88" s="210" t="s">
        <v>814</v>
      </c>
      <c r="H88" s="211">
        <v>1</v>
      </c>
      <c r="I88" s="212"/>
      <c r="J88" s="213">
        <f>ROUND(I88*H88,2)</f>
        <v>0</v>
      </c>
      <c r="K88" s="209" t="s">
        <v>19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140</v>
      </c>
      <c r="AT88" s="218" t="s">
        <v>135</v>
      </c>
      <c r="AU88" s="218" t="s">
        <v>82</v>
      </c>
      <c r="AY88" s="19" t="s">
        <v>133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140</v>
      </c>
      <c r="BM88" s="218" t="s">
        <v>819</v>
      </c>
    </row>
    <row r="89" s="2" customFormat="1">
      <c r="A89" s="40"/>
      <c r="B89" s="41"/>
      <c r="C89" s="42"/>
      <c r="D89" s="227" t="s">
        <v>400</v>
      </c>
      <c r="E89" s="42"/>
      <c r="F89" s="279" t="s">
        <v>820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400</v>
      </c>
      <c r="AU89" s="19" t="s">
        <v>82</v>
      </c>
    </row>
    <row r="90" s="2" customFormat="1" ht="16.5" customHeight="1">
      <c r="A90" s="40"/>
      <c r="B90" s="41"/>
      <c r="C90" s="207" t="s">
        <v>91</v>
      </c>
      <c r="D90" s="207" t="s">
        <v>135</v>
      </c>
      <c r="E90" s="208" t="s">
        <v>821</v>
      </c>
      <c r="F90" s="209" t="s">
        <v>822</v>
      </c>
      <c r="G90" s="210" t="s">
        <v>814</v>
      </c>
      <c r="H90" s="211">
        <v>1</v>
      </c>
      <c r="I90" s="212"/>
      <c r="J90" s="213">
        <f>ROUND(I90*H90,2)</f>
        <v>0</v>
      </c>
      <c r="K90" s="209" t="s">
        <v>19</v>
      </c>
      <c r="L90" s="46"/>
      <c r="M90" s="214" t="s">
        <v>19</v>
      </c>
      <c r="N90" s="215" t="s">
        <v>43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140</v>
      </c>
      <c r="AT90" s="218" t="s">
        <v>135</v>
      </c>
      <c r="AU90" s="218" t="s">
        <v>82</v>
      </c>
      <c r="AY90" s="19" t="s">
        <v>133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80</v>
      </c>
      <c r="BK90" s="219">
        <f>ROUND(I90*H90,2)</f>
        <v>0</v>
      </c>
      <c r="BL90" s="19" t="s">
        <v>140</v>
      </c>
      <c r="BM90" s="218" t="s">
        <v>823</v>
      </c>
    </row>
    <row r="91" s="2" customFormat="1" ht="24.15" customHeight="1">
      <c r="A91" s="40"/>
      <c r="B91" s="41"/>
      <c r="C91" s="207" t="s">
        <v>140</v>
      </c>
      <c r="D91" s="207" t="s">
        <v>135</v>
      </c>
      <c r="E91" s="208" t="s">
        <v>824</v>
      </c>
      <c r="F91" s="209" t="s">
        <v>825</v>
      </c>
      <c r="G91" s="210" t="s">
        <v>814</v>
      </c>
      <c r="H91" s="211">
        <v>1</v>
      </c>
      <c r="I91" s="212"/>
      <c r="J91" s="213">
        <f>ROUND(I91*H91,2)</f>
        <v>0</v>
      </c>
      <c r="K91" s="209" t="s">
        <v>19</v>
      </c>
      <c r="L91" s="46"/>
      <c r="M91" s="214" t="s">
        <v>19</v>
      </c>
      <c r="N91" s="215" t="s">
        <v>43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140</v>
      </c>
      <c r="AT91" s="218" t="s">
        <v>135</v>
      </c>
      <c r="AU91" s="218" t="s">
        <v>82</v>
      </c>
      <c r="AY91" s="19" t="s">
        <v>133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80</v>
      </c>
      <c r="BK91" s="219">
        <f>ROUND(I91*H91,2)</f>
        <v>0</v>
      </c>
      <c r="BL91" s="19" t="s">
        <v>140</v>
      </c>
      <c r="BM91" s="218" t="s">
        <v>826</v>
      </c>
    </row>
    <row r="92" s="2" customFormat="1">
      <c r="A92" s="40"/>
      <c r="B92" s="41"/>
      <c r="C92" s="42"/>
      <c r="D92" s="227" t="s">
        <v>400</v>
      </c>
      <c r="E92" s="42"/>
      <c r="F92" s="279" t="s">
        <v>827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400</v>
      </c>
      <c r="AU92" s="19" t="s">
        <v>82</v>
      </c>
    </row>
    <row r="93" s="12" customFormat="1" ht="22.8" customHeight="1">
      <c r="A93" s="12"/>
      <c r="B93" s="191"/>
      <c r="C93" s="192"/>
      <c r="D93" s="193" t="s">
        <v>71</v>
      </c>
      <c r="E93" s="205" t="s">
        <v>828</v>
      </c>
      <c r="F93" s="205" t="s">
        <v>829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SUM(P94:P102)</f>
        <v>0</v>
      </c>
      <c r="Q93" s="199"/>
      <c r="R93" s="200">
        <f>SUM(R94:R102)</f>
        <v>0</v>
      </c>
      <c r="S93" s="199"/>
      <c r="T93" s="201">
        <f>SUM(T94:T102)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164</v>
      </c>
      <c r="AT93" s="203" t="s">
        <v>71</v>
      </c>
      <c r="AU93" s="203" t="s">
        <v>80</v>
      </c>
      <c r="AY93" s="202" t="s">
        <v>133</v>
      </c>
      <c r="BK93" s="204">
        <f>SUM(BK94:BK102)</f>
        <v>0</v>
      </c>
    </row>
    <row r="94" s="2" customFormat="1" ht="16.5" customHeight="1">
      <c r="A94" s="40"/>
      <c r="B94" s="41"/>
      <c r="C94" s="207" t="s">
        <v>164</v>
      </c>
      <c r="D94" s="207" t="s">
        <v>135</v>
      </c>
      <c r="E94" s="208" t="s">
        <v>830</v>
      </c>
      <c r="F94" s="209" t="s">
        <v>829</v>
      </c>
      <c r="G94" s="210" t="s">
        <v>814</v>
      </c>
      <c r="H94" s="211">
        <v>1</v>
      </c>
      <c r="I94" s="212"/>
      <c r="J94" s="213">
        <f>ROUND(I94*H94,2)</f>
        <v>0</v>
      </c>
      <c r="K94" s="209" t="s">
        <v>19</v>
      </c>
      <c r="L94" s="46"/>
      <c r="M94" s="214" t="s">
        <v>19</v>
      </c>
      <c r="N94" s="215" t="s">
        <v>43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140</v>
      </c>
      <c r="AT94" s="218" t="s">
        <v>135</v>
      </c>
      <c r="AU94" s="218" t="s">
        <v>82</v>
      </c>
      <c r="AY94" s="19" t="s">
        <v>133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80</v>
      </c>
      <c r="BK94" s="219">
        <f>ROUND(I94*H94,2)</f>
        <v>0</v>
      </c>
      <c r="BL94" s="19" t="s">
        <v>140</v>
      </c>
      <c r="BM94" s="218" t="s">
        <v>831</v>
      </c>
    </row>
    <row r="95" s="2" customFormat="1" ht="16.5" customHeight="1">
      <c r="A95" s="40"/>
      <c r="B95" s="41"/>
      <c r="C95" s="207" t="s">
        <v>171</v>
      </c>
      <c r="D95" s="207" t="s">
        <v>135</v>
      </c>
      <c r="E95" s="208" t="s">
        <v>832</v>
      </c>
      <c r="F95" s="209" t="s">
        <v>833</v>
      </c>
      <c r="G95" s="210" t="s">
        <v>834</v>
      </c>
      <c r="H95" s="211">
        <v>1</v>
      </c>
      <c r="I95" s="212"/>
      <c r="J95" s="213">
        <f>ROUND(I95*H95,2)</f>
        <v>0</v>
      </c>
      <c r="K95" s="209" t="s">
        <v>835</v>
      </c>
      <c r="L95" s="46"/>
      <c r="M95" s="214" t="s">
        <v>19</v>
      </c>
      <c r="N95" s="215" t="s">
        <v>43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836</v>
      </c>
      <c r="AT95" s="218" t="s">
        <v>135</v>
      </c>
      <c r="AU95" s="218" t="s">
        <v>82</v>
      </c>
      <c r="AY95" s="19" t="s">
        <v>133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80</v>
      </c>
      <c r="BK95" s="219">
        <f>ROUND(I95*H95,2)</f>
        <v>0</v>
      </c>
      <c r="BL95" s="19" t="s">
        <v>836</v>
      </c>
      <c r="BM95" s="218" t="s">
        <v>837</v>
      </c>
    </row>
    <row r="96" s="2" customFormat="1">
      <c r="A96" s="40"/>
      <c r="B96" s="41"/>
      <c r="C96" s="42"/>
      <c r="D96" s="220" t="s">
        <v>142</v>
      </c>
      <c r="E96" s="42"/>
      <c r="F96" s="221" t="s">
        <v>838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142</v>
      </c>
      <c r="AU96" s="19" t="s">
        <v>82</v>
      </c>
    </row>
    <row r="97" s="2" customFormat="1" ht="16.5" customHeight="1">
      <c r="A97" s="40"/>
      <c r="B97" s="41"/>
      <c r="C97" s="207" t="s">
        <v>178</v>
      </c>
      <c r="D97" s="207" t="s">
        <v>135</v>
      </c>
      <c r="E97" s="208" t="s">
        <v>839</v>
      </c>
      <c r="F97" s="209" t="s">
        <v>840</v>
      </c>
      <c r="G97" s="210" t="s">
        <v>834</v>
      </c>
      <c r="H97" s="211">
        <v>1</v>
      </c>
      <c r="I97" s="212"/>
      <c r="J97" s="213">
        <f>ROUND(I97*H97,2)</f>
        <v>0</v>
      </c>
      <c r="K97" s="209" t="s">
        <v>835</v>
      </c>
      <c r="L97" s="46"/>
      <c r="M97" s="214" t="s">
        <v>19</v>
      </c>
      <c r="N97" s="215" t="s">
        <v>43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836</v>
      </c>
      <c r="AT97" s="218" t="s">
        <v>135</v>
      </c>
      <c r="AU97" s="218" t="s">
        <v>82</v>
      </c>
      <c r="AY97" s="19" t="s">
        <v>133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80</v>
      </c>
      <c r="BK97" s="219">
        <f>ROUND(I97*H97,2)</f>
        <v>0</v>
      </c>
      <c r="BL97" s="19" t="s">
        <v>836</v>
      </c>
      <c r="BM97" s="218" t="s">
        <v>841</v>
      </c>
    </row>
    <row r="98" s="2" customFormat="1">
      <c r="A98" s="40"/>
      <c r="B98" s="41"/>
      <c r="C98" s="42"/>
      <c r="D98" s="220" t="s">
        <v>142</v>
      </c>
      <c r="E98" s="42"/>
      <c r="F98" s="221" t="s">
        <v>842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142</v>
      </c>
      <c r="AU98" s="19" t="s">
        <v>82</v>
      </c>
    </row>
    <row r="99" s="2" customFormat="1" ht="16.5" customHeight="1">
      <c r="A99" s="40"/>
      <c r="B99" s="41"/>
      <c r="C99" s="207" t="s">
        <v>184</v>
      </c>
      <c r="D99" s="207" t="s">
        <v>135</v>
      </c>
      <c r="E99" s="208" t="s">
        <v>843</v>
      </c>
      <c r="F99" s="209" t="s">
        <v>844</v>
      </c>
      <c r="G99" s="210" t="s">
        <v>834</v>
      </c>
      <c r="H99" s="211">
        <v>1</v>
      </c>
      <c r="I99" s="212"/>
      <c r="J99" s="213">
        <f>ROUND(I99*H99,2)</f>
        <v>0</v>
      </c>
      <c r="K99" s="209" t="s">
        <v>835</v>
      </c>
      <c r="L99" s="46"/>
      <c r="M99" s="214" t="s">
        <v>19</v>
      </c>
      <c r="N99" s="215" t="s">
        <v>43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836</v>
      </c>
      <c r="AT99" s="218" t="s">
        <v>135</v>
      </c>
      <c r="AU99" s="218" t="s">
        <v>82</v>
      </c>
      <c r="AY99" s="19" t="s">
        <v>133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80</v>
      </c>
      <c r="BK99" s="219">
        <f>ROUND(I99*H99,2)</f>
        <v>0</v>
      </c>
      <c r="BL99" s="19" t="s">
        <v>836</v>
      </c>
      <c r="BM99" s="218" t="s">
        <v>845</v>
      </c>
    </row>
    <row r="100" s="2" customFormat="1">
      <c r="A100" s="40"/>
      <c r="B100" s="41"/>
      <c r="C100" s="42"/>
      <c r="D100" s="220" t="s">
        <v>142</v>
      </c>
      <c r="E100" s="42"/>
      <c r="F100" s="221" t="s">
        <v>846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142</v>
      </c>
      <c r="AU100" s="19" t="s">
        <v>82</v>
      </c>
    </row>
    <row r="101" s="2" customFormat="1" ht="16.5" customHeight="1">
      <c r="A101" s="40"/>
      <c r="B101" s="41"/>
      <c r="C101" s="207" t="s">
        <v>190</v>
      </c>
      <c r="D101" s="207" t="s">
        <v>135</v>
      </c>
      <c r="E101" s="208" t="s">
        <v>847</v>
      </c>
      <c r="F101" s="209" t="s">
        <v>848</v>
      </c>
      <c r="G101" s="210" t="s">
        <v>814</v>
      </c>
      <c r="H101" s="211">
        <v>1</v>
      </c>
      <c r="I101" s="212"/>
      <c r="J101" s="213">
        <f>ROUND(I101*H101,2)</f>
        <v>0</v>
      </c>
      <c r="K101" s="209" t="s">
        <v>19</v>
      </c>
      <c r="L101" s="46"/>
      <c r="M101" s="214" t="s">
        <v>19</v>
      </c>
      <c r="N101" s="215" t="s">
        <v>43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140</v>
      </c>
      <c r="AT101" s="218" t="s">
        <v>135</v>
      </c>
      <c r="AU101" s="218" t="s">
        <v>82</v>
      </c>
      <c r="AY101" s="19" t="s">
        <v>133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80</v>
      </c>
      <c r="BK101" s="219">
        <f>ROUND(I101*H101,2)</f>
        <v>0</v>
      </c>
      <c r="BL101" s="19" t="s">
        <v>140</v>
      </c>
      <c r="BM101" s="218" t="s">
        <v>849</v>
      </c>
    </row>
    <row r="102" s="2" customFormat="1">
      <c r="A102" s="40"/>
      <c r="B102" s="41"/>
      <c r="C102" s="42"/>
      <c r="D102" s="227" t="s">
        <v>400</v>
      </c>
      <c r="E102" s="42"/>
      <c r="F102" s="279" t="s">
        <v>850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400</v>
      </c>
      <c r="AU102" s="19" t="s">
        <v>82</v>
      </c>
    </row>
    <row r="103" s="12" customFormat="1" ht="22.8" customHeight="1">
      <c r="A103" s="12"/>
      <c r="B103" s="191"/>
      <c r="C103" s="192"/>
      <c r="D103" s="193" t="s">
        <v>71</v>
      </c>
      <c r="E103" s="205" t="s">
        <v>851</v>
      </c>
      <c r="F103" s="205" t="s">
        <v>852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SUM(P104:P107)</f>
        <v>0</v>
      </c>
      <c r="Q103" s="199"/>
      <c r="R103" s="200">
        <f>SUM(R104:R107)</f>
        <v>0</v>
      </c>
      <c r="S103" s="199"/>
      <c r="T103" s="201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164</v>
      </c>
      <c r="AT103" s="203" t="s">
        <v>71</v>
      </c>
      <c r="AU103" s="203" t="s">
        <v>80</v>
      </c>
      <c r="AY103" s="202" t="s">
        <v>133</v>
      </c>
      <c r="BK103" s="204">
        <f>SUM(BK104:BK107)</f>
        <v>0</v>
      </c>
    </row>
    <row r="104" s="2" customFormat="1" ht="16.5" customHeight="1">
      <c r="A104" s="40"/>
      <c r="B104" s="41"/>
      <c r="C104" s="207" t="s">
        <v>196</v>
      </c>
      <c r="D104" s="207" t="s">
        <v>135</v>
      </c>
      <c r="E104" s="208" t="s">
        <v>853</v>
      </c>
      <c r="F104" s="209" t="s">
        <v>854</v>
      </c>
      <c r="G104" s="210" t="s">
        <v>834</v>
      </c>
      <c r="H104" s="211">
        <v>1</v>
      </c>
      <c r="I104" s="212"/>
      <c r="J104" s="213">
        <f>ROUND(I104*H104,2)</f>
        <v>0</v>
      </c>
      <c r="K104" s="209" t="s">
        <v>835</v>
      </c>
      <c r="L104" s="46"/>
      <c r="M104" s="214" t="s">
        <v>19</v>
      </c>
      <c r="N104" s="215" t="s">
        <v>43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836</v>
      </c>
      <c r="AT104" s="218" t="s">
        <v>135</v>
      </c>
      <c r="AU104" s="218" t="s">
        <v>82</v>
      </c>
      <c r="AY104" s="19" t="s">
        <v>133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80</v>
      </c>
      <c r="BK104" s="219">
        <f>ROUND(I104*H104,2)</f>
        <v>0</v>
      </c>
      <c r="BL104" s="19" t="s">
        <v>836</v>
      </c>
      <c r="BM104" s="218" t="s">
        <v>855</v>
      </c>
    </row>
    <row r="105" s="2" customFormat="1">
      <c r="A105" s="40"/>
      <c r="B105" s="41"/>
      <c r="C105" s="42"/>
      <c r="D105" s="220" t="s">
        <v>142</v>
      </c>
      <c r="E105" s="42"/>
      <c r="F105" s="221" t="s">
        <v>856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142</v>
      </c>
      <c r="AU105" s="19" t="s">
        <v>82</v>
      </c>
    </row>
    <row r="106" s="2" customFormat="1" ht="16.5" customHeight="1">
      <c r="A106" s="40"/>
      <c r="B106" s="41"/>
      <c r="C106" s="207" t="s">
        <v>202</v>
      </c>
      <c r="D106" s="207" t="s">
        <v>135</v>
      </c>
      <c r="E106" s="208" t="s">
        <v>857</v>
      </c>
      <c r="F106" s="209" t="s">
        <v>858</v>
      </c>
      <c r="G106" s="210" t="s">
        <v>814</v>
      </c>
      <c r="H106" s="211">
        <v>1</v>
      </c>
      <c r="I106" s="212"/>
      <c r="J106" s="213">
        <f>ROUND(I106*H106,2)</f>
        <v>0</v>
      </c>
      <c r="K106" s="209" t="s">
        <v>19</v>
      </c>
      <c r="L106" s="46"/>
      <c r="M106" s="214" t="s">
        <v>19</v>
      </c>
      <c r="N106" s="215" t="s">
        <v>43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140</v>
      </c>
      <c r="AT106" s="218" t="s">
        <v>135</v>
      </c>
      <c r="AU106" s="218" t="s">
        <v>82</v>
      </c>
      <c r="AY106" s="19" t="s">
        <v>133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80</v>
      </c>
      <c r="BK106" s="219">
        <f>ROUND(I106*H106,2)</f>
        <v>0</v>
      </c>
      <c r="BL106" s="19" t="s">
        <v>140</v>
      </c>
      <c r="BM106" s="218" t="s">
        <v>859</v>
      </c>
    </row>
    <row r="107" s="2" customFormat="1" ht="16.5" customHeight="1">
      <c r="A107" s="40"/>
      <c r="B107" s="41"/>
      <c r="C107" s="207" t="s">
        <v>208</v>
      </c>
      <c r="D107" s="207" t="s">
        <v>135</v>
      </c>
      <c r="E107" s="208" t="s">
        <v>860</v>
      </c>
      <c r="F107" s="209" t="s">
        <v>861</v>
      </c>
      <c r="G107" s="210" t="s">
        <v>862</v>
      </c>
      <c r="H107" s="211">
        <v>1</v>
      </c>
      <c r="I107" s="212"/>
      <c r="J107" s="213">
        <f>ROUND(I107*H107,2)</f>
        <v>0</v>
      </c>
      <c r="K107" s="209" t="s">
        <v>19</v>
      </c>
      <c r="L107" s="46"/>
      <c r="M107" s="284" t="s">
        <v>19</v>
      </c>
      <c r="N107" s="285" t="s">
        <v>43</v>
      </c>
      <c r="O107" s="282"/>
      <c r="P107" s="286">
        <f>O107*H107</f>
        <v>0</v>
      </c>
      <c r="Q107" s="286">
        <v>0</v>
      </c>
      <c r="R107" s="286">
        <f>Q107*H107</f>
        <v>0</v>
      </c>
      <c r="S107" s="286">
        <v>0</v>
      </c>
      <c r="T107" s="28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836</v>
      </c>
      <c r="AT107" s="218" t="s">
        <v>135</v>
      </c>
      <c r="AU107" s="218" t="s">
        <v>82</v>
      </c>
      <c r="AY107" s="19" t="s">
        <v>133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80</v>
      </c>
      <c r="BK107" s="219">
        <f>ROUND(I107*H107,2)</f>
        <v>0</v>
      </c>
      <c r="BL107" s="19" t="s">
        <v>836</v>
      </c>
      <c r="BM107" s="218" t="s">
        <v>863</v>
      </c>
    </row>
    <row r="108" s="2" customFormat="1" ht="6.96" customHeight="1">
      <c r="A108" s="40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46"/>
      <c r="M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</sheetData>
  <sheetProtection sheet="1" autoFilter="0" formatColumns="0" formatRows="0" objects="1" scenarios="1" spinCount="100000" saltValue="f8vJgrLEV+jo+wsTeOJ/a+3vPn684xuzalZZWQlRONRmdmrtQMwz3Qbhv2hWRdzypJQSqg/aDcWPsb764IjVGg==" hashValue="L1ZJGaPOjo9ilB1bvas5zUKuYfnmMKHJiHPWKwfCCmxy/tX4jP882keImbSIoDI6E8oTOCnucc2D2oW2So4GXw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6" r:id="rId1" display="https://podminky.urs.cz/item/CS_URS_2022_01/034303000"/>
    <hyperlink ref="F98" r:id="rId2" display="https://podminky.urs.cz/item/CS_URS_2022_01/034403000"/>
    <hyperlink ref="F100" r:id="rId3" display="https://podminky.urs.cz/item/CS_URS_2022_01/034503000"/>
    <hyperlink ref="F105" r:id="rId4" display="https://podminky.urs.cz/item/CS_URS_2022_01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864</v>
      </c>
      <c r="H4" s="22"/>
    </row>
    <row r="5" s="1" customFormat="1" ht="12" customHeight="1">
      <c r="B5" s="22"/>
      <c r="C5" s="288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9" t="s">
        <v>16</v>
      </c>
      <c r="D6" s="290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14. 9. 2023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91"/>
      <c r="C9" s="292" t="s">
        <v>53</v>
      </c>
      <c r="D9" s="293" t="s">
        <v>54</v>
      </c>
      <c r="E9" s="293" t="s">
        <v>120</v>
      </c>
      <c r="F9" s="294" t="s">
        <v>865</v>
      </c>
      <c r="G9" s="180"/>
      <c r="H9" s="291"/>
    </row>
    <row r="10" s="2" customFormat="1" ht="26.4" customHeight="1">
      <c r="A10" s="40"/>
      <c r="B10" s="46"/>
      <c r="C10" s="295" t="s">
        <v>866</v>
      </c>
      <c r="D10" s="295" t="s">
        <v>78</v>
      </c>
      <c r="E10" s="40"/>
      <c r="F10" s="40"/>
      <c r="G10" s="40"/>
      <c r="H10" s="46"/>
    </row>
    <row r="11" s="2" customFormat="1" ht="16.8" customHeight="1">
      <c r="A11" s="40"/>
      <c r="B11" s="46"/>
      <c r="C11" s="296" t="s">
        <v>96</v>
      </c>
      <c r="D11" s="297" t="s">
        <v>97</v>
      </c>
      <c r="E11" s="298" t="s">
        <v>89</v>
      </c>
      <c r="F11" s="299">
        <v>1010.097</v>
      </c>
      <c r="G11" s="40"/>
      <c r="H11" s="46"/>
    </row>
    <row r="12" s="2" customFormat="1" ht="16.8" customHeight="1">
      <c r="A12" s="40"/>
      <c r="B12" s="46"/>
      <c r="C12" s="300" t="s">
        <v>19</v>
      </c>
      <c r="D12" s="300" t="s">
        <v>867</v>
      </c>
      <c r="E12" s="19" t="s">
        <v>19</v>
      </c>
      <c r="F12" s="301">
        <v>129.595</v>
      </c>
      <c r="G12" s="40"/>
      <c r="H12" s="46"/>
    </row>
    <row r="13" s="2" customFormat="1" ht="16.8" customHeight="1">
      <c r="A13" s="40"/>
      <c r="B13" s="46"/>
      <c r="C13" s="300" t="s">
        <v>19</v>
      </c>
      <c r="D13" s="300" t="s">
        <v>868</v>
      </c>
      <c r="E13" s="19" t="s">
        <v>19</v>
      </c>
      <c r="F13" s="301">
        <v>77.281999999999996</v>
      </c>
      <c r="G13" s="40"/>
      <c r="H13" s="46"/>
    </row>
    <row r="14" s="2" customFormat="1" ht="16.8" customHeight="1">
      <c r="A14" s="40"/>
      <c r="B14" s="46"/>
      <c r="C14" s="300" t="s">
        <v>19</v>
      </c>
      <c r="D14" s="300" t="s">
        <v>869</v>
      </c>
      <c r="E14" s="19" t="s">
        <v>19</v>
      </c>
      <c r="F14" s="301">
        <v>64.671999999999997</v>
      </c>
      <c r="G14" s="40"/>
      <c r="H14" s="46"/>
    </row>
    <row r="15" s="2" customFormat="1" ht="16.8" customHeight="1">
      <c r="A15" s="40"/>
      <c r="B15" s="46"/>
      <c r="C15" s="300" t="s">
        <v>19</v>
      </c>
      <c r="D15" s="300" t="s">
        <v>870</v>
      </c>
      <c r="E15" s="19" t="s">
        <v>19</v>
      </c>
      <c r="F15" s="301">
        <v>131.61500000000001</v>
      </c>
      <c r="G15" s="40"/>
      <c r="H15" s="46"/>
    </row>
    <row r="16" s="2" customFormat="1" ht="16.8" customHeight="1">
      <c r="A16" s="40"/>
      <c r="B16" s="46"/>
      <c r="C16" s="300" t="s">
        <v>19</v>
      </c>
      <c r="D16" s="300" t="s">
        <v>871</v>
      </c>
      <c r="E16" s="19" t="s">
        <v>19</v>
      </c>
      <c r="F16" s="301">
        <v>121.669</v>
      </c>
      <c r="G16" s="40"/>
      <c r="H16" s="46"/>
    </row>
    <row r="17" s="2" customFormat="1" ht="16.8" customHeight="1">
      <c r="A17" s="40"/>
      <c r="B17" s="46"/>
      <c r="C17" s="300" t="s">
        <v>19</v>
      </c>
      <c r="D17" s="300" t="s">
        <v>872</v>
      </c>
      <c r="E17" s="19" t="s">
        <v>19</v>
      </c>
      <c r="F17" s="301">
        <v>86.869</v>
      </c>
      <c r="G17" s="40"/>
      <c r="H17" s="46"/>
    </row>
    <row r="18" s="2" customFormat="1" ht="16.8" customHeight="1">
      <c r="A18" s="40"/>
      <c r="B18" s="46"/>
      <c r="C18" s="300" t="s">
        <v>19</v>
      </c>
      <c r="D18" s="300" t="s">
        <v>873</v>
      </c>
      <c r="E18" s="19" t="s">
        <v>19</v>
      </c>
      <c r="F18" s="301">
        <v>87.650999999999996</v>
      </c>
      <c r="G18" s="40"/>
      <c r="H18" s="46"/>
    </row>
    <row r="19" s="2" customFormat="1" ht="16.8" customHeight="1">
      <c r="A19" s="40"/>
      <c r="B19" s="46"/>
      <c r="C19" s="300" t="s">
        <v>19</v>
      </c>
      <c r="D19" s="300" t="s">
        <v>874</v>
      </c>
      <c r="E19" s="19" t="s">
        <v>19</v>
      </c>
      <c r="F19" s="301">
        <v>138.42400000000001</v>
      </c>
      <c r="G19" s="40"/>
      <c r="H19" s="46"/>
    </row>
    <row r="20" s="2" customFormat="1" ht="16.8" customHeight="1">
      <c r="A20" s="40"/>
      <c r="B20" s="46"/>
      <c r="C20" s="300" t="s">
        <v>19</v>
      </c>
      <c r="D20" s="300" t="s">
        <v>875</v>
      </c>
      <c r="E20" s="19" t="s">
        <v>19</v>
      </c>
      <c r="F20" s="301">
        <v>73.085999999999999</v>
      </c>
      <c r="G20" s="40"/>
      <c r="H20" s="46"/>
    </row>
    <row r="21" s="2" customFormat="1" ht="16.8" customHeight="1">
      <c r="A21" s="40"/>
      <c r="B21" s="46"/>
      <c r="C21" s="300" t="s">
        <v>19</v>
      </c>
      <c r="D21" s="300" t="s">
        <v>876</v>
      </c>
      <c r="E21" s="19" t="s">
        <v>19</v>
      </c>
      <c r="F21" s="301">
        <v>99.233999999999995</v>
      </c>
      <c r="G21" s="40"/>
      <c r="H21" s="46"/>
    </row>
    <row r="22" s="2" customFormat="1" ht="16.8" customHeight="1">
      <c r="A22" s="40"/>
      <c r="B22" s="46"/>
      <c r="C22" s="300" t="s">
        <v>19</v>
      </c>
      <c r="D22" s="300" t="s">
        <v>147</v>
      </c>
      <c r="E22" s="19" t="s">
        <v>19</v>
      </c>
      <c r="F22" s="301">
        <v>1010.097</v>
      </c>
      <c r="G22" s="40"/>
      <c r="H22" s="46"/>
    </row>
    <row r="23" s="2" customFormat="1" ht="16.8" customHeight="1">
      <c r="A23" s="40"/>
      <c r="B23" s="46"/>
      <c r="C23" s="302" t="s">
        <v>877</v>
      </c>
      <c r="D23" s="40"/>
      <c r="E23" s="40"/>
      <c r="F23" s="40"/>
      <c r="G23" s="40"/>
      <c r="H23" s="46"/>
    </row>
    <row r="24" s="2" customFormat="1" ht="16.8" customHeight="1">
      <c r="A24" s="40"/>
      <c r="B24" s="46"/>
      <c r="C24" s="300" t="s">
        <v>179</v>
      </c>
      <c r="D24" s="300" t="s">
        <v>878</v>
      </c>
      <c r="E24" s="19" t="s">
        <v>89</v>
      </c>
      <c r="F24" s="301">
        <v>303.029</v>
      </c>
      <c r="G24" s="40"/>
      <c r="H24" s="46"/>
    </row>
    <row r="25" s="2" customFormat="1" ht="16.8" customHeight="1">
      <c r="A25" s="40"/>
      <c r="B25" s="46"/>
      <c r="C25" s="300" t="s">
        <v>191</v>
      </c>
      <c r="D25" s="300" t="s">
        <v>879</v>
      </c>
      <c r="E25" s="19" t="s">
        <v>89</v>
      </c>
      <c r="F25" s="301">
        <v>606.05799999999999</v>
      </c>
      <c r="G25" s="40"/>
      <c r="H25" s="46"/>
    </row>
    <row r="26" s="2" customFormat="1" ht="16.8" customHeight="1">
      <c r="A26" s="40"/>
      <c r="B26" s="46"/>
      <c r="C26" s="300" t="s">
        <v>203</v>
      </c>
      <c r="D26" s="300" t="s">
        <v>880</v>
      </c>
      <c r="E26" s="19" t="s">
        <v>89</v>
      </c>
      <c r="F26" s="301">
        <v>101.01000000000001</v>
      </c>
      <c r="G26" s="40"/>
      <c r="H26" s="46"/>
    </row>
    <row r="27" s="2" customFormat="1" ht="16.8" customHeight="1">
      <c r="A27" s="40"/>
      <c r="B27" s="46"/>
      <c r="C27" s="300" t="s">
        <v>245</v>
      </c>
      <c r="D27" s="300" t="s">
        <v>881</v>
      </c>
      <c r="E27" s="19" t="s">
        <v>89</v>
      </c>
      <c r="F27" s="301">
        <v>649.59400000000005</v>
      </c>
      <c r="G27" s="40"/>
      <c r="H27" s="46"/>
    </row>
    <row r="28" s="2" customFormat="1" ht="16.8" customHeight="1">
      <c r="A28" s="40"/>
      <c r="B28" s="46"/>
      <c r="C28" s="300" t="s">
        <v>254</v>
      </c>
      <c r="D28" s="300" t="s">
        <v>882</v>
      </c>
      <c r="E28" s="19" t="s">
        <v>89</v>
      </c>
      <c r="F28" s="301">
        <v>1189.8140000000001</v>
      </c>
      <c r="G28" s="40"/>
      <c r="H28" s="46"/>
    </row>
    <row r="29" s="2" customFormat="1" ht="16.8" customHeight="1">
      <c r="A29" s="40"/>
      <c r="B29" s="46"/>
      <c r="C29" s="300" t="s">
        <v>263</v>
      </c>
      <c r="D29" s="300" t="s">
        <v>883</v>
      </c>
      <c r="E29" s="19" t="s">
        <v>89</v>
      </c>
      <c r="F29" s="301">
        <v>582.13199999999995</v>
      </c>
      <c r="G29" s="40"/>
      <c r="H29" s="46"/>
    </row>
    <row r="30" s="2" customFormat="1" ht="16.8" customHeight="1">
      <c r="A30" s="40"/>
      <c r="B30" s="46"/>
      <c r="C30" s="300" t="s">
        <v>276</v>
      </c>
      <c r="D30" s="300" t="s">
        <v>884</v>
      </c>
      <c r="E30" s="19" t="s">
        <v>89</v>
      </c>
      <c r="F30" s="301">
        <v>434.60899999999998</v>
      </c>
      <c r="G30" s="40"/>
      <c r="H30" s="46"/>
    </row>
    <row r="31" s="2" customFormat="1" ht="16.8" customHeight="1">
      <c r="A31" s="40"/>
      <c r="B31" s="46"/>
      <c r="C31" s="300" t="s">
        <v>282</v>
      </c>
      <c r="D31" s="300" t="s">
        <v>885</v>
      </c>
      <c r="E31" s="19" t="s">
        <v>89</v>
      </c>
      <c r="F31" s="301">
        <v>1014.087</v>
      </c>
      <c r="G31" s="40"/>
      <c r="H31" s="46"/>
    </row>
    <row r="32" s="2" customFormat="1" ht="16.8" customHeight="1">
      <c r="A32" s="40"/>
      <c r="B32" s="46"/>
      <c r="C32" s="300" t="s">
        <v>294</v>
      </c>
      <c r="D32" s="300" t="s">
        <v>886</v>
      </c>
      <c r="E32" s="19" t="s">
        <v>89</v>
      </c>
      <c r="F32" s="301">
        <v>582.13199999999995</v>
      </c>
      <c r="G32" s="40"/>
      <c r="H32" s="46"/>
    </row>
    <row r="33" s="2" customFormat="1" ht="16.8" customHeight="1">
      <c r="A33" s="40"/>
      <c r="B33" s="46"/>
      <c r="C33" s="300" t="s">
        <v>302</v>
      </c>
      <c r="D33" s="300" t="s">
        <v>887</v>
      </c>
      <c r="E33" s="19" t="s">
        <v>89</v>
      </c>
      <c r="F33" s="301">
        <v>866.56399999999996</v>
      </c>
      <c r="G33" s="40"/>
      <c r="H33" s="46"/>
    </row>
    <row r="34" s="2" customFormat="1" ht="16.8" customHeight="1">
      <c r="A34" s="40"/>
      <c r="B34" s="46"/>
      <c r="C34" s="300" t="s">
        <v>397</v>
      </c>
      <c r="D34" s="300" t="s">
        <v>398</v>
      </c>
      <c r="E34" s="19" t="s">
        <v>89</v>
      </c>
      <c r="F34" s="301">
        <v>1448.6959999999999</v>
      </c>
      <c r="G34" s="40"/>
      <c r="H34" s="46"/>
    </row>
    <row r="35" s="2" customFormat="1" ht="16.8" customHeight="1">
      <c r="A35" s="40"/>
      <c r="B35" s="46"/>
      <c r="C35" s="296" t="s">
        <v>87</v>
      </c>
      <c r="D35" s="297" t="s">
        <v>88</v>
      </c>
      <c r="E35" s="298" t="s">
        <v>89</v>
      </c>
      <c r="F35" s="299">
        <v>366.041</v>
      </c>
      <c r="G35" s="40"/>
      <c r="H35" s="46"/>
    </row>
    <row r="36" s="2" customFormat="1" ht="16.8" customHeight="1">
      <c r="A36" s="40"/>
      <c r="B36" s="46"/>
      <c r="C36" s="300" t="s">
        <v>19</v>
      </c>
      <c r="D36" s="300" t="s">
        <v>888</v>
      </c>
      <c r="E36" s="19" t="s">
        <v>19</v>
      </c>
      <c r="F36" s="301">
        <v>0.21099999999999999</v>
      </c>
      <c r="G36" s="40"/>
      <c r="H36" s="46"/>
    </row>
    <row r="37" s="2" customFormat="1" ht="16.8" customHeight="1">
      <c r="A37" s="40"/>
      <c r="B37" s="46"/>
      <c r="C37" s="300" t="s">
        <v>19</v>
      </c>
      <c r="D37" s="300" t="s">
        <v>889</v>
      </c>
      <c r="E37" s="19" t="s">
        <v>19</v>
      </c>
      <c r="F37" s="301">
        <v>29.756</v>
      </c>
      <c r="G37" s="40"/>
      <c r="H37" s="46"/>
    </row>
    <row r="38" s="2" customFormat="1" ht="16.8" customHeight="1">
      <c r="A38" s="40"/>
      <c r="B38" s="46"/>
      <c r="C38" s="300" t="s">
        <v>19</v>
      </c>
      <c r="D38" s="300" t="s">
        <v>890</v>
      </c>
      <c r="E38" s="19" t="s">
        <v>19</v>
      </c>
      <c r="F38" s="301">
        <v>15.958</v>
      </c>
      <c r="G38" s="40"/>
      <c r="H38" s="46"/>
    </row>
    <row r="39" s="2" customFormat="1" ht="16.8" customHeight="1">
      <c r="A39" s="40"/>
      <c r="B39" s="46"/>
      <c r="C39" s="300" t="s">
        <v>19</v>
      </c>
      <c r="D39" s="300" t="s">
        <v>891</v>
      </c>
      <c r="E39" s="19" t="s">
        <v>19</v>
      </c>
      <c r="F39" s="301">
        <v>72.584000000000003</v>
      </c>
      <c r="G39" s="40"/>
      <c r="H39" s="46"/>
    </row>
    <row r="40" s="2" customFormat="1" ht="16.8" customHeight="1">
      <c r="A40" s="40"/>
      <c r="B40" s="46"/>
      <c r="C40" s="300" t="s">
        <v>19</v>
      </c>
      <c r="D40" s="300" t="s">
        <v>892</v>
      </c>
      <c r="E40" s="19" t="s">
        <v>19</v>
      </c>
      <c r="F40" s="301">
        <v>120.92100000000001</v>
      </c>
      <c r="G40" s="40"/>
      <c r="H40" s="46"/>
    </row>
    <row r="41" s="2" customFormat="1" ht="16.8" customHeight="1">
      <c r="A41" s="40"/>
      <c r="B41" s="46"/>
      <c r="C41" s="300" t="s">
        <v>19</v>
      </c>
      <c r="D41" s="300" t="s">
        <v>893</v>
      </c>
      <c r="E41" s="19" t="s">
        <v>19</v>
      </c>
      <c r="F41" s="301">
        <v>53.012999999999998</v>
      </c>
      <c r="G41" s="40"/>
      <c r="H41" s="46"/>
    </row>
    <row r="42" s="2" customFormat="1" ht="16.8" customHeight="1">
      <c r="A42" s="40"/>
      <c r="B42" s="46"/>
      <c r="C42" s="300" t="s">
        <v>19</v>
      </c>
      <c r="D42" s="300" t="s">
        <v>894</v>
      </c>
      <c r="E42" s="19" t="s">
        <v>19</v>
      </c>
      <c r="F42" s="301">
        <v>73.597999999999999</v>
      </c>
      <c r="G42" s="40"/>
      <c r="H42" s="46"/>
    </row>
    <row r="43" s="2" customFormat="1" ht="16.8" customHeight="1">
      <c r="A43" s="40"/>
      <c r="B43" s="46"/>
      <c r="C43" s="300" t="s">
        <v>19</v>
      </c>
      <c r="D43" s="300" t="s">
        <v>147</v>
      </c>
      <c r="E43" s="19" t="s">
        <v>19</v>
      </c>
      <c r="F43" s="301">
        <v>366.041</v>
      </c>
      <c r="G43" s="40"/>
      <c r="H43" s="46"/>
    </row>
    <row r="44" s="2" customFormat="1" ht="16.8" customHeight="1">
      <c r="A44" s="40"/>
      <c r="B44" s="46"/>
      <c r="C44" s="302" t="s">
        <v>877</v>
      </c>
      <c r="D44" s="40"/>
      <c r="E44" s="40"/>
      <c r="F44" s="40"/>
      <c r="G44" s="40"/>
      <c r="H44" s="46"/>
    </row>
    <row r="45" s="2" customFormat="1" ht="16.8" customHeight="1">
      <c r="A45" s="40"/>
      <c r="B45" s="46"/>
      <c r="C45" s="300" t="s">
        <v>172</v>
      </c>
      <c r="D45" s="300" t="s">
        <v>895</v>
      </c>
      <c r="E45" s="19" t="s">
        <v>89</v>
      </c>
      <c r="F45" s="301">
        <v>131.58000000000001</v>
      </c>
      <c r="G45" s="40"/>
      <c r="H45" s="46"/>
    </row>
    <row r="46" s="2" customFormat="1" ht="16.8" customHeight="1">
      <c r="A46" s="40"/>
      <c r="B46" s="46"/>
      <c r="C46" s="300" t="s">
        <v>185</v>
      </c>
      <c r="D46" s="300" t="s">
        <v>896</v>
      </c>
      <c r="E46" s="19" t="s">
        <v>89</v>
      </c>
      <c r="F46" s="301">
        <v>263.15899999999999</v>
      </c>
      <c r="G46" s="40"/>
      <c r="H46" s="46"/>
    </row>
    <row r="47" s="2" customFormat="1" ht="16.8" customHeight="1">
      <c r="A47" s="40"/>
      <c r="B47" s="46"/>
      <c r="C47" s="300" t="s">
        <v>197</v>
      </c>
      <c r="D47" s="300" t="s">
        <v>897</v>
      </c>
      <c r="E47" s="19" t="s">
        <v>89</v>
      </c>
      <c r="F47" s="301">
        <v>43.859999999999999</v>
      </c>
      <c r="G47" s="40"/>
      <c r="H47" s="46"/>
    </row>
    <row r="48" s="2" customFormat="1" ht="16.8" customHeight="1">
      <c r="A48" s="40"/>
      <c r="B48" s="46"/>
      <c r="C48" s="300" t="s">
        <v>263</v>
      </c>
      <c r="D48" s="300" t="s">
        <v>883</v>
      </c>
      <c r="E48" s="19" t="s">
        <v>89</v>
      </c>
      <c r="F48" s="301">
        <v>582.13199999999995</v>
      </c>
      <c r="G48" s="40"/>
      <c r="H48" s="46"/>
    </row>
    <row r="49" s="2" customFormat="1" ht="16.8" customHeight="1">
      <c r="A49" s="40"/>
      <c r="B49" s="46"/>
      <c r="C49" s="300" t="s">
        <v>276</v>
      </c>
      <c r="D49" s="300" t="s">
        <v>884</v>
      </c>
      <c r="E49" s="19" t="s">
        <v>89</v>
      </c>
      <c r="F49" s="301">
        <v>434.60899999999998</v>
      </c>
      <c r="G49" s="40"/>
      <c r="H49" s="46"/>
    </row>
    <row r="50" s="2" customFormat="1" ht="16.8" customHeight="1">
      <c r="A50" s="40"/>
      <c r="B50" s="46"/>
      <c r="C50" s="300" t="s">
        <v>282</v>
      </c>
      <c r="D50" s="300" t="s">
        <v>885</v>
      </c>
      <c r="E50" s="19" t="s">
        <v>89</v>
      </c>
      <c r="F50" s="301">
        <v>1014.087</v>
      </c>
      <c r="G50" s="40"/>
      <c r="H50" s="46"/>
    </row>
    <row r="51" s="2" customFormat="1" ht="16.8" customHeight="1">
      <c r="A51" s="40"/>
      <c r="B51" s="46"/>
      <c r="C51" s="300" t="s">
        <v>294</v>
      </c>
      <c r="D51" s="300" t="s">
        <v>886</v>
      </c>
      <c r="E51" s="19" t="s">
        <v>89</v>
      </c>
      <c r="F51" s="301">
        <v>582.13199999999995</v>
      </c>
      <c r="G51" s="40"/>
      <c r="H51" s="46"/>
    </row>
    <row r="52" s="2" customFormat="1" ht="16.8" customHeight="1">
      <c r="A52" s="40"/>
      <c r="B52" s="46"/>
      <c r="C52" s="300" t="s">
        <v>302</v>
      </c>
      <c r="D52" s="300" t="s">
        <v>887</v>
      </c>
      <c r="E52" s="19" t="s">
        <v>89</v>
      </c>
      <c r="F52" s="301">
        <v>866.56399999999996</v>
      </c>
      <c r="G52" s="40"/>
      <c r="H52" s="46"/>
    </row>
    <row r="53" s="2" customFormat="1" ht="16.8" customHeight="1">
      <c r="A53" s="40"/>
      <c r="B53" s="46"/>
      <c r="C53" s="300" t="s">
        <v>397</v>
      </c>
      <c r="D53" s="300" t="s">
        <v>398</v>
      </c>
      <c r="E53" s="19" t="s">
        <v>89</v>
      </c>
      <c r="F53" s="301">
        <v>1448.6959999999999</v>
      </c>
      <c r="G53" s="40"/>
      <c r="H53" s="46"/>
    </row>
    <row r="54" s="2" customFormat="1" ht="16.8" customHeight="1">
      <c r="A54" s="40"/>
      <c r="B54" s="46"/>
      <c r="C54" s="296" t="s">
        <v>92</v>
      </c>
      <c r="D54" s="297" t="s">
        <v>93</v>
      </c>
      <c r="E54" s="298" t="s">
        <v>89</v>
      </c>
      <c r="F54" s="299">
        <v>65.433000000000007</v>
      </c>
      <c r="G54" s="40"/>
      <c r="H54" s="46"/>
    </row>
    <row r="55" s="2" customFormat="1" ht="16.8" customHeight="1">
      <c r="A55" s="40"/>
      <c r="B55" s="46"/>
      <c r="C55" s="300" t="s">
        <v>19</v>
      </c>
      <c r="D55" s="300" t="s">
        <v>898</v>
      </c>
      <c r="E55" s="19" t="s">
        <v>19</v>
      </c>
      <c r="F55" s="301">
        <v>29.939</v>
      </c>
      <c r="G55" s="40"/>
      <c r="H55" s="46"/>
    </row>
    <row r="56" s="2" customFormat="1" ht="16.8" customHeight="1">
      <c r="A56" s="40"/>
      <c r="B56" s="46"/>
      <c r="C56" s="300" t="s">
        <v>19</v>
      </c>
      <c r="D56" s="300" t="s">
        <v>899</v>
      </c>
      <c r="E56" s="19" t="s">
        <v>19</v>
      </c>
      <c r="F56" s="301">
        <v>15.869999999999999</v>
      </c>
      <c r="G56" s="40"/>
      <c r="H56" s="46"/>
    </row>
    <row r="57" s="2" customFormat="1" ht="16.8" customHeight="1">
      <c r="A57" s="40"/>
      <c r="B57" s="46"/>
      <c r="C57" s="300" t="s">
        <v>19</v>
      </c>
      <c r="D57" s="300" t="s">
        <v>900</v>
      </c>
      <c r="E57" s="19" t="s">
        <v>19</v>
      </c>
      <c r="F57" s="301">
        <v>19.623999999999999</v>
      </c>
      <c r="G57" s="40"/>
      <c r="H57" s="46"/>
    </row>
    <row r="58" s="2" customFormat="1" ht="16.8" customHeight="1">
      <c r="A58" s="40"/>
      <c r="B58" s="46"/>
      <c r="C58" s="300" t="s">
        <v>19</v>
      </c>
      <c r="D58" s="300" t="s">
        <v>147</v>
      </c>
      <c r="E58" s="19" t="s">
        <v>19</v>
      </c>
      <c r="F58" s="301">
        <v>65.433000000000007</v>
      </c>
      <c r="G58" s="40"/>
      <c r="H58" s="46"/>
    </row>
    <row r="59" s="2" customFormat="1" ht="16.8" customHeight="1">
      <c r="A59" s="40"/>
      <c r="B59" s="46"/>
      <c r="C59" s="302" t="s">
        <v>877</v>
      </c>
      <c r="D59" s="40"/>
      <c r="E59" s="40"/>
      <c r="F59" s="40"/>
      <c r="G59" s="40"/>
      <c r="H59" s="46"/>
    </row>
    <row r="60" s="2" customFormat="1" ht="16.8" customHeight="1">
      <c r="A60" s="40"/>
      <c r="B60" s="46"/>
      <c r="C60" s="300" t="s">
        <v>172</v>
      </c>
      <c r="D60" s="300" t="s">
        <v>895</v>
      </c>
      <c r="E60" s="19" t="s">
        <v>89</v>
      </c>
      <c r="F60" s="301">
        <v>131.58000000000001</v>
      </c>
      <c r="G60" s="40"/>
      <c r="H60" s="46"/>
    </row>
    <row r="61" s="2" customFormat="1" ht="16.8" customHeight="1">
      <c r="A61" s="40"/>
      <c r="B61" s="46"/>
      <c r="C61" s="300" t="s">
        <v>185</v>
      </c>
      <c r="D61" s="300" t="s">
        <v>896</v>
      </c>
      <c r="E61" s="19" t="s">
        <v>89</v>
      </c>
      <c r="F61" s="301">
        <v>263.15899999999999</v>
      </c>
      <c r="G61" s="40"/>
      <c r="H61" s="46"/>
    </row>
    <row r="62" s="2" customFormat="1" ht="16.8" customHeight="1">
      <c r="A62" s="40"/>
      <c r="B62" s="46"/>
      <c r="C62" s="300" t="s">
        <v>197</v>
      </c>
      <c r="D62" s="300" t="s">
        <v>897</v>
      </c>
      <c r="E62" s="19" t="s">
        <v>89</v>
      </c>
      <c r="F62" s="301">
        <v>43.859999999999999</v>
      </c>
      <c r="G62" s="40"/>
      <c r="H62" s="46"/>
    </row>
    <row r="63" s="2" customFormat="1" ht="16.8" customHeight="1">
      <c r="A63" s="40"/>
      <c r="B63" s="46"/>
      <c r="C63" s="300" t="s">
        <v>245</v>
      </c>
      <c r="D63" s="300" t="s">
        <v>881</v>
      </c>
      <c r="E63" s="19" t="s">
        <v>89</v>
      </c>
      <c r="F63" s="301">
        <v>649.59400000000005</v>
      </c>
      <c r="G63" s="40"/>
      <c r="H63" s="46"/>
    </row>
    <row r="64" s="2" customFormat="1" ht="16.8" customHeight="1">
      <c r="A64" s="40"/>
      <c r="B64" s="46"/>
      <c r="C64" s="300" t="s">
        <v>254</v>
      </c>
      <c r="D64" s="300" t="s">
        <v>882</v>
      </c>
      <c r="E64" s="19" t="s">
        <v>89</v>
      </c>
      <c r="F64" s="301">
        <v>1189.8140000000001</v>
      </c>
      <c r="G64" s="40"/>
      <c r="H64" s="46"/>
    </row>
    <row r="65" s="2" customFormat="1" ht="16.8" customHeight="1">
      <c r="A65" s="40"/>
      <c r="B65" s="46"/>
      <c r="C65" s="300" t="s">
        <v>263</v>
      </c>
      <c r="D65" s="300" t="s">
        <v>883</v>
      </c>
      <c r="E65" s="19" t="s">
        <v>89</v>
      </c>
      <c r="F65" s="301">
        <v>582.13199999999995</v>
      </c>
      <c r="G65" s="40"/>
      <c r="H65" s="46"/>
    </row>
    <row r="66" s="2" customFormat="1" ht="16.8" customHeight="1">
      <c r="A66" s="40"/>
      <c r="B66" s="46"/>
      <c r="C66" s="300" t="s">
        <v>276</v>
      </c>
      <c r="D66" s="300" t="s">
        <v>884</v>
      </c>
      <c r="E66" s="19" t="s">
        <v>89</v>
      </c>
      <c r="F66" s="301">
        <v>434.60899999999998</v>
      </c>
      <c r="G66" s="40"/>
      <c r="H66" s="46"/>
    </row>
    <row r="67" s="2" customFormat="1" ht="16.8" customHeight="1">
      <c r="A67" s="40"/>
      <c r="B67" s="46"/>
      <c r="C67" s="300" t="s">
        <v>282</v>
      </c>
      <c r="D67" s="300" t="s">
        <v>885</v>
      </c>
      <c r="E67" s="19" t="s">
        <v>89</v>
      </c>
      <c r="F67" s="301">
        <v>1014.087</v>
      </c>
      <c r="G67" s="40"/>
      <c r="H67" s="46"/>
    </row>
    <row r="68" s="2" customFormat="1" ht="16.8" customHeight="1">
      <c r="A68" s="40"/>
      <c r="B68" s="46"/>
      <c r="C68" s="300" t="s">
        <v>294</v>
      </c>
      <c r="D68" s="300" t="s">
        <v>886</v>
      </c>
      <c r="E68" s="19" t="s">
        <v>89</v>
      </c>
      <c r="F68" s="301">
        <v>582.13199999999995</v>
      </c>
      <c r="G68" s="40"/>
      <c r="H68" s="46"/>
    </row>
    <row r="69" s="2" customFormat="1" ht="16.8" customHeight="1">
      <c r="A69" s="40"/>
      <c r="B69" s="46"/>
      <c r="C69" s="300" t="s">
        <v>302</v>
      </c>
      <c r="D69" s="300" t="s">
        <v>887</v>
      </c>
      <c r="E69" s="19" t="s">
        <v>89</v>
      </c>
      <c r="F69" s="301">
        <v>866.56399999999996</v>
      </c>
      <c r="G69" s="40"/>
      <c r="H69" s="46"/>
    </row>
    <row r="70" s="2" customFormat="1" ht="16.8" customHeight="1">
      <c r="A70" s="40"/>
      <c r="B70" s="46"/>
      <c r="C70" s="300" t="s">
        <v>397</v>
      </c>
      <c r="D70" s="300" t="s">
        <v>398</v>
      </c>
      <c r="E70" s="19" t="s">
        <v>89</v>
      </c>
      <c r="F70" s="301">
        <v>1448.6959999999999</v>
      </c>
      <c r="G70" s="40"/>
      <c r="H70" s="46"/>
    </row>
    <row r="71" s="2" customFormat="1" ht="16.8" customHeight="1">
      <c r="A71" s="40"/>
      <c r="B71" s="46"/>
      <c r="C71" s="296" t="s">
        <v>99</v>
      </c>
      <c r="D71" s="297" t="s">
        <v>100</v>
      </c>
      <c r="E71" s="298" t="s">
        <v>89</v>
      </c>
      <c r="F71" s="299">
        <v>7.125</v>
      </c>
      <c r="G71" s="40"/>
      <c r="H71" s="46"/>
    </row>
    <row r="72" s="2" customFormat="1" ht="16.8" customHeight="1">
      <c r="A72" s="40"/>
      <c r="B72" s="46"/>
      <c r="C72" s="300" t="s">
        <v>19</v>
      </c>
      <c r="D72" s="300" t="s">
        <v>901</v>
      </c>
      <c r="E72" s="19" t="s">
        <v>19</v>
      </c>
      <c r="F72" s="301">
        <v>7.125</v>
      </c>
      <c r="G72" s="40"/>
      <c r="H72" s="46"/>
    </row>
    <row r="73" s="2" customFormat="1" ht="16.8" customHeight="1">
      <c r="A73" s="40"/>
      <c r="B73" s="46"/>
      <c r="C73" s="300" t="s">
        <v>19</v>
      </c>
      <c r="D73" s="300" t="s">
        <v>147</v>
      </c>
      <c r="E73" s="19" t="s">
        <v>19</v>
      </c>
      <c r="F73" s="301">
        <v>7.125</v>
      </c>
      <c r="G73" s="40"/>
      <c r="H73" s="46"/>
    </row>
    <row r="74" s="2" customFormat="1" ht="16.8" customHeight="1">
      <c r="A74" s="40"/>
      <c r="B74" s="46"/>
      <c r="C74" s="302" t="s">
        <v>877</v>
      </c>
      <c r="D74" s="40"/>
      <c r="E74" s="40"/>
      <c r="F74" s="40"/>
      <c r="G74" s="40"/>
      <c r="H74" s="46"/>
    </row>
    <row r="75" s="2" customFormat="1" ht="16.8" customHeight="1">
      <c r="A75" s="40"/>
      <c r="B75" s="46"/>
      <c r="C75" s="300" t="s">
        <v>172</v>
      </c>
      <c r="D75" s="300" t="s">
        <v>895</v>
      </c>
      <c r="E75" s="19" t="s">
        <v>89</v>
      </c>
      <c r="F75" s="301">
        <v>131.58000000000001</v>
      </c>
      <c r="G75" s="40"/>
      <c r="H75" s="46"/>
    </row>
    <row r="76" s="2" customFormat="1" ht="16.8" customHeight="1">
      <c r="A76" s="40"/>
      <c r="B76" s="46"/>
      <c r="C76" s="300" t="s">
        <v>185</v>
      </c>
      <c r="D76" s="300" t="s">
        <v>896</v>
      </c>
      <c r="E76" s="19" t="s">
        <v>89</v>
      </c>
      <c r="F76" s="301">
        <v>263.15899999999999</v>
      </c>
      <c r="G76" s="40"/>
      <c r="H76" s="46"/>
    </row>
    <row r="77" s="2" customFormat="1" ht="16.8" customHeight="1">
      <c r="A77" s="40"/>
      <c r="B77" s="46"/>
      <c r="C77" s="300" t="s">
        <v>197</v>
      </c>
      <c r="D77" s="300" t="s">
        <v>897</v>
      </c>
      <c r="E77" s="19" t="s">
        <v>89</v>
      </c>
      <c r="F77" s="301">
        <v>43.859999999999999</v>
      </c>
      <c r="G77" s="40"/>
      <c r="H77" s="46"/>
    </row>
    <row r="78" s="2" customFormat="1" ht="16.8" customHeight="1">
      <c r="A78" s="40"/>
      <c r="B78" s="46"/>
      <c r="C78" s="300" t="s">
        <v>245</v>
      </c>
      <c r="D78" s="300" t="s">
        <v>881</v>
      </c>
      <c r="E78" s="19" t="s">
        <v>89</v>
      </c>
      <c r="F78" s="301">
        <v>649.59400000000005</v>
      </c>
      <c r="G78" s="40"/>
      <c r="H78" s="46"/>
    </row>
    <row r="79" s="2" customFormat="1" ht="16.8" customHeight="1">
      <c r="A79" s="40"/>
      <c r="B79" s="46"/>
      <c r="C79" s="300" t="s">
        <v>254</v>
      </c>
      <c r="D79" s="300" t="s">
        <v>882</v>
      </c>
      <c r="E79" s="19" t="s">
        <v>89</v>
      </c>
      <c r="F79" s="301">
        <v>1189.8140000000001</v>
      </c>
      <c r="G79" s="40"/>
      <c r="H79" s="46"/>
    </row>
    <row r="80" s="2" customFormat="1" ht="16.8" customHeight="1">
      <c r="A80" s="40"/>
      <c r="B80" s="46"/>
      <c r="C80" s="300" t="s">
        <v>263</v>
      </c>
      <c r="D80" s="300" t="s">
        <v>883</v>
      </c>
      <c r="E80" s="19" t="s">
        <v>89</v>
      </c>
      <c r="F80" s="301">
        <v>582.13199999999995</v>
      </c>
      <c r="G80" s="40"/>
      <c r="H80" s="46"/>
    </row>
    <row r="81" s="2" customFormat="1" ht="16.8" customHeight="1">
      <c r="A81" s="40"/>
      <c r="B81" s="46"/>
      <c r="C81" s="300" t="s">
        <v>276</v>
      </c>
      <c r="D81" s="300" t="s">
        <v>884</v>
      </c>
      <c r="E81" s="19" t="s">
        <v>89</v>
      </c>
      <c r="F81" s="301">
        <v>434.60899999999998</v>
      </c>
      <c r="G81" s="40"/>
      <c r="H81" s="46"/>
    </row>
    <row r="82" s="2" customFormat="1" ht="16.8" customHeight="1">
      <c r="A82" s="40"/>
      <c r="B82" s="46"/>
      <c r="C82" s="300" t="s">
        <v>282</v>
      </c>
      <c r="D82" s="300" t="s">
        <v>885</v>
      </c>
      <c r="E82" s="19" t="s">
        <v>89</v>
      </c>
      <c r="F82" s="301">
        <v>1014.087</v>
      </c>
      <c r="G82" s="40"/>
      <c r="H82" s="46"/>
    </row>
    <row r="83" s="2" customFormat="1" ht="16.8" customHeight="1">
      <c r="A83" s="40"/>
      <c r="B83" s="46"/>
      <c r="C83" s="300" t="s">
        <v>294</v>
      </c>
      <c r="D83" s="300" t="s">
        <v>886</v>
      </c>
      <c r="E83" s="19" t="s">
        <v>89</v>
      </c>
      <c r="F83" s="301">
        <v>582.13199999999995</v>
      </c>
      <c r="G83" s="40"/>
      <c r="H83" s="46"/>
    </row>
    <row r="84" s="2" customFormat="1" ht="16.8" customHeight="1">
      <c r="A84" s="40"/>
      <c r="B84" s="46"/>
      <c r="C84" s="300" t="s">
        <v>302</v>
      </c>
      <c r="D84" s="300" t="s">
        <v>887</v>
      </c>
      <c r="E84" s="19" t="s">
        <v>89</v>
      </c>
      <c r="F84" s="301">
        <v>866.56399999999996</v>
      </c>
      <c r="G84" s="40"/>
      <c r="H84" s="46"/>
    </row>
    <row r="85" s="2" customFormat="1" ht="16.8" customHeight="1">
      <c r="A85" s="40"/>
      <c r="B85" s="46"/>
      <c r="C85" s="300" t="s">
        <v>397</v>
      </c>
      <c r="D85" s="300" t="s">
        <v>398</v>
      </c>
      <c r="E85" s="19" t="s">
        <v>89</v>
      </c>
      <c r="F85" s="301">
        <v>1448.6959999999999</v>
      </c>
      <c r="G85" s="40"/>
      <c r="H85" s="46"/>
    </row>
    <row r="86" s="2" customFormat="1" ht="7.44" customHeight="1">
      <c r="A86" s="40"/>
      <c r="B86" s="159"/>
      <c r="C86" s="160"/>
      <c r="D86" s="160"/>
      <c r="E86" s="160"/>
      <c r="F86" s="160"/>
      <c r="G86" s="160"/>
      <c r="H86" s="46"/>
    </row>
    <row r="87" s="2" customFormat="1">
      <c r="A87" s="40"/>
      <c r="B87" s="40"/>
      <c r="C87" s="40"/>
      <c r="D87" s="40"/>
      <c r="E87" s="40"/>
      <c r="F87" s="40"/>
      <c r="G87" s="40"/>
      <c r="H87" s="40"/>
    </row>
  </sheetData>
  <sheetProtection sheet="1" formatColumns="0" formatRows="0" objects="1" scenarios="1" spinCount="100000" saltValue="4wzAEXoHLS9hKV7p8+CGggkzXmcfLvI3fCLcY6OyxlGAE2+2TY1veSOm4/KqRBSz0xzXPgYc7E34MxeTpjuX4w==" hashValue="k/8yQYkz/bpTOieAcujdbZ9rLyEUVWfMLpTRSHRXga98amvF1xk8lo3ESFbaIYJOYp6dKM78N8QE8nrcZyaRw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902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903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904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905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906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907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908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909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910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911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912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79</v>
      </c>
      <c r="F18" s="314" t="s">
        <v>913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914</v>
      </c>
      <c r="F19" s="314" t="s">
        <v>915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916</v>
      </c>
      <c r="F20" s="314" t="s">
        <v>917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85</v>
      </c>
      <c r="F21" s="314" t="s">
        <v>918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919</v>
      </c>
      <c r="F22" s="314" t="s">
        <v>920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921</v>
      </c>
      <c r="F23" s="314" t="s">
        <v>922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923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924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925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926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927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928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929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930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931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119</v>
      </c>
      <c r="F36" s="314"/>
      <c r="G36" s="314" t="s">
        <v>932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933</v>
      </c>
      <c r="F37" s="314"/>
      <c r="G37" s="314" t="s">
        <v>934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53</v>
      </c>
      <c r="F38" s="314"/>
      <c r="G38" s="314" t="s">
        <v>935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54</v>
      </c>
      <c r="F39" s="314"/>
      <c r="G39" s="314" t="s">
        <v>936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120</v>
      </c>
      <c r="F40" s="314"/>
      <c r="G40" s="314" t="s">
        <v>937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121</v>
      </c>
      <c r="F41" s="314"/>
      <c r="G41" s="314" t="s">
        <v>938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939</v>
      </c>
      <c r="F42" s="314"/>
      <c r="G42" s="314" t="s">
        <v>940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941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942</v>
      </c>
      <c r="F44" s="314"/>
      <c r="G44" s="314" t="s">
        <v>943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123</v>
      </c>
      <c r="F45" s="314"/>
      <c r="G45" s="314" t="s">
        <v>944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945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946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947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948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949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950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951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952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953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954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955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956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957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958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959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960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961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962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963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964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965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966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967</v>
      </c>
      <c r="D76" s="332"/>
      <c r="E76" s="332"/>
      <c r="F76" s="332" t="s">
        <v>968</v>
      </c>
      <c r="G76" s="333"/>
      <c r="H76" s="332" t="s">
        <v>54</v>
      </c>
      <c r="I76" s="332" t="s">
        <v>57</v>
      </c>
      <c r="J76" s="332" t="s">
        <v>969</v>
      </c>
      <c r="K76" s="331"/>
    </row>
    <row r="77" s="1" customFormat="1" ht="17.25" customHeight="1">
      <c r="B77" s="329"/>
      <c r="C77" s="334" t="s">
        <v>970</v>
      </c>
      <c r="D77" s="334"/>
      <c r="E77" s="334"/>
      <c r="F77" s="335" t="s">
        <v>971</v>
      </c>
      <c r="G77" s="336"/>
      <c r="H77" s="334"/>
      <c r="I77" s="334"/>
      <c r="J77" s="334" t="s">
        <v>972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53</v>
      </c>
      <c r="D79" s="339"/>
      <c r="E79" s="339"/>
      <c r="F79" s="340" t="s">
        <v>973</v>
      </c>
      <c r="G79" s="341"/>
      <c r="H79" s="317" t="s">
        <v>974</v>
      </c>
      <c r="I79" s="317" t="s">
        <v>975</v>
      </c>
      <c r="J79" s="317">
        <v>20</v>
      </c>
      <c r="K79" s="331"/>
    </row>
    <row r="80" s="1" customFormat="1" ht="15" customHeight="1">
      <c r="B80" s="329"/>
      <c r="C80" s="317" t="s">
        <v>976</v>
      </c>
      <c r="D80" s="317"/>
      <c r="E80" s="317"/>
      <c r="F80" s="340" t="s">
        <v>973</v>
      </c>
      <c r="G80" s="341"/>
      <c r="H80" s="317" t="s">
        <v>977</v>
      </c>
      <c r="I80" s="317" t="s">
        <v>975</v>
      </c>
      <c r="J80" s="317">
        <v>120</v>
      </c>
      <c r="K80" s="331"/>
    </row>
    <row r="81" s="1" customFormat="1" ht="15" customHeight="1">
      <c r="B81" s="342"/>
      <c r="C81" s="317" t="s">
        <v>978</v>
      </c>
      <c r="D81" s="317"/>
      <c r="E81" s="317"/>
      <c r="F81" s="340" t="s">
        <v>979</v>
      </c>
      <c r="G81" s="341"/>
      <c r="H81" s="317" t="s">
        <v>980</v>
      </c>
      <c r="I81" s="317" t="s">
        <v>975</v>
      </c>
      <c r="J81" s="317">
        <v>50</v>
      </c>
      <c r="K81" s="331"/>
    </row>
    <row r="82" s="1" customFormat="1" ht="15" customHeight="1">
      <c r="B82" s="342"/>
      <c r="C82" s="317" t="s">
        <v>981</v>
      </c>
      <c r="D82" s="317"/>
      <c r="E82" s="317"/>
      <c r="F82" s="340" t="s">
        <v>973</v>
      </c>
      <c r="G82" s="341"/>
      <c r="H82" s="317" t="s">
        <v>982</v>
      </c>
      <c r="I82" s="317" t="s">
        <v>983</v>
      </c>
      <c r="J82" s="317"/>
      <c r="K82" s="331"/>
    </row>
    <row r="83" s="1" customFormat="1" ht="15" customHeight="1">
      <c r="B83" s="342"/>
      <c r="C83" s="343" t="s">
        <v>984</v>
      </c>
      <c r="D83" s="343"/>
      <c r="E83" s="343"/>
      <c r="F83" s="344" t="s">
        <v>979</v>
      </c>
      <c r="G83" s="343"/>
      <c r="H83" s="343" t="s">
        <v>985</v>
      </c>
      <c r="I83" s="343" t="s">
        <v>975</v>
      </c>
      <c r="J83" s="343">
        <v>15</v>
      </c>
      <c r="K83" s="331"/>
    </row>
    <row r="84" s="1" customFormat="1" ht="15" customHeight="1">
      <c r="B84" s="342"/>
      <c r="C84" s="343" t="s">
        <v>986</v>
      </c>
      <c r="D84" s="343"/>
      <c r="E84" s="343"/>
      <c r="F84" s="344" t="s">
        <v>979</v>
      </c>
      <c r="G84" s="343"/>
      <c r="H84" s="343" t="s">
        <v>987</v>
      </c>
      <c r="I84" s="343" t="s">
        <v>975</v>
      </c>
      <c r="J84" s="343">
        <v>15</v>
      </c>
      <c r="K84" s="331"/>
    </row>
    <row r="85" s="1" customFormat="1" ht="15" customHeight="1">
      <c r="B85" s="342"/>
      <c r="C85" s="343" t="s">
        <v>988</v>
      </c>
      <c r="D85" s="343"/>
      <c r="E85" s="343"/>
      <c r="F85" s="344" t="s">
        <v>979</v>
      </c>
      <c r="G85" s="343"/>
      <c r="H85" s="343" t="s">
        <v>989</v>
      </c>
      <c r="I85" s="343" t="s">
        <v>975</v>
      </c>
      <c r="J85" s="343">
        <v>20</v>
      </c>
      <c r="K85" s="331"/>
    </row>
    <row r="86" s="1" customFormat="1" ht="15" customHeight="1">
      <c r="B86" s="342"/>
      <c r="C86" s="343" t="s">
        <v>990</v>
      </c>
      <c r="D86" s="343"/>
      <c r="E86" s="343"/>
      <c r="F86" s="344" t="s">
        <v>979</v>
      </c>
      <c r="G86" s="343"/>
      <c r="H86" s="343" t="s">
        <v>991</v>
      </c>
      <c r="I86" s="343" t="s">
        <v>975</v>
      </c>
      <c r="J86" s="343">
        <v>20</v>
      </c>
      <c r="K86" s="331"/>
    </row>
    <row r="87" s="1" customFormat="1" ht="15" customHeight="1">
      <c r="B87" s="342"/>
      <c r="C87" s="317" t="s">
        <v>992</v>
      </c>
      <c r="D87" s="317"/>
      <c r="E87" s="317"/>
      <c r="F87" s="340" t="s">
        <v>979</v>
      </c>
      <c r="G87" s="341"/>
      <c r="H87" s="317" t="s">
        <v>993</v>
      </c>
      <c r="I87" s="317" t="s">
        <v>975</v>
      </c>
      <c r="J87" s="317">
        <v>50</v>
      </c>
      <c r="K87" s="331"/>
    </row>
    <row r="88" s="1" customFormat="1" ht="15" customHeight="1">
      <c r="B88" s="342"/>
      <c r="C88" s="317" t="s">
        <v>994</v>
      </c>
      <c r="D88" s="317"/>
      <c r="E88" s="317"/>
      <c r="F88" s="340" t="s">
        <v>979</v>
      </c>
      <c r="G88" s="341"/>
      <c r="H88" s="317" t="s">
        <v>995</v>
      </c>
      <c r="I88" s="317" t="s">
        <v>975</v>
      </c>
      <c r="J88" s="317">
        <v>20</v>
      </c>
      <c r="K88" s="331"/>
    </row>
    <row r="89" s="1" customFormat="1" ht="15" customHeight="1">
      <c r="B89" s="342"/>
      <c r="C89" s="317" t="s">
        <v>996</v>
      </c>
      <c r="D89" s="317"/>
      <c r="E89" s="317"/>
      <c r="F89" s="340" t="s">
        <v>979</v>
      </c>
      <c r="G89" s="341"/>
      <c r="H89" s="317" t="s">
        <v>997</v>
      </c>
      <c r="I89" s="317" t="s">
        <v>975</v>
      </c>
      <c r="J89" s="317">
        <v>20</v>
      </c>
      <c r="K89" s="331"/>
    </row>
    <row r="90" s="1" customFormat="1" ht="15" customHeight="1">
      <c r="B90" s="342"/>
      <c r="C90" s="317" t="s">
        <v>998</v>
      </c>
      <c r="D90" s="317"/>
      <c r="E90" s="317"/>
      <c r="F90" s="340" t="s">
        <v>979</v>
      </c>
      <c r="G90" s="341"/>
      <c r="H90" s="317" t="s">
        <v>999</v>
      </c>
      <c r="I90" s="317" t="s">
        <v>975</v>
      </c>
      <c r="J90" s="317">
        <v>50</v>
      </c>
      <c r="K90" s="331"/>
    </row>
    <row r="91" s="1" customFormat="1" ht="15" customHeight="1">
      <c r="B91" s="342"/>
      <c r="C91" s="317" t="s">
        <v>1000</v>
      </c>
      <c r="D91" s="317"/>
      <c r="E91" s="317"/>
      <c r="F91" s="340" t="s">
        <v>979</v>
      </c>
      <c r="G91" s="341"/>
      <c r="H91" s="317" t="s">
        <v>1000</v>
      </c>
      <c r="I91" s="317" t="s">
        <v>975</v>
      </c>
      <c r="J91" s="317">
        <v>50</v>
      </c>
      <c r="K91" s="331"/>
    </row>
    <row r="92" s="1" customFormat="1" ht="15" customHeight="1">
      <c r="B92" s="342"/>
      <c r="C92" s="317" t="s">
        <v>1001</v>
      </c>
      <c r="D92" s="317"/>
      <c r="E92" s="317"/>
      <c r="F92" s="340" t="s">
        <v>979</v>
      </c>
      <c r="G92" s="341"/>
      <c r="H92" s="317" t="s">
        <v>1002</v>
      </c>
      <c r="I92" s="317" t="s">
        <v>975</v>
      </c>
      <c r="J92" s="317">
        <v>255</v>
      </c>
      <c r="K92" s="331"/>
    </row>
    <row r="93" s="1" customFormat="1" ht="15" customHeight="1">
      <c r="B93" s="342"/>
      <c r="C93" s="317" t="s">
        <v>1003</v>
      </c>
      <c r="D93" s="317"/>
      <c r="E93" s="317"/>
      <c r="F93" s="340" t="s">
        <v>973</v>
      </c>
      <c r="G93" s="341"/>
      <c r="H93" s="317" t="s">
        <v>1004</v>
      </c>
      <c r="I93" s="317" t="s">
        <v>1005</v>
      </c>
      <c r="J93" s="317"/>
      <c r="K93" s="331"/>
    </row>
    <row r="94" s="1" customFormat="1" ht="15" customHeight="1">
      <c r="B94" s="342"/>
      <c r="C94" s="317" t="s">
        <v>1006</v>
      </c>
      <c r="D94" s="317"/>
      <c r="E94" s="317"/>
      <c r="F94" s="340" t="s">
        <v>973</v>
      </c>
      <c r="G94" s="341"/>
      <c r="H94" s="317" t="s">
        <v>1007</v>
      </c>
      <c r="I94" s="317" t="s">
        <v>1008</v>
      </c>
      <c r="J94" s="317"/>
      <c r="K94" s="331"/>
    </row>
    <row r="95" s="1" customFormat="1" ht="15" customHeight="1">
      <c r="B95" s="342"/>
      <c r="C95" s="317" t="s">
        <v>1009</v>
      </c>
      <c r="D95" s="317"/>
      <c r="E95" s="317"/>
      <c r="F95" s="340" t="s">
        <v>973</v>
      </c>
      <c r="G95" s="341"/>
      <c r="H95" s="317" t="s">
        <v>1009</v>
      </c>
      <c r="I95" s="317" t="s">
        <v>1008</v>
      </c>
      <c r="J95" s="317"/>
      <c r="K95" s="331"/>
    </row>
    <row r="96" s="1" customFormat="1" ht="15" customHeight="1">
      <c r="B96" s="342"/>
      <c r="C96" s="317" t="s">
        <v>38</v>
      </c>
      <c r="D96" s="317"/>
      <c r="E96" s="317"/>
      <c r="F96" s="340" t="s">
        <v>973</v>
      </c>
      <c r="G96" s="341"/>
      <c r="H96" s="317" t="s">
        <v>1010</v>
      </c>
      <c r="I96" s="317" t="s">
        <v>1008</v>
      </c>
      <c r="J96" s="317"/>
      <c r="K96" s="331"/>
    </row>
    <row r="97" s="1" customFormat="1" ht="15" customHeight="1">
      <c r="B97" s="342"/>
      <c r="C97" s="317" t="s">
        <v>48</v>
      </c>
      <c r="D97" s="317"/>
      <c r="E97" s="317"/>
      <c r="F97" s="340" t="s">
        <v>973</v>
      </c>
      <c r="G97" s="341"/>
      <c r="H97" s="317" t="s">
        <v>1011</v>
      </c>
      <c r="I97" s="317" t="s">
        <v>1008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1012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967</v>
      </c>
      <c r="D103" s="332"/>
      <c r="E103" s="332"/>
      <c r="F103" s="332" t="s">
        <v>968</v>
      </c>
      <c r="G103" s="333"/>
      <c r="H103" s="332" t="s">
        <v>54</v>
      </c>
      <c r="I103" s="332" t="s">
        <v>57</v>
      </c>
      <c r="J103" s="332" t="s">
        <v>969</v>
      </c>
      <c r="K103" s="331"/>
    </row>
    <row r="104" s="1" customFormat="1" ht="17.25" customHeight="1">
      <c r="B104" s="329"/>
      <c r="C104" s="334" t="s">
        <v>970</v>
      </c>
      <c r="D104" s="334"/>
      <c r="E104" s="334"/>
      <c r="F104" s="335" t="s">
        <v>971</v>
      </c>
      <c r="G104" s="336"/>
      <c r="H104" s="334"/>
      <c r="I104" s="334"/>
      <c r="J104" s="334" t="s">
        <v>972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53</v>
      </c>
      <c r="D106" s="339"/>
      <c r="E106" s="339"/>
      <c r="F106" s="340" t="s">
        <v>973</v>
      </c>
      <c r="G106" s="317"/>
      <c r="H106" s="317" t="s">
        <v>1013</v>
      </c>
      <c r="I106" s="317" t="s">
        <v>975</v>
      </c>
      <c r="J106" s="317">
        <v>20</v>
      </c>
      <c r="K106" s="331"/>
    </row>
    <row r="107" s="1" customFormat="1" ht="15" customHeight="1">
      <c r="B107" s="329"/>
      <c r="C107" s="317" t="s">
        <v>976</v>
      </c>
      <c r="D107" s="317"/>
      <c r="E107" s="317"/>
      <c r="F107" s="340" t="s">
        <v>973</v>
      </c>
      <c r="G107" s="317"/>
      <c r="H107" s="317" t="s">
        <v>1013</v>
      </c>
      <c r="I107" s="317" t="s">
        <v>975</v>
      </c>
      <c r="J107" s="317">
        <v>120</v>
      </c>
      <c r="K107" s="331"/>
    </row>
    <row r="108" s="1" customFormat="1" ht="15" customHeight="1">
      <c r="B108" s="342"/>
      <c r="C108" s="317" t="s">
        <v>978</v>
      </c>
      <c r="D108" s="317"/>
      <c r="E108" s="317"/>
      <c r="F108" s="340" t="s">
        <v>979</v>
      </c>
      <c r="G108" s="317"/>
      <c r="H108" s="317" t="s">
        <v>1013</v>
      </c>
      <c r="I108" s="317" t="s">
        <v>975</v>
      </c>
      <c r="J108" s="317">
        <v>50</v>
      </c>
      <c r="K108" s="331"/>
    </row>
    <row r="109" s="1" customFormat="1" ht="15" customHeight="1">
      <c r="B109" s="342"/>
      <c r="C109" s="317" t="s">
        <v>981</v>
      </c>
      <c r="D109" s="317"/>
      <c r="E109" s="317"/>
      <c r="F109" s="340" t="s">
        <v>973</v>
      </c>
      <c r="G109" s="317"/>
      <c r="H109" s="317" t="s">
        <v>1013</v>
      </c>
      <c r="I109" s="317" t="s">
        <v>983</v>
      </c>
      <c r="J109" s="317"/>
      <c r="K109" s="331"/>
    </row>
    <row r="110" s="1" customFormat="1" ht="15" customHeight="1">
      <c r="B110" s="342"/>
      <c r="C110" s="317" t="s">
        <v>992</v>
      </c>
      <c r="D110" s="317"/>
      <c r="E110" s="317"/>
      <c r="F110" s="340" t="s">
        <v>979</v>
      </c>
      <c r="G110" s="317"/>
      <c r="H110" s="317" t="s">
        <v>1013</v>
      </c>
      <c r="I110" s="317" t="s">
        <v>975</v>
      </c>
      <c r="J110" s="317">
        <v>50</v>
      </c>
      <c r="K110" s="331"/>
    </row>
    <row r="111" s="1" customFormat="1" ht="15" customHeight="1">
      <c r="B111" s="342"/>
      <c r="C111" s="317" t="s">
        <v>1000</v>
      </c>
      <c r="D111" s="317"/>
      <c r="E111" s="317"/>
      <c r="F111" s="340" t="s">
        <v>979</v>
      </c>
      <c r="G111" s="317"/>
      <c r="H111" s="317" t="s">
        <v>1013</v>
      </c>
      <c r="I111" s="317" t="s">
        <v>975</v>
      </c>
      <c r="J111" s="317">
        <v>50</v>
      </c>
      <c r="K111" s="331"/>
    </row>
    <row r="112" s="1" customFormat="1" ht="15" customHeight="1">
      <c r="B112" s="342"/>
      <c r="C112" s="317" t="s">
        <v>998</v>
      </c>
      <c r="D112" s="317"/>
      <c r="E112" s="317"/>
      <c r="F112" s="340" t="s">
        <v>979</v>
      </c>
      <c r="G112" s="317"/>
      <c r="H112" s="317" t="s">
        <v>1013</v>
      </c>
      <c r="I112" s="317" t="s">
        <v>975</v>
      </c>
      <c r="J112" s="317">
        <v>50</v>
      </c>
      <c r="K112" s="331"/>
    </row>
    <row r="113" s="1" customFormat="1" ht="15" customHeight="1">
      <c r="B113" s="342"/>
      <c r="C113" s="317" t="s">
        <v>53</v>
      </c>
      <c r="D113" s="317"/>
      <c r="E113" s="317"/>
      <c r="F113" s="340" t="s">
        <v>973</v>
      </c>
      <c r="G113" s="317"/>
      <c r="H113" s="317" t="s">
        <v>1014</v>
      </c>
      <c r="I113" s="317" t="s">
        <v>975</v>
      </c>
      <c r="J113" s="317">
        <v>20</v>
      </c>
      <c r="K113" s="331"/>
    </row>
    <row r="114" s="1" customFormat="1" ht="15" customHeight="1">
      <c r="B114" s="342"/>
      <c r="C114" s="317" t="s">
        <v>1015</v>
      </c>
      <c r="D114" s="317"/>
      <c r="E114" s="317"/>
      <c r="F114" s="340" t="s">
        <v>973</v>
      </c>
      <c r="G114" s="317"/>
      <c r="H114" s="317" t="s">
        <v>1016</v>
      </c>
      <c r="I114" s="317" t="s">
        <v>975</v>
      </c>
      <c r="J114" s="317">
        <v>120</v>
      </c>
      <c r="K114" s="331"/>
    </row>
    <row r="115" s="1" customFormat="1" ht="15" customHeight="1">
      <c r="B115" s="342"/>
      <c r="C115" s="317" t="s">
        <v>38</v>
      </c>
      <c r="D115" s="317"/>
      <c r="E115" s="317"/>
      <c r="F115" s="340" t="s">
        <v>973</v>
      </c>
      <c r="G115" s="317"/>
      <c r="H115" s="317" t="s">
        <v>1017</v>
      </c>
      <c r="I115" s="317" t="s">
        <v>1008</v>
      </c>
      <c r="J115" s="317"/>
      <c r="K115" s="331"/>
    </row>
    <row r="116" s="1" customFormat="1" ht="15" customHeight="1">
      <c r="B116" s="342"/>
      <c r="C116" s="317" t="s">
        <v>48</v>
      </c>
      <c r="D116" s="317"/>
      <c r="E116" s="317"/>
      <c r="F116" s="340" t="s">
        <v>973</v>
      </c>
      <c r="G116" s="317"/>
      <c r="H116" s="317" t="s">
        <v>1018</v>
      </c>
      <c r="I116" s="317" t="s">
        <v>1008</v>
      </c>
      <c r="J116" s="317"/>
      <c r="K116" s="331"/>
    </row>
    <row r="117" s="1" customFormat="1" ht="15" customHeight="1">
      <c r="B117" s="342"/>
      <c r="C117" s="317" t="s">
        <v>57</v>
      </c>
      <c r="D117" s="317"/>
      <c r="E117" s="317"/>
      <c r="F117" s="340" t="s">
        <v>973</v>
      </c>
      <c r="G117" s="317"/>
      <c r="H117" s="317" t="s">
        <v>1019</v>
      </c>
      <c r="I117" s="317" t="s">
        <v>1020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1021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967</v>
      </c>
      <c r="D123" s="332"/>
      <c r="E123" s="332"/>
      <c r="F123" s="332" t="s">
        <v>968</v>
      </c>
      <c r="G123" s="333"/>
      <c r="H123" s="332" t="s">
        <v>54</v>
      </c>
      <c r="I123" s="332" t="s">
        <v>57</v>
      </c>
      <c r="J123" s="332" t="s">
        <v>969</v>
      </c>
      <c r="K123" s="361"/>
    </row>
    <row r="124" s="1" customFormat="1" ht="17.25" customHeight="1">
      <c r="B124" s="360"/>
      <c r="C124" s="334" t="s">
        <v>970</v>
      </c>
      <c r="D124" s="334"/>
      <c r="E124" s="334"/>
      <c r="F124" s="335" t="s">
        <v>971</v>
      </c>
      <c r="G124" s="336"/>
      <c r="H124" s="334"/>
      <c r="I124" s="334"/>
      <c r="J124" s="334" t="s">
        <v>972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976</v>
      </c>
      <c r="D126" s="339"/>
      <c r="E126" s="339"/>
      <c r="F126" s="340" t="s">
        <v>973</v>
      </c>
      <c r="G126" s="317"/>
      <c r="H126" s="317" t="s">
        <v>1013</v>
      </c>
      <c r="I126" s="317" t="s">
        <v>975</v>
      </c>
      <c r="J126" s="317">
        <v>120</v>
      </c>
      <c r="K126" s="365"/>
    </row>
    <row r="127" s="1" customFormat="1" ht="15" customHeight="1">
      <c r="B127" s="362"/>
      <c r="C127" s="317" t="s">
        <v>1022</v>
      </c>
      <c r="D127" s="317"/>
      <c r="E127" s="317"/>
      <c r="F127" s="340" t="s">
        <v>973</v>
      </c>
      <c r="G127" s="317"/>
      <c r="H127" s="317" t="s">
        <v>1023</v>
      </c>
      <c r="I127" s="317" t="s">
        <v>975</v>
      </c>
      <c r="J127" s="317" t="s">
        <v>1024</v>
      </c>
      <c r="K127" s="365"/>
    </row>
    <row r="128" s="1" customFormat="1" ht="15" customHeight="1">
      <c r="B128" s="362"/>
      <c r="C128" s="317" t="s">
        <v>921</v>
      </c>
      <c r="D128" s="317"/>
      <c r="E128" s="317"/>
      <c r="F128" s="340" t="s">
        <v>973</v>
      </c>
      <c r="G128" s="317"/>
      <c r="H128" s="317" t="s">
        <v>1025</v>
      </c>
      <c r="I128" s="317" t="s">
        <v>975</v>
      </c>
      <c r="J128" s="317" t="s">
        <v>1024</v>
      </c>
      <c r="K128" s="365"/>
    </row>
    <row r="129" s="1" customFormat="1" ht="15" customHeight="1">
      <c r="B129" s="362"/>
      <c r="C129" s="317" t="s">
        <v>984</v>
      </c>
      <c r="D129" s="317"/>
      <c r="E129" s="317"/>
      <c r="F129" s="340" t="s">
        <v>979</v>
      </c>
      <c r="G129" s="317"/>
      <c r="H129" s="317" t="s">
        <v>985</v>
      </c>
      <c r="I129" s="317" t="s">
        <v>975</v>
      </c>
      <c r="J129" s="317">
        <v>15</v>
      </c>
      <c r="K129" s="365"/>
    </row>
    <row r="130" s="1" customFormat="1" ht="15" customHeight="1">
      <c r="B130" s="362"/>
      <c r="C130" s="343" t="s">
        <v>986</v>
      </c>
      <c r="D130" s="343"/>
      <c r="E130" s="343"/>
      <c r="F130" s="344" t="s">
        <v>979</v>
      </c>
      <c r="G130" s="343"/>
      <c r="H130" s="343" t="s">
        <v>987</v>
      </c>
      <c r="I130" s="343" t="s">
        <v>975</v>
      </c>
      <c r="J130" s="343">
        <v>15</v>
      </c>
      <c r="K130" s="365"/>
    </row>
    <row r="131" s="1" customFormat="1" ht="15" customHeight="1">
      <c r="B131" s="362"/>
      <c r="C131" s="343" t="s">
        <v>988</v>
      </c>
      <c r="D131" s="343"/>
      <c r="E131" s="343"/>
      <c r="F131" s="344" t="s">
        <v>979</v>
      </c>
      <c r="G131" s="343"/>
      <c r="H131" s="343" t="s">
        <v>989</v>
      </c>
      <c r="I131" s="343" t="s">
        <v>975</v>
      </c>
      <c r="J131" s="343">
        <v>20</v>
      </c>
      <c r="K131" s="365"/>
    </row>
    <row r="132" s="1" customFormat="1" ht="15" customHeight="1">
      <c r="B132" s="362"/>
      <c r="C132" s="343" t="s">
        <v>990</v>
      </c>
      <c r="D132" s="343"/>
      <c r="E132" s="343"/>
      <c r="F132" s="344" t="s">
        <v>979</v>
      </c>
      <c r="G132" s="343"/>
      <c r="H132" s="343" t="s">
        <v>991</v>
      </c>
      <c r="I132" s="343" t="s">
        <v>975</v>
      </c>
      <c r="J132" s="343">
        <v>20</v>
      </c>
      <c r="K132" s="365"/>
    </row>
    <row r="133" s="1" customFormat="1" ht="15" customHeight="1">
      <c r="B133" s="362"/>
      <c r="C133" s="317" t="s">
        <v>978</v>
      </c>
      <c r="D133" s="317"/>
      <c r="E133" s="317"/>
      <c r="F133" s="340" t="s">
        <v>979</v>
      </c>
      <c r="G133" s="317"/>
      <c r="H133" s="317" t="s">
        <v>1013</v>
      </c>
      <c r="I133" s="317" t="s">
        <v>975</v>
      </c>
      <c r="J133" s="317">
        <v>50</v>
      </c>
      <c r="K133" s="365"/>
    </row>
    <row r="134" s="1" customFormat="1" ht="15" customHeight="1">
      <c r="B134" s="362"/>
      <c r="C134" s="317" t="s">
        <v>992</v>
      </c>
      <c r="D134" s="317"/>
      <c r="E134" s="317"/>
      <c r="F134" s="340" t="s">
        <v>979</v>
      </c>
      <c r="G134" s="317"/>
      <c r="H134" s="317" t="s">
        <v>1013</v>
      </c>
      <c r="I134" s="317" t="s">
        <v>975</v>
      </c>
      <c r="J134" s="317">
        <v>50</v>
      </c>
      <c r="K134" s="365"/>
    </row>
    <row r="135" s="1" customFormat="1" ht="15" customHeight="1">
      <c r="B135" s="362"/>
      <c r="C135" s="317" t="s">
        <v>998</v>
      </c>
      <c r="D135" s="317"/>
      <c r="E135" s="317"/>
      <c r="F135" s="340" t="s">
        <v>979</v>
      </c>
      <c r="G135" s="317"/>
      <c r="H135" s="317" t="s">
        <v>1013</v>
      </c>
      <c r="I135" s="317" t="s">
        <v>975</v>
      </c>
      <c r="J135" s="317">
        <v>50</v>
      </c>
      <c r="K135" s="365"/>
    </row>
    <row r="136" s="1" customFormat="1" ht="15" customHeight="1">
      <c r="B136" s="362"/>
      <c r="C136" s="317" t="s">
        <v>1000</v>
      </c>
      <c r="D136" s="317"/>
      <c r="E136" s="317"/>
      <c r="F136" s="340" t="s">
        <v>979</v>
      </c>
      <c r="G136" s="317"/>
      <c r="H136" s="317" t="s">
        <v>1013</v>
      </c>
      <c r="I136" s="317" t="s">
        <v>975</v>
      </c>
      <c r="J136" s="317">
        <v>50</v>
      </c>
      <c r="K136" s="365"/>
    </row>
    <row r="137" s="1" customFormat="1" ht="15" customHeight="1">
      <c r="B137" s="362"/>
      <c r="C137" s="317" t="s">
        <v>1001</v>
      </c>
      <c r="D137" s="317"/>
      <c r="E137" s="317"/>
      <c r="F137" s="340" t="s">
        <v>979</v>
      </c>
      <c r="G137" s="317"/>
      <c r="H137" s="317" t="s">
        <v>1026</v>
      </c>
      <c r="I137" s="317" t="s">
        <v>975</v>
      </c>
      <c r="J137" s="317">
        <v>255</v>
      </c>
      <c r="K137" s="365"/>
    </row>
    <row r="138" s="1" customFormat="1" ht="15" customHeight="1">
      <c r="B138" s="362"/>
      <c r="C138" s="317" t="s">
        <v>1003</v>
      </c>
      <c r="D138" s="317"/>
      <c r="E138" s="317"/>
      <c r="F138" s="340" t="s">
        <v>973</v>
      </c>
      <c r="G138" s="317"/>
      <c r="H138" s="317" t="s">
        <v>1027</v>
      </c>
      <c r="I138" s="317" t="s">
        <v>1005</v>
      </c>
      <c r="J138" s="317"/>
      <c r="K138" s="365"/>
    </row>
    <row r="139" s="1" customFormat="1" ht="15" customHeight="1">
      <c r="B139" s="362"/>
      <c r="C139" s="317" t="s">
        <v>1006</v>
      </c>
      <c r="D139" s="317"/>
      <c r="E139" s="317"/>
      <c r="F139" s="340" t="s">
        <v>973</v>
      </c>
      <c r="G139" s="317"/>
      <c r="H139" s="317" t="s">
        <v>1028</v>
      </c>
      <c r="I139" s="317" t="s">
        <v>1008</v>
      </c>
      <c r="J139" s="317"/>
      <c r="K139" s="365"/>
    </row>
    <row r="140" s="1" customFormat="1" ht="15" customHeight="1">
      <c r="B140" s="362"/>
      <c r="C140" s="317" t="s">
        <v>1009</v>
      </c>
      <c r="D140" s="317"/>
      <c r="E140" s="317"/>
      <c r="F140" s="340" t="s">
        <v>973</v>
      </c>
      <c r="G140" s="317"/>
      <c r="H140" s="317" t="s">
        <v>1009</v>
      </c>
      <c r="I140" s="317" t="s">
        <v>1008</v>
      </c>
      <c r="J140" s="317"/>
      <c r="K140" s="365"/>
    </row>
    <row r="141" s="1" customFormat="1" ht="15" customHeight="1">
      <c r="B141" s="362"/>
      <c r="C141" s="317" t="s">
        <v>38</v>
      </c>
      <c r="D141" s="317"/>
      <c r="E141" s="317"/>
      <c r="F141" s="340" t="s">
        <v>973</v>
      </c>
      <c r="G141" s="317"/>
      <c r="H141" s="317" t="s">
        <v>1029</v>
      </c>
      <c r="I141" s="317" t="s">
        <v>1008</v>
      </c>
      <c r="J141" s="317"/>
      <c r="K141" s="365"/>
    </row>
    <row r="142" s="1" customFormat="1" ht="15" customHeight="1">
      <c r="B142" s="362"/>
      <c r="C142" s="317" t="s">
        <v>1030</v>
      </c>
      <c r="D142" s="317"/>
      <c r="E142" s="317"/>
      <c r="F142" s="340" t="s">
        <v>973</v>
      </c>
      <c r="G142" s="317"/>
      <c r="H142" s="317" t="s">
        <v>1031</v>
      </c>
      <c r="I142" s="317" t="s">
        <v>1008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1032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967</v>
      </c>
      <c r="D148" s="332"/>
      <c r="E148" s="332"/>
      <c r="F148" s="332" t="s">
        <v>968</v>
      </c>
      <c r="G148" s="333"/>
      <c r="H148" s="332" t="s">
        <v>54</v>
      </c>
      <c r="I148" s="332" t="s">
        <v>57</v>
      </c>
      <c r="J148" s="332" t="s">
        <v>969</v>
      </c>
      <c r="K148" s="331"/>
    </row>
    <row r="149" s="1" customFormat="1" ht="17.25" customHeight="1">
      <c r="B149" s="329"/>
      <c r="C149" s="334" t="s">
        <v>970</v>
      </c>
      <c r="D149" s="334"/>
      <c r="E149" s="334"/>
      <c r="F149" s="335" t="s">
        <v>971</v>
      </c>
      <c r="G149" s="336"/>
      <c r="H149" s="334"/>
      <c r="I149" s="334"/>
      <c r="J149" s="334" t="s">
        <v>972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976</v>
      </c>
      <c r="D151" s="317"/>
      <c r="E151" s="317"/>
      <c r="F151" s="370" t="s">
        <v>973</v>
      </c>
      <c r="G151" s="317"/>
      <c r="H151" s="369" t="s">
        <v>1013</v>
      </c>
      <c r="I151" s="369" t="s">
        <v>975</v>
      </c>
      <c r="J151" s="369">
        <v>120</v>
      </c>
      <c r="K151" s="365"/>
    </row>
    <row r="152" s="1" customFormat="1" ht="15" customHeight="1">
      <c r="B152" s="342"/>
      <c r="C152" s="369" t="s">
        <v>1022</v>
      </c>
      <c r="D152" s="317"/>
      <c r="E152" s="317"/>
      <c r="F152" s="370" t="s">
        <v>973</v>
      </c>
      <c r="G152" s="317"/>
      <c r="H152" s="369" t="s">
        <v>1033</v>
      </c>
      <c r="I152" s="369" t="s">
        <v>975</v>
      </c>
      <c r="J152" s="369" t="s">
        <v>1024</v>
      </c>
      <c r="K152" s="365"/>
    </row>
    <row r="153" s="1" customFormat="1" ht="15" customHeight="1">
      <c r="B153" s="342"/>
      <c r="C153" s="369" t="s">
        <v>921</v>
      </c>
      <c r="D153" s="317"/>
      <c r="E153" s="317"/>
      <c r="F153" s="370" t="s">
        <v>973</v>
      </c>
      <c r="G153" s="317"/>
      <c r="H153" s="369" t="s">
        <v>1034</v>
      </c>
      <c r="I153" s="369" t="s">
        <v>975</v>
      </c>
      <c r="J153" s="369" t="s">
        <v>1024</v>
      </c>
      <c r="K153" s="365"/>
    </row>
    <row r="154" s="1" customFormat="1" ht="15" customHeight="1">
      <c r="B154" s="342"/>
      <c r="C154" s="369" t="s">
        <v>978</v>
      </c>
      <c r="D154" s="317"/>
      <c r="E154" s="317"/>
      <c r="F154" s="370" t="s">
        <v>979</v>
      </c>
      <c r="G154" s="317"/>
      <c r="H154" s="369" t="s">
        <v>1013</v>
      </c>
      <c r="I154" s="369" t="s">
        <v>975</v>
      </c>
      <c r="J154" s="369">
        <v>50</v>
      </c>
      <c r="K154" s="365"/>
    </row>
    <row r="155" s="1" customFormat="1" ht="15" customHeight="1">
      <c r="B155" s="342"/>
      <c r="C155" s="369" t="s">
        <v>981</v>
      </c>
      <c r="D155" s="317"/>
      <c r="E155" s="317"/>
      <c r="F155" s="370" t="s">
        <v>973</v>
      </c>
      <c r="G155" s="317"/>
      <c r="H155" s="369" t="s">
        <v>1013</v>
      </c>
      <c r="I155" s="369" t="s">
        <v>983</v>
      </c>
      <c r="J155" s="369"/>
      <c r="K155" s="365"/>
    </row>
    <row r="156" s="1" customFormat="1" ht="15" customHeight="1">
      <c r="B156" s="342"/>
      <c r="C156" s="369" t="s">
        <v>992</v>
      </c>
      <c r="D156" s="317"/>
      <c r="E156" s="317"/>
      <c r="F156" s="370" t="s">
        <v>979</v>
      </c>
      <c r="G156" s="317"/>
      <c r="H156" s="369" t="s">
        <v>1013</v>
      </c>
      <c r="I156" s="369" t="s">
        <v>975</v>
      </c>
      <c r="J156" s="369">
        <v>50</v>
      </c>
      <c r="K156" s="365"/>
    </row>
    <row r="157" s="1" customFormat="1" ht="15" customHeight="1">
      <c r="B157" s="342"/>
      <c r="C157" s="369" t="s">
        <v>1000</v>
      </c>
      <c r="D157" s="317"/>
      <c r="E157" s="317"/>
      <c r="F157" s="370" t="s">
        <v>979</v>
      </c>
      <c r="G157" s="317"/>
      <c r="H157" s="369" t="s">
        <v>1013</v>
      </c>
      <c r="I157" s="369" t="s">
        <v>975</v>
      </c>
      <c r="J157" s="369">
        <v>50</v>
      </c>
      <c r="K157" s="365"/>
    </row>
    <row r="158" s="1" customFormat="1" ht="15" customHeight="1">
      <c r="B158" s="342"/>
      <c r="C158" s="369" t="s">
        <v>998</v>
      </c>
      <c r="D158" s="317"/>
      <c r="E158" s="317"/>
      <c r="F158" s="370" t="s">
        <v>979</v>
      </c>
      <c r="G158" s="317"/>
      <c r="H158" s="369" t="s">
        <v>1013</v>
      </c>
      <c r="I158" s="369" t="s">
        <v>975</v>
      </c>
      <c r="J158" s="369">
        <v>50</v>
      </c>
      <c r="K158" s="365"/>
    </row>
    <row r="159" s="1" customFormat="1" ht="15" customHeight="1">
      <c r="B159" s="342"/>
      <c r="C159" s="369" t="s">
        <v>105</v>
      </c>
      <c r="D159" s="317"/>
      <c r="E159" s="317"/>
      <c r="F159" s="370" t="s">
        <v>973</v>
      </c>
      <c r="G159" s="317"/>
      <c r="H159" s="369" t="s">
        <v>1035</v>
      </c>
      <c r="I159" s="369" t="s">
        <v>975</v>
      </c>
      <c r="J159" s="369" t="s">
        <v>1036</v>
      </c>
      <c r="K159" s="365"/>
    </row>
    <row r="160" s="1" customFormat="1" ht="15" customHeight="1">
      <c r="B160" s="342"/>
      <c r="C160" s="369" t="s">
        <v>1037</v>
      </c>
      <c r="D160" s="317"/>
      <c r="E160" s="317"/>
      <c r="F160" s="370" t="s">
        <v>973</v>
      </c>
      <c r="G160" s="317"/>
      <c r="H160" s="369" t="s">
        <v>1038</v>
      </c>
      <c r="I160" s="369" t="s">
        <v>1008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1039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967</v>
      </c>
      <c r="D166" s="332"/>
      <c r="E166" s="332"/>
      <c r="F166" s="332" t="s">
        <v>968</v>
      </c>
      <c r="G166" s="374"/>
      <c r="H166" s="375" t="s">
        <v>54</v>
      </c>
      <c r="I166" s="375" t="s">
        <v>57</v>
      </c>
      <c r="J166" s="332" t="s">
        <v>969</v>
      </c>
      <c r="K166" s="309"/>
    </row>
    <row r="167" s="1" customFormat="1" ht="17.25" customHeight="1">
      <c r="B167" s="310"/>
      <c r="C167" s="334" t="s">
        <v>970</v>
      </c>
      <c r="D167" s="334"/>
      <c r="E167" s="334"/>
      <c r="F167" s="335" t="s">
        <v>971</v>
      </c>
      <c r="G167" s="376"/>
      <c r="H167" s="377"/>
      <c r="I167" s="377"/>
      <c r="J167" s="334" t="s">
        <v>972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976</v>
      </c>
      <c r="D169" s="317"/>
      <c r="E169" s="317"/>
      <c r="F169" s="340" t="s">
        <v>973</v>
      </c>
      <c r="G169" s="317"/>
      <c r="H169" s="317" t="s">
        <v>1013</v>
      </c>
      <c r="I169" s="317" t="s">
        <v>975</v>
      </c>
      <c r="J169" s="317">
        <v>120</v>
      </c>
      <c r="K169" s="365"/>
    </row>
    <row r="170" s="1" customFormat="1" ht="15" customHeight="1">
      <c r="B170" s="342"/>
      <c r="C170" s="317" t="s">
        <v>1022</v>
      </c>
      <c r="D170" s="317"/>
      <c r="E170" s="317"/>
      <c r="F170" s="340" t="s">
        <v>973</v>
      </c>
      <c r="G170" s="317"/>
      <c r="H170" s="317" t="s">
        <v>1023</v>
      </c>
      <c r="I170" s="317" t="s">
        <v>975</v>
      </c>
      <c r="J170" s="317" t="s">
        <v>1024</v>
      </c>
      <c r="K170" s="365"/>
    </row>
    <row r="171" s="1" customFormat="1" ht="15" customHeight="1">
      <c r="B171" s="342"/>
      <c r="C171" s="317" t="s">
        <v>921</v>
      </c>
      <c r="D171" s="317"/>
      <c r="E171" s="317"/>
      <c r="F171" s="340" t="s">
        <v>973</v>
      </c>
      <c r="G171" s="317"/>
      <c r="H171" s="317" t="s">
        <v>1040</v>
      </c>
      <c r="I171" s="317" t="s">
        <v>975</v>
      </c>
      <c r="J171" s="317" t="s">
        <v>1024</v>
      </c>
      <c r="K171" s="365"/>
    </row>
    <row r="172" s="1" customFormat="1" ht="15" customHeight="1">
      <c r="B172" s="342"/>
      <c r="C172" s="317" t="s">
        <v>978</v>
      </c>
      <c r="D172" s="317"/>
      <c r="E172" s="317"/>
      <c r="F172" s="340" t="s">
        <v>979</v>
      </c>
      <c r="G172" s="317"/>
      <c r="H172" s="317" t="s">
        <v>1040</v>
      </c>
      <c r="I172" s="317" t="s">
        <v>975</v>
      </c>
      <c r="J172" s="317">
        <v>50</v>
      </c>
      <c r="K172" s="365"/>
    </row>
    <row r="173" s="1" customFormat="1" ht="15" customHeight="1">
      <c r="B173" s="342"/>
      <c r="C173" s="317" t="s">
        <v>981</v>
      </c>
      <c r="D173" s="317"/>
      <c r="E173" s="317"/>
      <c r="F173" s="340" t="s">
        <v>973</v>
      </c>
      <c r="G173" s="317"/>
      <c r="H173" s="317" t="s">
        <v>1040</v>
      </c>
      <c r="I173" s="317" t="s">
        <v>983</v>
      </c>
      <c r="J173" s="317"/>
      <c r="K173" s="365"/>
    </row>
    <row r="174" s="1" customFormat="1" ht="15" customHeight="1">
      <c r="B174" s="342"/>
      <c r="C174" s="317" t="s">
        <v>992</v>
      </c>
      <c r="D174" s="317"/>
      <c r="E174" s="317"/>
      <c r="F174" s="340" t="s">
        <v>979</v>
      </c>
      <c r="G174" s="317"/>
      <c r="H174" s="317" t="s">
        <v>1040</v>
      </c>
      <c r="I174" s="317" t="s">
        <v>975</v>
      </c>
      <c r="J174" s="317">
        <v>50</v>
      </c>
      <c r="K174" s="365"/>
    </row>
    <row r="175" s="1" customFormat="1" ht="15" customHeight="1">
      <c r="B175" s="342"/>
      <c r="C175" s="317" t="s">
        <v>1000</v>
      </c>
      <c r="D175" s="317"/>
      <c r="E175" s="317"/>
      <c r="F175" s="340" t="s">
        <v>979</v>
      </c>
      <c r="G175" s="317"/>
      <c r="H175" s="317" t="s">
        <v>1040</v>
      </c>
      <c r="I175" s="317" t="s">
        <v>975</v>
      </c>
      <c r="J175" s="317">
        <v>50</v>
      </c>
      <c r="K175" s="365"/>
    </row>
    <row r="176" s="1" customFormat="1" ht="15" customHeight="1">
      <c r="B176" s="342"/>
      <c r="C176" s="317" t="s">
        <v>998</v>
      </c>
      <c r="D176" s="317"/>
      <c r="E176" s="317"/>
      <c r="F176" s="340" t="s">
        <v>979</v>
      </c>
      <c r="G176" s="317"/>
      <c r="H176" s="317" t="s">
        <v>1040</v>
      </c>
      <c r="I176" s="317" t="s">
        <v>975</v>
      </c>
      <c r="J176" s="317">
        <v>50</v>
      </c>
      <c r="K176" s="365"/>
    </row>
    <row r="177" s="1" customFormat="1" ht="15" customHeight="1">
      <c r="B177" s="342"/>
      <c r="C177" s="317" t="s">
        <v>119</v>
      </c>
      <c r="D177" s="317"/>
      <c r="E177" s="317"/>
      <c r="F177" s="340" t="s">
        <v>973</v>
      </c>
      <c r="G177" s="317"/>
      <c r="H177" s="317" t="s">
        <v>1041</v>
      </c>
      <c r="I177" s="317" t="s">
        <v>1042</v>
      </c>
      <c r="J177" s="317"/>
      <c r="K177" s="365"/>
    </row>
    <row r="178" s="1" customFormat="1" ht="15" customHeight="1">
      <c r="B178" s="342"/>
      <c r="C178" s="317" t="s">
        <v>57</v>
      </c>
      <c r="D178" s="317"/>
      <c r="E178" s="317"/>
      <c r="F178" s="340" t="s">
        <v>973</v>
      </c>
      <c r="G178" s="317"/>
      <c r="H178" s="317" t="s">
        <v>1043</v>
      </c>
      <c r="I178" s="317" t="s">
        <v>1044</v>
      </c>
      <c r="J178" s="317">
        <v>1</v>
      </c>
      <c r="K178" s="365"/>
    </row>
    <row r="179" s="1" customFormat="1" ht="15" customHeight="1">
      <c r="B179" s="342"/>
      <c r="C179" s="317" t="s">
        <v>53</v>
      </c>
      <c r="D179" s="317"/>
      <c r="E179" s="317"/>
      <c r="F179" s="340" t="s">
        <v>973</v>
      </c>
      <c r="G179" s="317"/>
      <c r="H179" s="317" t="s">
        <v>1045</v>
      </c>
      <c r="I179" s="317" t="s">
        <v>975</v>
      </c>
      <c r="J179" s="317">
        <v>20</v>
      </c>
      <c r="K179" s="365"/>
    </row>
    <row r="180" s="1" customFormat="1" ht="15" customHeight="1">
      <c r="B180" s="342"/>
      <c r="C180" s="317" t="s">
        <v>54</v>
      </c>
      <c r="D180" s="317"/>
      <c r="E180" s="317"/>
      <c r="F180" s="340" t="s">
        <v>973</v>
      </c>
      <c r="G180" s="317"/>
      <c r="H180" s="317" t="s">
        <v>1046</v>
      </c>
      <c r="I180" s="317" t="s">
        <v>975</v>
      </c>
      <c r="J180" s="317">
        <v>255</v>
      </c>
      <c r="K180" s="365"/>
    </row>
    <row r="181" s="1" customFormat="1" ht="15" customHeight="1">
      <c r="B181" s="342"/>
      <c r="C181" s="317" t="s">
        <v>120</v>
      </c>
      <c r="D181" s="317"/>
      <c r="E181" s="317"/>
      <c r="F181" s="340" t="s">
        <v>973</v>
      </c>
      <c r="G181" s="317"/>
      <c r="H181" s="317" t="s">
        <v>937</v>
      </c>
      <c r="I181" s="317" t="s">
        <v>975</v>
      </c>
      <c r="J181" s="317">
        <v>10</v>
      </c>
      <c r="K181" s="365"/>
    </row>
    <row r="182" s="1" customFormat="1" ht="15" customHeight="1">
      <c r="B182" s="342"/>
      <c r="C182" s="317" t="s">
        <v>121</v>
      </c>
      <c r="D182" s="317"/>
      <c r="E182" s="317"/>
      <c r="F182" s="340" t="s">
        <v>973</v>
      </c>
      <c r="G182" s="317"/>
      <c r="H182" s="317" t="s">
        <v>1047</v>
      </c>
      <c r="I182" s="317" t="s">
        <v>1008</v>
      </c>
      <c r="J182" s="317"/>
      <c r="K182" s="365"/>
    </row>
    <row r="183" s="1" customFormat="1" ht="15" customHeight="1">
      <c r="B183" s="342"/>
      <c r="C183" s="317" t="s">
        <v>1048</v>
      </c>
      <c r="D183" s="317"/>
      <c r="E183" s="317"/>
      <c r="F183" s="340" t="s">
        <v>973</v>
      </c>
      <c r="G183" s="317"/>
      <c r="H183" s="317" t="s">
        <v>1049</v>
      </c>
      <c r="I183" s="317" t="s">
        <v>1008</v>
      </c>
      <c r="J183" s="317"/>
      <c r="K183" s="365"/>
    </row>
    <row r="184" s="1" customFormat="1" ht="15" customHeight="1">
      <c r="B184" s="342"/>
      <c r="C184" s="317" t="s">
        <v>1037</v>
      </c>
      <c r="D184" s="317"/>
      <c r="E184" s="317"/>
      <c r="F184" s="340" t="s">
        <v>973</v>
      </c>
      <c r="G184" s="317"/>
      <c r="H184" s="317" t="s">
        <v>1050</v>
      </c>
      <c r="I184" s="317" t="s">
        <v>1008</v>
      </c>
      <c r="J184" s="317"/>
      <c r="K184" s="365"/>
    </row>
    <row r="185" s="1" customFormat="1" ht="15" customHeight="1">
      <c r="B185" s="342"/>
      <c r="C185" s="317" t="s">
        <v>123</v>
      </c>
      <c r="D185" s="317"/>
      <c r="E185" s="317"/>
      <c r="F185" s="340" t="s">
        <v>979</v>
      </c>
      <c r="G185" s="317"/>
      <c r="H185" s="317" t="s">
        <v>1051</v>
      </c>
      <c r="I185" s="317" t="s">
        <v>975</v>
      </c>
      <c r="J185" s="317">
        <v>50</v>
      </c>
      <c r="K185" s="365"/>
    </row>
    <row r="186" s="1" customFormat="1" ht="15" customHeight="1">
      <c r="B186" s="342"/>
      <c r="C186" s="317" t="s">
        <v>1052</v>
      </c>
      <c r="D186" s="317"/>
      <c r="E186" s="317"/>
      <c r="F186" s="340" t="s">
        <v>979</v>
      </c>
      <c r="G186" s="317"/>
      <c r="H186" s="317" t="s">
        <v>1053</v>
      </c>
      <c r="I186" s="317" t="s">
        <v>1054</v>
      </c>
      <c r="J186" s="317"/>
      <c r="K186" s="365"/>
    </row>
    <row r="187" s="1" customFormat="1" ht="15" customHeight="1">
      <c r="B187" s="342"/>
      <c r="C187" s="317" t="s">
        <v>1055</v>
      </c>
      <c r="D187" s="317"/>
      <c r="E187" s="317"/>
      <c r="F187" s="340" t="s">
        <v>979</v>
      </c>
      <c r="G187" s="317"/>
      <c r="H187" s="317" t="s">
        <v>1056</v>
      </c>
      <c r="I187" s="317" t="s">
        <v>1054</v>
      </c>
      <c r="J187" s="317"/>
      <c r="K187" s="365"/>
    </row>
    <row r="188" s="1" customFormat="1" ht="15" customHeight="1">
      <c r="B188" s="342"/>
      <c r="C188" s="317" t="s">
        <v>1057</v>
      </c>
      <c r="D188" s="317"/>
      <c r="E188" s="317"/>
      <c r="F188" s="340" t="s">
        <v>979</v>
      </c>
      <c r="G188" s="317"/>
      <c r="H188" s="317" t="s">
        <v>1058</v>
      </c>
      <c r="I188" s="317" t="s">
        <v>1054</v>
      </c>
      <c r="J188" s="317"/>
      <c r="K188" s="365"/>
    </row>
    <row r="189" s="1" customFormat="1" ht="15" customHeight="1">
      <c r="B189" s="342"/>
      <c r="C189" s="378" t="s">
        <v>1059</v>
      </c>
      <c r="D189" s="317"/>
      <c r="E189" s="317"/>
      <c r="F189" s="340" t="s">
        <v>979</v>
      </c>
      <c r="G189" s="317"/>
      <c r="H189" s="317" t="s">
        <v>1060</v>
      </c>
      <c r="I189" s="317" t="s">
        <v>1061</v>
      </c>
      <c r="J189" s="379" t="s">
        <v>1062</v>
      </c>
      <c r="K189" s="365"/>
    </row>
    <row r="190" s="1" customFormat="1" ht="15" customHeight="1">
      <c r="B190" s="342"/>
      <c r="C190" s="378" t="s">
        <v>42</v>
      </c>
      <c r="D190" s="317"/>
      <c r="E190" s="317"/>
      <c r="F190" s="340" t="s">
        <v>973</v>
      </c>
      <c r="G190" s="317"/>
      <c r="H190" s="314" t="s">
        <v>1063</v>
      </c>
      <c r="I190" s="317" t="s">
        <v>1064</v>
      </c>
      <c r="J190" s="317"/>
      <c r="K190" s="365"/>
    </row>
    <row r="191" s="1" customFormat="1" ht="15" customHeight="1">
      <c r="B191" s="342"/>
      <c r="C191" s="378" t="s">
        <v>1065</v>
      </c>
      <c r="D191" s="317"/>
      <c r="E191" s="317"/>
      <c r="F191" s="340" t="s">
        <v>973</v>
      </c>
      <c r="G191" s="317"/>
      <c r="H191" s="317" t="s">
        <v>1066</v>
      </c>
      <c r="I191" s="317" t="s">
        <v>1008</v>
      </c>
      <c r="J191" s="317"/>
      <c r="K191" s="365"/>
    </row>
    <row r="192" s="1" customFormat="1" ht="15" customHeight="1">
      <c r="B192" s="342"/>
      <c r="C192" s="378" t="s">
        <v>1067</v>
      </c>
      <c r="D192" s="317"/>
      <c r="E192" s="317"/>
      <c r="F192" s="340" t="s">
        <v>973</v>
      </c>
      <c r="G192" s="317"/>
      <c r="H192" s="317" t="s">
        <v>1068</v>
      </c>
      <c r="I192" s="317" t="s">
        <v>1008</v>
      </c>
      <c r="J192" s="317"/>
      <c r="K192" s="365"/>
    </row>
    <row r="193" s="1" customFormat="1" ht="15" customHeight="1">
      <c r="B193" s="342"/>
      <c r="C193" s="378" t="s">
        <v>1069</v>
      </c>
      <c r="D193" s="317"/>
      <c r="E193" s="317"/>
      <c r="F193" s="340" t="s">
        <v>979</v>
      </c>
      <c r="G193" s="317"/>
      <c r="H193" s="317" t="s">
        <v>1070</v>
      </c>
      <c r="I193" s="317" t="s">
        <v>1008</v>
      </c>
      <c r="J193" s="317"/>
      <c r="K193" s="365"/>
    </row>
    <row r="194" s="1" customFormat="1" ht="15" customHeight="1">
      <c r="B194" s="371"/>
      <c r="C194" s="380"/>
      <c r="D194" s="351"/>
      <c r="E194" s="351"/>
      <c r="F194" s="351"/>
      <c r="G194" s="351"/>
      <c r="H194" s="351"/>
      <c r="I194" s="351"/>
      <c r="J194" s="351"/>
      <c r="K194" s="372"/>
    </row>
    <row r="195" s="1" customFormat="1" ht="18.75" customHeight="1">
      <c r="B195" s="353"/>
      <c r="C195" s="363"/>
      <c r="D195" s="363"/>
      <c r="E195" s="363"/>
      <c r="F195" s="373"/>
      <c r="G195" s="363"/>
      <c r="H195" s="363"/>
      <c r="I195" s="363"/>
      <c r="J195" s="363"/>
      <c r="K195" s="353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</row>
    <row r="198" s="1" customFormat="1" ht="13.5">
      <c r="B198" s="304"/>
      <c r="C198" s="305"/>
      <c r="D198" s="305"/>
      <c r="E198" s="305"/>
      <c r="F198" s="305"/>
      <c r="G198" s="305"/>
      <c r="H198" s="305"/>
      <c r="I198" s="305"/>
      <c r="J198" s="305"/>
      <c r="K198" s="306"/>
    </row>
    <row r="199" s="1" customFormat="1" ht="21">
      <c r="B199" s="307"/>
      <c r="C199" s="308" t="s">
        <v>1071</v>
      </c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5.5" customHeight="1">
      <c r="B200" s="307"/>
      <c r="C200" s="381" t="s">
        <v>1072</v>
      </c>
      <c r="D200" s="381"/>
      <c r="E200" s="381"/>
      <c r="F200" s="381" t="s">
        <v>1073</v>
      </c>
      <c r="G200" s="382"/>
      <c r="H200" s="381" t="s">
        <v>1074</v>
      </c>
      <c r="I200" s="381"/>
      <c r="J200" s="381"/>
      <c r="K200" s="309"/>
    </row>
    <row r="201" s="1" customFormat="1" ht="5.25" customHeight="1">
      <c r="B201" s="342"/>
      <c r="C201" s="337"/>
      <c r="D201" s="337"/>
      <c r="E201" s="337"/>
      <c r="F201" s="337"/>
      <c r="G201" s="363"/>
      <c r="H201" s="337"/>
      <c r="I201" s="337"/>
      <c r="J201" s="337"/>
      <c r="K201" s="365"/>
    </row>
    <row r="202" s="1" customFormat="1" ht="15" customHeight="1">
      <c r="B202" s="342"/>
      <c r="C202" s="317" t="s">
        <v>1064</v>
      </c>
      <c r="D202" s="317"/>
      <c r="E202" s="317"/>
      <c r="F202" s="340" t="s">
        <v>43</v>
      </c>
      <c r="G202" s="317"/>
      <c r="H202" s="317" t="s">
        <v>1075</v>
      </c>
      <c r="I202" s="317"/>
      <c r="J202" s="317"/>
      <c r="K202" s="365"/>
    </row>
    <row r="203" s="1" customFormat="1" ht="15" customHeight="1">
      <c r="B203" s="342"/>
      <c r="C203" s="317"/>
      <c r="D203" s="317"/>
      <c r="E203" s="317"/>
      <c r="F203" s="340" t="s">
        <v>44</v>
      </c>
      <c r="G203" s="317"/>
      <c r="H203" s="317" t="s">
        <v>1076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47</v>
      </c>
      <c r="G204" s="317"/>
      <c r="H204" s="317" t="s">
        <v>1077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45</v>
      </c>
      <c r="G205" s="317"/>
      <c r="H205" s="317" t="s">
        <v>1078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46</v>
      </c>
      <c r="G206" s="317"/>
      <c r="H206" s="317" t="s">
        <v>1079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/>
      <c r="G207" s="317"/>
      <c r="H207" s="317"/>
      <c r="I207" s="317"/>
      <c r="J207" s="317"/>
      <c r="K207" s="365"/>
    </row>
    <row r="208" s="1" customFormat="1" ht="15" customHeight="1">
      <c r="B208" s="342"/>
      <c r="C208" s="317" t="s">
        <v>1020</v>
      </c>
      <c r="D208" s="317"/>
      <c r="E208" s="317"/>
      <c r="F208" s="340" t="s">
        <v>79</v>
      </c>
      <c r="G208" s="317"/>
      <c r="H208" s="317" t="s">
        <v>1080</v>
      </c>
      <c r="I208" s="317"/>
      <c r="J208" s="317"/>
      <c r="K208" s="365"/>
    </row>
    <row r="209" s="1" customFormat="1" ht="15" customHeight="1">
      <c r="B209" s="342"/>
      <c r="C209" s="317"/>
      <c r="D209" s="317"/>
      <c r="E209" s="317"/>
      <c r="F209" s="340" t="s">
        <v>916</v>
      </c>
      <c r="G209" s="317"/>
      <c r="H209" s="317" t="s">
        <v>917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914</v>
      </c>
      <c r="G210" s="317"/>
      <c r="H210" s="317" t="s">
        <v>1081</v>
      </c>
      <c r="I210" s="317"/>
      <c r="J210" s="317"/>
      <c r="K210" s="365"/>
    </row>
    <row r="211" s="1" customFormat="1" ht="15" customHeight="1">
      <c r="B211" s="383"/>
      <c r="C211" s="317"/>
      <c r="D211" s="317"/>
      <c r="E211" s="317"/>
      <c r="F211" s="340" t="s">
        <v>85</v>
      </c>
      <c r="G211" s="378"/>
      <c r="H211" s="369" t="s">
        <v>918</v>
      </c>
      <c r="I211" s="369"/>
      <c r="J211" s="369"/>
      <c r="K211" s="384"/>
    </row>
    <row r="212" s="1" customFormat="1" ht="15" customHeight="1">
      <c r="B212" s="383"/>
      <c r="C212" s="317"/>
      <c r="D212" s="317"/>
      <c r="E212" s="317"/>
      <c r="F212" s="340" t="s">
        <v>919</v>
      </c>
      <c r="G212" s="378"/>
      <c r="H212" s="369" t="s">
        <v>1082</v>
      </c>
      <c r="I212" s="369"/>
      <c r="J212" s="369"/>
      <c r="K212" s="384"/>
    </row>
    <row r="213" s="1" customFormat="1" ht="15" customHeight="1">
      <c r="B213" s="383"/>
      <c r="C213" s="317"/>
      <c r="D213" s="317"/>
      <c r="E213" s="317"/>
      <c r="F213" s="340"/>
      <c r="G213" s="378"/>
      <c r="H213" s="369"/>
      <c r="I213" s="369"/>
      <c r="J213" s="369"/>
      <c r="K213" s="384"/>
    </row>
    <row r="214" s="1" customFormat="1" ht="15" customHeight="1">
      <c r="B214" s="383"/>
      <c r="C214" s="317" t="s">
        <v>1044</v>
      </c>
      <c r="D214" s="317"/>
      <c r="E214" s="317"/>
      <c r="F214" s="340">
        <v>1</v>
      </c>
      <c r="G214" s="378"/>
      <c r="H214" s="369" t="s">
        <v>1083</v>
      </c>
      <c r="I214" s="369"/>
      <c r="J214" s="369"/>
      <c r="K214" s="384"/>
    </row>
    <row r="215" s="1" customFormat="1" ht="15" customHeight="1">
      <c r="B215" s="383"/>
      <c r="C215" s="317"/>
      <c r="D215" s="317"/>
      <c r="E215" s="317"/>
      <c r="F215" s="340">
        <v>2</v>
      </c>
      <c r="G215" s="378"/>
      <c r="H215" s="369" t="s">
        <v>1084</v>
      </c>
      <c r="I215" s="369"/>
      <c r="J215" s="369"/>
      <c r="K215" s="384"/>
    </row>
    <row r="216" s="1" customFormat="1" ht="15" customHeight="1">
      <c r="B216" s="383"/>
      <c r="C216" s="317"/>
      <c r="D216" s="317"/>
      <c r="E216" s="317"/>
      <c r="F216" s="340">
        <v>3</v>
      </c>
      <c r="G216" s="378"/>
      <c r="H216" s="369" t="s">
        <v>1085</v>
      </c>
      <c r="I216" s="369"/>
      <c r="J216" s="369"/>
      <c r="K216" s="384"/>
    </row>
    <row r="217" s="1" customFormat="1" ht="15" customHeight="1">
      <c r="B217" s="383"/>
      <c r="C217" s="317"/>
      <c r="D217" s="317"/>
      <c r="E217" s="317"/>
      <c r="F217" s="340">
        <v>4</v>
      </c>
      <c r="G217" s="378"/>
      <c r="H217" s="369" t="s">
        <v>1086</v>
      </c>
      <c r="I217" s="369"/>
      <c r="J217" s="369"/>
      <c r="K217" s="384"/>
    </row>
    <row r="218" s="1" customFormat="1" ht="12.75" customHeight="1">
      <c r="B218" s="385"/>
      <c r="C218" s="386"/>
      <c r="D218" s="386"/>
      <c r="E218" s="386"/>
      <c r="F218" s="386"/>
      <c r="G218" s="386"/>
      <c r="H218" s="386"/>
      <c r="I218" s="386"/>
      <c r="J218" s="386"/>
      <c r="K218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Pepa</dc:creator>
  <cp:lastModifiedBy>Pepa</cp:lastModifiedBy>
  <dcterms:created xsi:type="dcterms:W3CDTF">2023-09-18T10:37:30Z</dcterms:created>
  <dcterms:modified xsi:type="dcterms:W3CDTF">2023-09-18T10:37:42Z</dcterms:modified>
</cp:coreProperties>
</file>