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N:\Projekty_Holý\2026\GT dozor\sv. Jiří\Zábradlí\"/>
    </mc:Choice>
  </mc:AlternateContent>
  <bookViews>
    <workbookView xWindow="0" yWindow="0" windowWidth="28800" windowHeight="11775"/>
  </bookViews>
  <sheets>
    <sheet name="Krycí list" sheetId="1" r:id="rId1"/>
    <sheet name="D Položkový rozpočet" sheetId="2" r:id="rId2"/>
  </sheets>
  <definedNames>
    <definedName name="__xlnm.Print_Area_2">'D Položkový rozpočet'!$B$1:$I$3</definedName>
    <definedName name="_xlnm.Print_Titles" localSheetId="1">'D Položkový rozpočet'!$3:$3</definedName>
    <definedName name="_xlnm.Print_Area" localSheetId="1">'D Položkový rozpočet'!$B$1:$I$71</definedName>
    <definedName name="_xlnm.Print_Area" localSheetId="0">'Krycí list'!$A$2:$E$26</definedName>
  </definedNames>
  <calcPr calcId="152511"/>
</workbook>
</file>

<file path=xl/calcChain.xml><?xml version="1.0" encoding="utf-8"?>
<calcChain xmlns="http://schemas.openxmlformats.org/spreadsheetml/2006/main">
  <c r="I8" i="2" l="1"/>
  <c r="A14" i="1"/>
  <c r="A13" i="1"/>
  <c r="A12" i="1"/>
  <c r="A11" i="1"/>
  <c r="D11" i="1"/>
  <c r="I54" i="2"/>
  <c r="E11" i="1" l="1"/>
  <c r="D12" i="1"/>
  <c r="D13" i="1"/>
  <c r="D14" i="1"/>
  <c r="D15" i="1"/>
  <c r="D16" i="1"/>
  <c r="I57" i="2" l="1"/>
  <c r="I50" i="2"/>
  <c r="I47" i="2"/>
  <c r="I46" i="2" s="1"/>
  <c r="C14" i="1" s="1"/>
  <c r="I39" i="2"/>
  <c r="I36" i="2"/>
  <c r="I24" i="2"/>
  <c r="I27" i="2"/>
  <c r="I43" i="2"/>
  <c r="I42" i="2" s="1"/>
  <c r="C13" i="1" s="1"/>
  <c r="E12" i="1" l="1"/>
  <c r="I33" i="2"/>
  <c r="I30" i="2"/>
  <c r="I20" i="2"/>
  <c r="I17" i="2"/>
  <c r="I23" i="2" l="1"/>
  <c r="C12" i="1" s="1"/>
  <c r="I14" i="2"/>
  <c r="I11" i="2"/>
  <c r="I5" i="2" l="1"/>
  <c r="I4" i="2" s="1"/>
  <c r="C11" i="1" s="1"/>
  <c r="C17" i="1" s="1"/>
  <c r="B5" i="2" l="1"/>
  <c r="B8" i="2" l="1"/>
  <c r="B14" i="2" l="1"/>
  <c r="B17" i="2" s="1"/>
  <c r="B11" i="2"/>
  <c r="B20" i="2" l="1"/>
  <c r="B24" i="2" l="1"/>
  <c r="B27" i="2" s="1"/>
  <c r="B30" i="2" l="1"/>
  <c r="B33" i="2" s="1"/>
  <c r="B36" i="2" s="1"/>
  <c r="B39" i="2" s="1"/>
  <c r="I66" i="2"/>
  <c r="E15" i="1" s="1"/>
  <c r="I69" i="2"/>
  <c r="E16" i="1" s="1"/>
  <c r="B43" i="2" l="1"/>
  <c r="B47" i="2" l="1"/>
  <c r="B50" i="2" s="1"/>
  <c r="B7" i="1"/>
  <c r="B54" i="2" l="1"/>
  <c r="I60" i="2"/>
  <c r="E13" i="1" l="1"/>
  <c r="B57" i="2"/>
  <c r="B60" i="2" s="1"/>
  <c r="I63" i="2"/>
  <c r="E14" i="1" s="1"/>
  <c r="I53" i="2" l="1"/>
  <c r="E17" i="1"/>
  <c r="E25" i="1"/>
  <c r="C19" i="1" l="1"/>
  <c r="C20" i="1" s="1"/>
  <c r="B22" i="1" s="1"/>
  <c r="B63" i="2" l="1"/>
  <c r="B66" i="2" s="1"/>
  <c r="B69" i="2" s="1"/>
</calcChain>
</file>

<file path=xl/sharedStrings.xml><?xml version="1.0" encoding="utf-8"?>
<sst xmlns="http://schemas.openxmlformats.org/spreadsheetml/2006/main" count="158" uniqueCount="109">
  <si>
    <t>Datum:</t>
  </si>
  <si>
    <t>ROZPOČTOVÉ NÁKLADY</t>
  </si>
  <si>
    <t>Jméno:</t>
  </si>
  <si>
    <t>Podpis, razítko:</t>
  </si>
  <si>
    <t>Základ pro DPH</t>
  </si>
  <si>
    <t>Zadavatel:</t>
  </si>
  <si>
    <t>MJ</t>
  </si>
  <si>
    <t>Cena celkem</t>
  </si>
  <si>
    <t>m</t>
  </si>
  <si>
    <t>Cena MJ</t>
  </si>
  <si>
    <t>Zpracovatel:</t>
  </si>
  <si>
    <t>Hlavní části stavby:</t>
  </si>
  <si>
    <t>CENA ZA STAVBU CELKEM</t>
  </si>
  <si>
    <t>Celkem hlavní části stavby:</t>
  </si>
  <si>
    <t>Ostatní náklady stavby</t>
  </si>
  <si>
    <t>Ing. Ondřej Holý</t>
  </si>
  <si>
    <t>DPH 21%</t>
  </si>
  <si>
    <t>Ostatní náklady stavby:</t>
  </si>
  <si>
    <t>Název stavby:</t>
  </si>
  <si>
    <t>Č.</t>
  </si>
  <si>
    <t>Celkem ostatní části stavby:</t>
  </si>
  <si>
    <t>Vypracoval:</t>
  </si>
  <si>
    <r>
      <t>m</t>
    </r>
    <r>
      <rPr>
        <vertAlign val="superscript"/>
        <sz val="9"/>
        <rFont val="Calibri"/>
        <family val="2"/>
        <charset val="238"/>
        <scheme val="minor"/>
      </rPr>
      <t>2</t>
    </r>
  </si>
  <si>
    <t>soubor</t>
  </si>
  <si>
    <t>Geodetické práce po výstavbě</t>
  </si>
  <si>
    <t>Vybavení staveniště, přenosné zdroje, zabezpečení staveniště, sociální zařízení, včetně jeho odstranění</t>
  </si>
  <si>
    <t>Projektová dokumentace skutečného provedení stavby - DSPS</t>
  </si>
  <si>
    <t>Geotechnický dozor stavby</t>
  </si>
  <si>
    <t>Geotechnika Holý</t>
  </si>
  <si>
    <r>
      <t>m</t>
    </r>
    <r>
      <rPr>
        <vertAlign val="superscript"/>
        <sz val="9"/>
        <rFont val="Calibri"/>
        <family val="2"/>
        <charset val="238"/>
        <scheme val="minor"/>
      </rPr>
      <t>3</t>
    </r>
  </si>
  <si>
    <t>012303000</t>
  </si>
  <si>
    <t>013254000</t>
  </si>
  <si>
    <t>041503000</t>
  </si>
  <si>
    <t>030001000</t>
  </si>
  <si>
    <t>Geodetické zaměření skutečného provedení stavby po jejím dokončení.</t>
  </si>
  <si>
    <t>Jednotná dodávka souboru prací</t>
  </si>
  <si>
    <t>Jednotná dodávka souboru prací, dáno vyhláškou</t>
  </si>
  <si>
    <t>Přesná specifikace materiálů a postupu prací viz vyhláška č. 405/2017 Sb.</t>
  </si>
  <si>
    <t>Předpokládaná plocha, potřebná k umístění zařízení staveniště.</t>
  </si>
  <si>
    <t>Cenová soustava</t>
  </si>
  <si>
    <t>Množství</t>
  </si>
  <si>
    <t>-</t>
  </si>
  <si>
    <t>Kód
položky</t>
  </si>
  <si>
    <t>Název, výpočet a technická specifikace položky</t>
  </si>
  <si>
    <t>KRYCÍ LIST POLOŽKOVÉHO ROZPOČTU</t>
  </si>
  <si>
    <t>Dozor geotechnika zhotovitele k provádění prací a přímá koordinace postupu a reakce na geotechnické podmínky stavby. Zodpovědná osoba splňující kvalifikační předpoklady geotechnického dozoru.</t>
  </si>
  <si>
    <t>Stavebník:</t>
  </si>
  <si>
    <t>Statutární město Jihlava, Masarykovo náměstí 97/1, 586 01 Jihlava 1</t>
  </si>
  <si>
    <t>Příplatek k lešení za první a za každý další den použití.</t>
  </si>
  <si>
    <t>Demontáž lešení.</t>
  </si>
  <si>
    <r>
      <t>Montáž lešení řadového trubkového lehkého pracovního s podlahami s provozním zatížením tř. 3 do 200 kg/m</t>
    </r>
    <r>
      <rPr>
        <vertAlign val="superscript"/>
        <sz val="9"/>
        <rFont val="Calibri"/>
        <family val="2"/>
        <charset val="238"/>
        <scheme val="minor"/>
      </rPr>
      <t>2</t>
    </r>
    <r>
      <rPr>
        <sz val="9"/>
        <rFont val="Calibri"/>
        <family val="2"/>
        <charset val="238"/>
        <scheme val="minor"/>
      </rPr>
      <t xml:space="preserve"> šířky tř. W12 od 1,2 do 1,5 m, výšky do 10 m</t>
    </r>
  </si>
  <si>
    <r>
      <t>Lešení řadové trubkové lehké pracovní s podlahami s provozním zatížením tř. 3 do 200 kg/m</t>
    </r>
    <r>
      <rPr>
        <vertAlign val="superscript"/>
        <sz val="9"/>
        <rFont val="Calibri"/>
        <family val="2"/>
        <charset val="238"/>
        <scheme val="minor"/>
      </rPr>
      <t>2</t>
    </r>
    <r>
      <rPr>
        <sz val="9"/>
        <rFont val="Calibri"/>
        <family val="2"/>
        <charset val="238"/>
        <scheme val="minor"/>
      </rPr>
      <t xml:space="preserve"> šířky tř. W12 od 1,2 do 1,5 m, výšky výšky do 10 m příplatek k ceně za každý den použití</t>
    </r>
  </si>
  <si>
    <t>Pol. 941111131</t>
  </si>
  <si>
    <t>kus</t>
  </si>
  <si>
    <t>Ocelový stropní překlad z profilu HEB 120 (26,7 kg/m), kompletní dodávka a montáž</t>
  </si>
  <si>
    <t>D POLOŽKOVÝ ROZPOČET</t>
  </si>
  <si>
    <t>ÚRS 2025/II</t>
  </si>
  <si>
    <t>Součtová půdorysná dl. lešení 4,0 m * šířka 1,2 m; zaokr. na celý m</t>
  </si>
  <si>
    <t>Realizace stropního překladu a ocelových schodů bude prováděna z trubkového lešení šířky 1,2 m, výšky cca 2,0 m.</t>
  </si>
  <si>
    <t>Pol. 941111131 * předpokládaná doba pronájmu lešení (31 + 30 dní)</t>
  </si>
  <si>
    <r>
      <t>Lešení řadové trubkové lehké pracovní s podlahami s provozním zatížením tř. 3 do 200 kg/m</t>
    </r>
    <r>
      <rPr>
        <vertAlign val="superscript"/>
        <sz val="9"/>
        <rFont val="Calibri"/>
        <family val="2"/>
        <charset val="238"/>
        <scheme val="minor"/>
      </rPr>
      <t>2</t>
    </r>
    <r>
      <rPr>
        <sz val="9"/>
        <rFont val="Calibri"/>
        <family val="2"/>
        <charset val="238"/>
        <scheme val="minor"/>
      </rPr>
      <t xml:space="preserve"> šířky tř. W12 od 1,2 do 1,5 m, výšky výšky do 10 m demontáž</t>
    </r>
  </si>
  <si>
    <t>Pomocná konstrukce pro zvláštní zakládání staveb dřevěná z terénu zřízení</t>
  </si>
  <si>
    <t>Pomocná konstrukce pro zvláštní zakládání staveb dřevěná z terénu odstranění</t>
  </si>
  <si>
    <t>Pol. 292211111</t>
  </si>
  <si>
    <t xml:space="preserve">Všechny konstrukční prvky budou sestavovány přímo na místě. K osazení konstrukčních prvků po jejich sestavení budou sloužit různé pomocné tesařské konstrukce. </t>
  </si>
  <si>
    <t>Odstranění pomocných tesařských konstrukcí.</t>
  </si>
  <si>
    <t>Řetězové zábradlí</t>
  </si>
  <si>
    <t>Vrty do skalních stěn prováděné horolezeckou technikou hloubky do 5 m jádrové diamantovými korunkami průměru do 56 mm, v hornině tř. V a VI</t>
  </si>
  <si>
    <t>agreg.</t>
  </si>
  <si>
    <t>Vrty do skalních stěn prováděné horolezeckou technikou hloubky do 5 m jádrové diamantovými korunkami průměru přes 56 do 93 mm úklonu přes 45°, v hornině tř. V a VI</t>
  </si>
  <si>
    <t>Celozávitová nerezová tyč s okem, pr. 16 mm, délky do 300 mm, v barevném provedení černá, včetně osazení do vrtu pr. 26 mm, vystředění a zainjektování cementovou injekční směsí</t>
  </si>
  <si>
    <t>Závěsný, průmyslově zkoušený řetěz z leštěné kruhové oceli min. pr. 6 mm s vnitřním rozměrem ok 18 mm, v barevném provedení černá, včetně manipulace a montáže</t>
  </si>
  <si>
    <t>Spojovací člen CL 06, pevnostní třídy 8 s nosností max. 1 120 kg a hmotností 0,07 kg, v barevném provedení černá, včetně manipulace a montáže</t>
  </si>
  <si>
    <t>Ocelové schody se zábradlím, včetně PKO, manipulace, montáže a ukotvení ve skalním masivu</t>
  </si>
  <si>
    <t>Sloupy řetězového zábradlí, včetně dodání ocelové trubky pr. 51/6,3 mm, délky do 3,0 m se zavařenou hlavou a navařenými oky, včetně pozinkování, v barevném provedení černá, včetně osazení do vrtu, vystředění a zalití cementovou injekční směsí</t>
  </si>
  <si>
    <t>Celkový počet sloupů 16 ks; viz výkresová část</t>
  </si>
  <si>
    <t>Celkový počet kotevních bodů řetězů ve skalním masivu 4 + 4 ks; viz výkresová část</t>
  </si>
  <si>
    <t>Celková délka řetezů 96,0 m * 1,3 ztratné a průvěs řetězů mezi sloupy; zaokr. nahoru na celý m; viz výkresová část</t>
  </si>
  <si>
    <t>Celkový počet spojovacých členů 144 ks* 1,05 ztratné; zaokr. nahoru na celý ks; viz výkresová část</t>
  </si>
  <si>
    <t>Celkový počet konstrukcí ocelových schodů 1 ks; viz výkresová část</t>
  </si>
  <si>
    <r>
      <t>Objem materiálu pro sestavení pomocných dřevěných konstrukcí 0,6 m</t>
    </r>
    <r>
      <rPr>
        <i/>
        <vertAlign val="superscript"/>
        <sz val="9"/>
        <rFont val="Calibri"/>
        <family val="2"/>
        <charset val="238"/>
        <scheme val="minor"/>
      </rPr>
      <t>3</t>
    </r>
    <r>
      <rPr>
        <i/>
        <sz val="9"/>
        <rFont val="Calibri"/>
        <family val="2"/>
        <charset val="238"/>
        <scheme val="minor"/>
      </rPr>
      <t xml:space="preserve"> * 1,2 ztratné; zaokr. nahoru na 0,1 m</t>
    </r>
    <r>
      <rPr>
        <i/>
        <vertAlign val="superscript"/>
        <sz val="9"/>
        <rFont val="Calibri"/>
        <family val="2"/>
        <charset val="238"/>
        <scheme val="minor"/>
      </rPr>
      <t>3</t>
    </r>
  </si>
  <si>
    <t>Celkový počet mlatových konstrukcí 1 ks; viz výkresová část</t>
  </si>
  <si>
    <t>Výrobní dokumentace konstrukčních prvků</t>
  </si>
  <si>
    <t>013294000</t>
  </si>
  <si>
    <t>Výkresová a textová dokumentace pro sestavení konstrukce ocelových schodů.</t>
  </si>
  <si>
    <t>Trvalé zpřístupnění šachty sv. Jiří chodníkem a schody</t>
  </si>
  <si>
    <t>Založení sloupů bude do vrtu min. pr. 80 mm, délky min. 1,1 m. Vrty budou prováděny jádrovou vrtačkou s výplachem vodou. Po osazení sloupu a vycentrování bude vrt zalit cementovou injekčí směsí v poměru cement : voda v rozmezí 2,5 - 2 : 1 z cementu CEMII/B-M (V-LL) 32,5 R.</t>
  </si>
  <si>
    <t>Ukotvení některých řetězů ve skalním masivu bude pomocí celozávitových nerezových tyčí s okem. Vrty budou prováděny jádrovou vrtačkou s výplachem vodou. Ve vrtu min. pr. 26 mm, délky min. 200 mm budou kotevní prvky fixovány cementovou injekční směsí v poměru cement : voda v rozmezí 2,5 - 2 : 1 z cementu CEMII/B-M (V-LL) 32,5 R.</t>
  </si>
  <si>
    <t>Sloupy řetězového zábradlí budou z bezešvé, hladké trubky z oceli 11 353, min. pr. 51/6,3 mm se zavařenou hlavou a navařenými oky. Navařena oka pro uchycení řetězů budou s vnitřním pr. 15 mm z oceli tloušťky min. 10 mm. Volná výška sloupů nad novým mlatovým povrchem bude min. 1,1 m. Přesnou polohu všech sloupů určí přímo na místě geotechnik stavby nebo projektant.</t>
  </si>
  <si>
    <t>Ocelové schody se zábradlím</t>
  </si>
  <si>
    <t>Stropní překlad a mlatový chodník</t>
  </si>
  <si>
    <t>Ocelové schody budou provedeny z podélných nosných prvků z pásové oceli S235JR, šířky min. 100 mm, tloušťky min. 8,0 mm. Délka bude upravena na místě, dle potřeby. Schodnice budou z podlahového ocelového pZn roštu 240 x 800 x 30 mm (š x dl x tl) v celkovém počtu 15 ks. Nosný pásek tloušťky min. 2,0 mm, rozměr oka max. 40 x 40 mm. Rošty budou osazeny v rámu svařeného z L profilu 30 x 30 mm, tloušťky min. 4,0 mm z oceli S235JR. Rámy budou mezi podélné nosné prvky vevařeny. Kotvení konstrukce do skalního masivu bude pomocí 8 ks celozávitových nerezových tyčí, min. pr. 30 mm, kotevní délky min. 300 mm. Volná výška bude upravena na místě, dle potřeby. Ve vrtu min. pr. 60 mm fixováno cementovou injekční směsí. Ke každé tyči budou dodány příslušné podložky a matice. Oboustranné zábradlí výšky min. 1,1 m bude svařeno ze čtvercového profilu 30 x 30 mm, tloušťky min. 2,0 mm z oceli S235JR.</t>
  </si>
  <si>
    <t>043194000</t>
  </si>
  <si>
    <t>Zkouška pevnostních parametrů řetězů, rozměrů a hmotnosti dle normy ČSN EN 818-2+A1</t>
  </si>
  <si>
    <r>
      <rPr>
        <b/>
        <i/>
        <sz val="10"/>
        <rFont val="Calibri"/>
        <family val="2"/>
        <charset val="238"/>
      </rPr>
      <t>Počet stránek:</t>
    </r>
    <r>
      <rPr>
        <sz val="10"/>
        <rFont val="Calibri"/>
        <family val="2"/>
        <charset val="238"/>
      </rPr>
      <t xml:space="preserve"> 5</t>
    </r>
  </si>
  <si>
    <t>Řetězy budou do ok sloupů uchyceny pomocí spojovacích členů CL 06, pevnostní třídy 8 s nosností max. 1 120 kg a hmotností 0,07 kg.</t>
  </si>
  <si>
    <t>Všechny řetězy budou splňovat normu ČSN EN 818-2+A1, podle které budou také provedeny zkoušky ve státní zkušebně. Bude testováno každé dodané balení (dodávka) dle výrobní šarže na základní mechanické, rozměrové a pevnostní vlastnosti zkouškou ohybem a tahem - min. tedy rozměry článku, hmotnost článku, síla při přetržení, prodloužení při přetržení. Jako vzorek bude dodáno 4 x 1,0 m řetězu, a to vždy 1,0 m z každých dalších 100 m. K provedení zkoušek řetězů doporučujeme Strojírenský zkušební ústav, s. p. v Brně.</t>
  </si>
  <si>
    <t>Pol. č. 9 * délka vrtu 0,2 m</t>
  </si>
  <si>
    <t>Pol. č. 10 * délka vrtu 1,1 m</t>
  </si>
  <si>
    <t>Ochrana stavebních konstrukcí a samostatných prvků včetně pozdějšího odstranění</t>
  </si>
  <si>
    <t>V průběhu stavby nesmí dojít k poškození stávajících konstrukcí. V době a v místě provádění stavebních prací budou tyto konstrukce a plochy, před mechanickým poškozením při pádu horniny, chráněny dřevěným obedněním. Jedná se především o betonovou plombu s ocelovou mříží na dně propadu. Po dokončení stavby budou všechny dočasné konstrukce odstraněny. Za realizaci a odstranění je zodpovědný zhotovitel stavby.</t>
  </si>
  <si>
    <r>
      <t>Součtová půdorysná pl. obednění 8,0 m</t>
    </r>
    <r>
      <rPr>
        <i/>
        <vertAlign val="superscript"/>
        <sz val="9"/>
        <rFont val="Calibri"/>
        <family val="2"/>
        <charset val="238"/>
        <scheme val="minor"/>
      </rPr>
      <t>2</t>
    </r>
    <r>
      <rPr>
        <i/>
        <sz val="9"/>
        <rFont val="Calibri"/>
        <family val="2"/>
        <charset val="238"/>
        <scheme val="minor"/>
      </rPr>
      <t xml:space="preserve"> * výška 0,5 m * 1,2 ztratné; zaokr. na celý m</t>
    </r>
    <r>
      <rPr>
        <i/>
        <vertAlign val="superscript"/>
        <sz val="9"/>
        <rFont val="Calibri"/>
        <family val="2"/>
        <charset val="238"/>
        <scheme val="minor"/>
      </rPr>
      <t>2</t>
    </r>
  </si>
  <si>
    <t>Dočasné zajištění staveniště, přípravné a přidružené práce</t>
  </si>
  <si>
    <t>Ukotvení některých řetězů ve skalním masivu bude pomocí celozávitových nerezových tyčí s okem, min. pr. 16 mm, kotevní délky min. 200 mm. Navařena oka budou s vnitřním pr. 15 mm z oceli tloušťky min. 10 mm.</t>
  </si>
  <si>
    <t>Pro výplň mezi sloupy bude použitý závěsný, průmyslově zkoušený řetěz z leštěné kruhové oceli min. pr. 6,0 mm s vnitřním rozměrem ok 18,0 mm. Řetěz bude jakosti 80 s tažní sílou max. 23 kN a hmotností 0,8 kg/m. Délka řetězů a jejich průvěs budou upraveny na místě a odsouhlaseny geotechnikem stavby nebo projektantem.</t>
  </si>
  <si>
    <t>Hrana skalní terasy bude lokálně provedena jako stropní překlad z 5 ks profilů HEB 120 z oceli S235JR, délky min. 4,8 m. V ručně vysekaných kapsách budou profily spřaženy pomocí 5 ks tyčí z oceli B550B (550 MPa), min. pr. 22 mm, kotevní délky min. 900 mm. Ve vrtu min. pr. 32 mm budou kotevní prvky fixovány cementovou injekční směsí v poměru cement : voda v rozmezí 2,5 - 2 : 1 z cementu CEMII/B-M (V-LL) 32,5 R. Délka kotevních prvků bude upravena na místě, dle průběhu skalního masivu. Přesnou polohu překladu určí přímo na místě geotechnik stavby nebo projektant.</t>
  </si>
  <si>
    <t>Mlatový chodník bude proveden mezi průběžné obruby z pásové oceli S235JR, šířky min. 80 mm, tloušťky min. 8,0 mm. Ty budou kotveny pomocí navařených tyčí z oceli B550B (550 MPa), min. pr. 22 mm, kotevní délky min. 500 mm, osově po cca 1,0 m. Ve vrtu min. pr. 32 mm budou kotevní prvky fixovány cementovou injekční směsí v poměru cement : voda v rozmezí 2,5 - 2 : 1 z cementu CEMII/B-M (V-LL) 32,5 R. Délka kotevních prvků bude upravena na místě, dle průběhu skalního masivu. Následně bude na očištěný povrch skalní terasy provedena mlatová vrstva z frakce 0 - 16 mm, tloušťky min. 60 mm (po zhutnění) a následně vrstva z frakce 0 - 4 mm, tloušťky min. 20 mm (po zhutnění). Hutnění mlatových vrstev bude provedeno dohromady, ručním dusadlem. Hutnění hrubé a jemné frakce odděleně je vyloučeno. V závěru bude pohledová plocha ocelové pásnice opatřena dřevěnou lištou. Její přesnou podobu určí zhotovitel stavby v koordinaci se stavebníkem.</t>
  </si>
  <si>
    <t>Mlatový chodník tloušťky konstrukce do 100 mm v provedení mezi průběžné obruby z pásové oceli, včetně přípravy povrchu, vlhčení a hutnění mlatových vrstev v průběhu realizace</t>
  </si>
  <si>
    <t>Celková dl. překladu, vč. vetknutí ve skalním masivu 4,8 m * 5 ks * 1,2 ztratné; zaokr. nahoru na celý 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</si>
</sst>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 _-#,##0.00&quot; Kč&quot;;* \-#,##0.00&quot; Kč&quot;;* _-\-??&quot; Kč&quot;;@"/>
    <numFmt numFmtId="165" formatCode="#"/>
    <numFmt numFmtId="166" formatCode="_-* #,##0.0&quot; Kč&quot;_-;\-* #,##0.0&quot; Kč&quot;_-;_-* &quot;- Kč&quot;_-;_-@_-"/>
    <numFmt numFmtId="167" formatCode="#,##0\ &quot;Kč&quot;"/>
    <numFmt numFmtId="168" formatCode="0.0"/>
    <numFmt numFmtId="169" formatCode="#,##0.000000"/>
    <numFmt numFmtId="170" formatCode="_-* #,##0.00&quot; Kč&quot;_-;\-* #,##0.00&quot; Kč&quot;_-;_-* &quot;- Kč&quot;_-;_-@_-"/>
  </numFmts>
  <fonts count="26" x14ac:knownFonts="1">
    <font>
      <sz val="10"/>
      <name val="Arial"/>
      <family val="2"/>
      <charset val="238"/>
    </font>
    <font>
      <sz val="8"/>
      <name val="Arial"/>
      <family val="2"/>
      <charset val="238"/>
    </font>
    <font>
      <sz val="12"/>
      <name val="Arial"/>
      <family val="2"/>
      <charset val="238"/>
    </font>
    <font>
      <sz val="10"/>
      <name val="Arial"/>
      <family val="2"/>
      <charset val="238"/>
    </font>
    <font>
      <sz val="8"/>
      <name val="Calibri"/>
      <family val="2"/>
      <charset val="238"/>
    </font>
    <font>
      <b/>
      <sz val="8"/>
      <name val="Calibri"/>
      <family val="2"/>
      <charset val="238"/>
    </font>
    <font>
      <sz val="9"/>
      <name val="Calibri"/>
      <family val="2"/>
      <charset val="238"/>
    </font>
    <font>
      <b/>
      <sz val="9"/>
      <name val="Calibri"/>
      <family val="2"/>
      <charset val="238"/>
    </font>
    <font>
      <b/>
      <i/>
      <sz val="9"/>
      <name val="Calibri"/>
      <family val="2"/>
      <charset val="238"/>
    </font>
    <font>
      <b/>
      <i/>
      <sz val="8"/>
      <name val="Calibri"/>
      <family val="2"/>
      <charset val="238"/>
    </font>
    <font>
      <i/>
      <sz val="8"/>
      <name val="Calibri"/>
      <family val="2"/>
      <charset val="238"/>
    </font>
    <font>
      <i/>
      <sz val="10"/>
      <name val="Calibri"/>
      <family val="2"/>
      <charset val="238"/>
    </font>
    <font>
      <b/>
      <i/>
      <sz val="10"/>
      <name val="Calibri"/>
      <family val="2"/>
      <charset val="238"/>
    </font>
    <font>
      <sz val="9"/>
      <name val="Calibri"/>
      <family val="2"/>
      <charset val="238"/>
      <scheme val="minor"/>
    </font>
    <font>
      <b/>
      <sz val="20"/>
      <color theme="0"/>
      <name val="Calibri"/>
      <family val="2"/>
      <charset val="238"/>
    </font>
    <font>
      <sz val="10"/>
      <name val="Calibri"/>
      <family val="2"/>
      <charset val="238"/>
    </font>
    <font>
      <b/>
      <sz val="10"/>
      <name val="Calibri"/>
      <family val="2"/>
      <charset val="238"/>
    </font>
    <font>
      <b/>
      <sz val="10"/>
      <name val="Calibri"/>
      <family val="2"/>
      <charset val="238"/>
      <scheme val="minor"/>
    </font>
    <font>
      <vertAlign val="superscript"/>
      <sz val="9"/>
      <name val="Calibri"/>
      <family val="2"/>
      <charset val="238"/>
      <scheme val="minor"/>
    </font>
    <font>
      <sz val="10"/>
      <name val="Calibri"/>
      <family val="2"/>
      <charset val="238"/>
      <scheme val="minor"/>
    </font>
    <font>
      <b/>
      <i/>
      <sz val="10"/>
      <name val="Calibri"/>
      <family val="2"/>
      <charset val="238"/>
      <scheme val="minor"/>
    </font>
    <font>
      <b/>
      <sz val="9"/>
      <color theme="0"/>
      <name val="Calibri"/>
      <family val="2"/>
      <charset val="238"/>
      <scheme val="minor"/>
    </font>
    <font>
      <b/>
      <sz val="14"/>
      <color theme="0"/>
      <name val="Calibri"/>
      <family val="2"/>
      <charset val="238"/>
      <scheme val="minor"/>
    </font>
    <font>
      <b/>
      <sz val="14"/>
      <color theme="0"/>
      <name val="Calibri"/>
      <family val="2"/>
      <charset val="238"/>
    </font>
    <font>
      <i/>
      <sz val="9"/>
      <name val="Calibri"/>
      <family val="2"/>
      <charset val="238"/>
      <scheme val="minor"/>
    </font>
    <font>
      <i/>
      <vertAlign val="superscript"/>
      <sz val="9"/>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bgColor rgb="FFFFFFFF"/>
      </patternFill>
    </fill>
    <fill>
      <patternFill patternType="solid">
        <fgColor theme="0" tint="-0.14999847407452621"/>
        <bgColor indexed="31"/>
      </patternFill>
    </fill>
    <fill>
      <patternFill patternType="solid">
        <fgColor rgb="FF00B050"/>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medium">
        <color indexed="64"/>
      </top>
      <bottom style="thin">
        <color indexed="64"/>
      </bottom>
      <diagonal/>
    </border>
  </borders>
  <cellStyleXfs count="6">
    <xf numFmtId="0" fontId="0" fillId="0" borderId="0"/>
    <xf numFmtId="164" fontId="3" fillId="0" borderId="0"/>
    <xf numFmtId="0" fontId="3" fillId="0" borderId="0"/>
    <xf numFmtId="0" fontId="3" fillId="0" borderId="0"/>
    <xf numFmtId="0" fontId="3" fillId="0" borderId="0"/>
    <xf numFmtId="0" fontId="3" fillId="0" borderId="0">
      <alignment vertical="center"/>
    </xf>
  </cellStyleXfs>
  <cellXfs count="136">
    <xf numFmtId="0" fontId="0" fillId="0" borderId="0" xfId="0"/>
    <xf numFmtId="0" fontId="1" fillId="0" borderId="0" xfId="2" applyFont="1"/>
    <xf numFmtId="0" fontId="2" fillId="0" borderId="0" xfId="2" applyFont="1"/>
    <xf numFmtId="0" fontId="3" fillId="0" borderId="0" xfId="2"/>
    <xf numFmtId="0" fontId="4" fillId="0" borderId="0" xfId="2" applyFont="1"/>
    <xf numFmtId="0" fontId="6" fillId="0" borderId="0" xfId="2" applyFont="1" applyAlignment="1">
      <alignment vertical="center"/>
    </xf>
    <xf numFmtId="0" fontId="5" fillId="0" borderId="0" xfId="2" applyFont="1" applyAlignment="1">
      <alignment vertical="center"/>
    </xf>
    <xf numFmtId="0" fontId="7" fillId="0" borderId="0" xfId="2" applyFont="1" applyAlignment="1">
      <alignment vertical="center"/>
    </xf>
    <xf numFmtId="0" fontId="9" fillId="0" borderId="0" xfId="2" applyFont="1" applyAlignment="1">
      <alignment horizontal="center" vertical="center"/>
    </xf>
    <xf numFmtId="0" fontId="8" fillId="0" borderId="0" xfId="2" applyFont="1" applyAlignment="1">
      <alignment horizontal="center" vertical="center"/>
    </xf>
    <xf numFmtId="0" fontId="5" fillId="0" borderId="0" xfId="2" applyFont="1"/>
    <xf numFmtId="0" fontId="12" fillId="2" borderId="1" xfId="2" applyFont="1" applyFill="1" applyBorder="1" applyAlignment="1">
      <alignment vertical="center"/>
    </xf>
    <xf numFmtId="167" fontId="1" fillId="0" borderId="0" xfId="2" applyNumberFormat="1" applyFont="1"/>
    <xf numFmtId="0" fontId="12" fillId="2" borderId="12" xfId="2" applyFont="1" applyFill="1" applyBorder="1" applyAlignment="1">
      <alignment horizontal="right" vertical="center"/>
    </xf>
    <xf numFmtId="0" fontId="15" fillId="2" borderId="9" xfId="2" applyFont="1" applyFill="1" applyBorder="1" applyAlignment="1">
      <alignment vertical="center"/>
    </xf>
    <xf numFmtId="0" fontId="15" fillId="2" borderId="6" xfId="2" applyFont="1" applyFill="1" applyBorder="1" applyAlignment="1">
      <alignment vertical="center"/>
    </xf>
    <xf numFmtId="0" fontId="15" fillId="2" borderId="7" xfId="2" applyFont="1" applyFill="1" applyBorder="1" applyAlignment="1">
      <alignment vertical="center"/>
    </xf>
    <xf numFmtId="0" fontId="15" fillId="2" borderId="8" xfId="2" applyFont="1" applyFill="1" applyBorder="1" applyAlignment="1">
      <alignment vertical="center"/>
    </xf>
    <xf numFmtId="0" fontId="15" fillId="2" borderId="12" xfId="2" applyFont="1" applyFill="1" applyBorder="1" applyAlignment="1">
      <alignment vertical="center" wrapText="1"/>
    </xf>
    <xf numFmtId="0" fontId="15" fillId="2" borderId="5" xfId="2" applyFont="1" applyFill="1" applyBorder="1" applyAlignment="1">
      <alignment vertical="center"/>
    </xf>
    <xf numFmtId="0" fontId="16" fillId="2" borderId="5" xfId="2" applyFont="1" applyFill="1" applyBorder="1" applyAlignment="1">
      <alignment vertical="center"/>
    </xf>
    <xf numFmtId="14" fontId="15" fillId="2" borderId="9" xfId="2" applyNumberFormat="1" applyFont="1" applyFill="1" applyBorder="1" applyAlignment="1">
      <alignment horizontal="left" vertical="center"/>
    </xf>
    <xf numFmtId="0" fontId="12" fillId="2" borderId="3" xfId="2" applyFont="1" applyFill="1" applyBorder="1" applyAlignment="1">
      <alignment vertical="center"/>
    </xf>
    <xf numFmtId="0" fontId="11" fillId="2" borderId="12" xfId="2" applyFont="1" applyFill="1" applyBorder="1" applyAlignment="1">
      <alignment vertical="center"/>
    </xf>
    <xf numFmtId="0" fontId="11" fillId="2" borderId="6" xfId="2" applyFont="1" applyFill="1" applyBorder="1" applyAlignment="1">
      <alignment vertical="center"/>
    </xf>
    <xf numFmtId="0" fontId="15" fillId="2" borderId="3" xfId="2" applyFont="1" applyFill="1" applyBorder="1" applyAlignment="1">
      <alignment vertical="center"/>
    </xf>
    <xf numFmtId="0" fontId="12" fillId="2" borderId="17" xfId="2" applyFont="1" applyFill="1" applyBorder="1" applyAlignment="1">
      <alignment vertical="center"/>
    </xf>
    <xf numFmtId="0" fontId="12" fillId="2" borderId="13" xfId="2" applyFont="1" applyFill="1" applyBorder="1" applyAlignment="1">
      <alignment vertical="center"/>
    </xf>
    <xf numFmtId="0" fontId="15" fillId="2" borderId="6" xfId="2" applyFont="1" applyFill="1" applyBorder="1"/>
    <xf numFmtId="0" fontId="15" fillId="2" borderId="8" xfId="2" applyFont="1" applyFill="1" applyBorder="1"/>
    <xf numFmtId="0" fontId="15" fillId="2" borderId="9" xfId="2" applyFont="1" applyFill="1" applyBorder="1"/>
    <xf numFmtId="0" fontId="13" fillId="0" borderId="0" xfId="2" applyFont="1" applyAlignment="1">
      <alignment horizontal="center"/>
    </xf>
    <xf numFmtId="0" fontId="13" fillId="0" borderId="0" xfId="2" applyFont="1"/>
    <xf numFmtId="2" fontId="13" fillId="0" borderId="0" xfId="2" applyNumberFormat="1" applyFont="1"/>
    <xf numFmtId="0" fontId="20" fillId="0" borderId="20" xfId="2" applyFont="1" applyBorder="1" applyAlignment="1">
      <alignment horizontal="center" vertical="center" wrapText="1"/>
    </xf>
    <xf numFmtId="0" fontId="20" fillId="0" borderId="21" xfId="2" applyFont="1" applyBorder="1" applyAlignment="1">
      <alignment horizontal="center" vertical="center" wrapText="1"/>
    </xf>
    <xf numFmtId="2" fontId="20" fillId="0" borderId="21" xfId="2" applyNumberFormat="1" applyFont="1" applyBorder="1" applyAlignment="1">
      <alignment horizontal="center" vertical="center" wrapText="1"/>
    </xf>
    <xf numFmtId="2" fontId="20" fillId="0" borderId="22" xfId="2" applyNumberFormat="1" applyFont="1" applyBorder="1" applyAlignment="1">
      <alignment horizontal="center" vertical="center" wrapText="1"/>
    </xf>
    <xf numFmtId="0" fontId="13" fillId="0" borderId="0" xfId="2" applyFont="1" applyAlignment="1">
      <alignment horizontal="right"/>
    </xf>
    <xf numFmtId="2" fontId="17" fillId="3" borderId="1" xfId="2" applyNumberFormat="1" applyFont="1" applyFill="1" applyBorder="1" applyAlignment="1">
      <alignment vertical="center" wrapText="1"/>
    </xf>
    <xf numFmtId="165" fontId="17" fillId="3" borderId="2" xfId="2" applyNumberFormat="1" applyFont="1" applyFill="1" applyBorder="1" applyAlignment="1">
      <alignment horizontal="center" vertical="center" wrapText="1"/>
    </xf>
    <xf numFmtId="165" fontId="17" fillId="5" borderId="2" xfId="2" applyNumberFormat="1" applyFont="1" applyFill="1" applyBorder="1" applyAlignment="1">
      <alignment vertical="center" wrapText="1"/>
    </xf>
    <xf numFmtId="165" fontId="17" fillId="5" borderId="2" xfId="2" applyNumberFormat="1" applyFont="1" applyFill="1" applyBorder="1" applyAlignment="1">
      <alignment horizontal="center" vertical="center" wrapText="1"/>
    </xf>
    <xf numFmtId="165" fontId="17" fillId="3" borderId="2" xfId="2" applyNumberFormat="1" applyFont="1" applyFill="1" applyBorder="1" applyAlignment="1">
      <alignment vertical="center" wrapText="1"/>
    </xf>
    <xf numFmtId="165" fontId="17" fillId="3" borderId="1" xfId="2" applyNumberFormat="1" applyFont="1" applyFill="1" applyBorder="1" applyAlignment="1">
      <alignment horizontal="center" vertical="center" wrapText="1"/>
    </xf>
    <xf numFmtId="2" fontId="19" fillId="3" borderId="2" xfId="2" applyNumberFormat="1" applyFont="1" applyFill="1" applyBorder="1"/>
    <xf numFmtId="0" fontId="21" fillId="6" borderId="3" xfId="2" applyFont="1" applyFill="1" applyBorder="1" applyAlignment="1">
      <alignment vertical="center"/>
    </xf>
    <xf numFmtId="0" fontId="21" fillId="6" borderId="4" xfId="2" applyFont="1" applyFill="1" applyBorder="1" applyAlignment="1">
      <alignment vertical="center"/>
    </xf>
    <xf numFmtId="0" fontId="23" fillId="6" borderId="1" xfId="2" applyFont="1" applyFill="1" applyBorder="1" applyAlignment="1">
      <alignment vertical="center"/>
    </xf>
    <xf numFmtId="0" fontId="23" fillId="6" borderId="2" xfId="2" applyFont="1" applyFill="1" applyBorder="1" applyAlignment="1">
      <alignment vertical="center"/>
    </xf>
    <xf numFmtId="0" fontId="23" fillId="6" borderId="10" xfId="2" applyFont="1" applyFill="1" applyBorder="1" applyAlignment="1">
      <alignment vertical="center"/>
    </xf>
    <xf numFmtId="0" fontId="22" fillId="6" borderId="4" xfId="2" applyFont="1" applyFill="1" applyBorder="1" applyAlignment="1">
      <alignment horizontal="left" vertical="center"/>
    </xf>
    <xf numFmtId="0" fontId="13" fillId="0" borderId="0" xfId="2" applyFont="1" applyAlignment="1">
      <alignment horizontal="center" vertical="center"/>
    </xf>
    <xf numFmtId="0" fontId="13" fillId="0" borderId="12" xfId="4" applyFont="1" applyBorder="1" applyAlignment="1">
      <alignment horizontal="center" vertical="center"/>
    </xf>
    <xf numFmtId="0" fontId="13" fillId="0" borderId="6" xfId="4" applyFont="1" applyBorder="1" applyAlignment="1">
      <alignment horizontal="center" vertical="center"/>
    </xf>
    <xf numFmtId="0" fontId="13" fillId="0" borderId="7" xfId="2" applyFont="1" applyBorder="1" applyAlignment="1">
      <alignment horizontal="center" vertical="center"/>
    </xf>
    <xf numFmtId="168" fontId="13" fillId="0" borderId="7" xfId="2" applyNumberFormat="1" applyFont="1" applyBorder="1" applyAlignment="1">
      <alignment vertical="center" wrapText="1"/>
    </xf>
    <xf numFmtId="166" fontId="13" fillId="0" borderId="7" xfId="2" applyNumberFormat="1" applyFont="1" applyBorder="1" applyAlignment="1">
      <alignment vertical="center" wrapText="1"/>
    </xf>
    <xf numFmtId="0" fontId="13" fillId="0" borderId="20" xfId="4" applyFont="1" applyBorder="1" applyAlignment="1">
      <alignment horizontal="center" vertical="center"/>
    </xf>
    <xf numFmtId="0" fontId="13" fillId="0" borderId="21" xfId="2" applyFont="1" applyBorder="1" applyAlignment="1">
      <alignment horizontal="center" vertical="center" wrapText="1"/>
    </xf>
    <xf numFmtId="49" fontId="13" fillId="0" borderId="21" xfId="2" applyNumberFormat="1" applyFont="1" applyBorder="1" applyAlignment="1">
      <alignment horizontal="center" vertical="center" wrapText="1"/>
    </xf>
    <xf numFmtId="49" fontId="13" fillId="4" borderId="21" xfId="0" applyNumberFormat="1" applyFont="1" applyFill="1" applyBorder="1" applyAlignment="1">
      <alignment horizontal="center" vertical="center"/>
    </xf>
    <xf numFmtId="0" fontId="24" fillId="0" borderId="19" xfId="2" applyFont="1" applyBorder="1" applyAlignment="1">
      <alignment vertical="center" wrapText="1"/>
    </xf>
    <xf numFmtId="0" fontId="24" fillId="0" borderId="24" xfId="2" applyFont="1" applyBorder="1" applyAlignment="1">
      <alignment vertical="center" wrapText="1"/>
    </xf>
    <xf numFmtId="0" fontId="14" fillId="6" borderId="1" xfId="2" applyFont="1" applyFill="1" applyBorder="1" applyAlignment="1">
      <alignment vertical="center"/>
    </xf>
    <xf numFmtId="0" fontId="16" fillId="2" borderId="0" xfId="2" applyFont="1" applyFill="1" applyAlignment="1">
      <alignment vertical="center"/>
    </xf>
    <xf numFmtId="0" fontId="21" fillId="6" borderId="5" xfId="2" applyFont="1" applyFill="1" applyBorder="1" applyAlignment="1">
      <alignment vertical="center"/>
    </xf>
    <xf numFmtId="168" fontId="13" fillId="0" borderId="0" xfId="2" applyNumberFormat="1" applyFont="1" applyAlignment="1">
      <alignment vertical="center" wrapText="1"/>
    </xf>
    <xf numFmtId="166" fontId="13" fillId="0" borderId="0" xfId="2" applyNumberFormat="1" applyFont="1" applyAlignment="1">
      <alignment vertical="center" wrapText="1"/>
    </xf>
    <xf numFmtId="166" fontId="13" fillId="0" borderId="9" xfId="2" applyNumberFormat="1" applyFont="1" applyBorder="1" applyAlignment="1">
      <alignment vertical="center" wrapText="1"/>
    </xf>
    <xf numFmtId="166" fontId="13" fillId="0" borderId="8" xfId="2" applyNumberFormat="1" applyFont="1" applyBorder="1" applyAlignment="1">
      <alignment vertical="center" wrapText="1"/>
    </xf>
    <xf numFmtId="165" fontId="13" fillId="0" borderId="21" xfId="2" applyNumberFormat="1" applyFont="1" applyBorder="1" applyAlignment="1">
      <alignment vertical="center" wrapText="1"/>
    </xf>
    <xf numFmtId="0" fontId="13" fillId="0" borderId="21" xfId="0" applyFont="1" applyBorder="1" applyAlignment="1">
      <alignment vertical="center"/>
    </xf>
    <xf numFmtId="0" fontId="12" fillId="2" borderId="12" xfId="2" applyFont="1" applyFill="1" applyBorder="1" applyAlignment="1">
      <alignment horizontal="right" vertical="top"/>
    </xf>
    <xf numFmtId="169" fontId="13" fillId="0" borderId="0" xfId="2" applyNumberFormat="1" applyFont="1" applyAlignment="1">
      <alignment horizontal="center" vertical="top"/>
    </xf>
    <xf numFmtId="0" fontId="13" fillId="0" borderId="0" xfId="2" applyFont="1" applyAlignment="1">
      <alignment vertical="top"/>
    </xf>
    <xf numFmtId="0" fontId="13" fillId="0" borderId="21" xfId="2" applyFont="1" applyBorder="1" applyAlignment="1">
      <alignment horizontal="center" vertical="center"/>
    </xf>
    <xf numFmtId="0" fontId="13" fillId="0" borderId="21" xfId="2" applyFont="1" applyBorder="1" applyAlignment="1">
      <alignment vertical="center" wrapText="1"/>
    </xf>
    <xf numFmtId="4" fontId="13" fillId="0" borderId="21" xfId="2" applyNumberFormat="1" applyFont="1" applyBorder="1" applyAlignment="1">
      <alignment horizontal="center" vertical="center" wrapText="1"/>
    </xf>
    <xf numFmtId="0" fontId="24" fillId="0" borderId="23" xfId="2" applyFont="1" applyBorder="1" applyAlignment="1">
      <alignment vertical="center" wrapText="1"/>
    </xf>
    <xf numFmtId="0" fontId="13" fillId="0" borderId="21" xfId="2" applyFont="1" applyBorder="1" applyAlignment="1">
      <alignment horizontal="left" vertical="center" wrapText="1"/>
    </xf>
    <xf numFmtId="4" fontId="13" fillId="0" borderId="0" xfId="2" applyNumberFormat="1" applyFont="1" applyAlignment="1">
      <alignment horizontal="center" vertical="center" wrapText="1"/>
    </xf>
    <xf numFmtId="169" fontId="13" fillId="0" borderId="0" xfId="2" applyNumberFormat="1" applyFont="1" applyAlignment="1">
      <alignment vertical="center" wrapText="1"/>
    </xf>
    <xf numFmtId="168" fontId="13" fillId="0" borderId="0" xfId="2" applyNumberFormat="1" applyFont="1" applyAlignment="1">
      <alignment horizontal="center" vertical="center" wrapText="1"/>
    </xf>
    <xf numFmtId="168" fontId="13" fillId="0" borderId="7" xfId="2" applyNumberFormat="1" applyFont="1" applyBorder="1" applyAlignment="1">
      <alignment horizontal="center" vertical="center" wrapText="1"/>
    </xf>
    <xf numFmtId="166" fontId="13" fillId="0" borderId="0" xfId="2" applyNumberFormat="1" applyFont="1" applyAlignment="1">
      <alignment horizontal="center" vertical="center" wrapText="1"/>
    </xf>
    <xf numFmtId="166" fontId="13" fillId="0" borderId="7" xfId="2" applyNumberFormat="1" applyFont="1" applyBorder="1" applyAlignment="1">
      <alignment horizontal="center" vertical="center" wrapText="1"/>
    </xf>
    <xf numFmtId="4" fontId="13" fillId="0" borderId="7" xfId="2" applyNumberFormat="1" applyFont="1" applyBorder="1" applyAlignment="1">
      <alignment horizontal="center" vertical="center" wrapText="1"/>
    </xf>
    <xf numFmtId="0" fontId="24" fillId="0" borderId="25" xfId="2" applyFont="1" applyBorder="1" applyAlignment="1">
      <alignment vertical="center" wrapText="1"/>
    </xf>
    <xf numFmtId="0" fontId="13" fillId="0" borderId="21" xfId="4" applyFont="1" applyBorder="1" applyAlignment="1">
      <alignment horizontal="center" vertical="center" wrapText="1"/>
    </xf>
    <xf numFmtId="170" fontId="13" fillId="2" borderId="21" xfId="2" applyNumberFormat="1" applyFont="1" applyFill="1" applyBorder="1" applyAlignment="1">
      <alignment vertical="center" wrapText="1"/>
    </xf>
    <xf numFmtId="170" fontId="13" fillId="0" borderId="22" xfId="2" applyNumberFormat="1" applyFont="1" applyBorder="1" applyAlignment="1">
      <alignment vertical="center" wrapText="1"/>
    </xf>
    <xf numFmtId="170" fontId="13" fillId="0" borderId="21" xfId="2" applyNumberFormat="1" applyFont="1" applyBorder="1" applyAlignment="1">
      <alignment vertical="center" wrapText="1"/>
    </xf>
    <xf numFmtId="170" fontId="17" fillId="5" borderId="10" xfId="2" applyNumberFormat="1" applyFont="1" applyFill="1" applyBorder="1" applyAlignment="1">
      <alignment vertical="center" wrapText="1"/>
    </xf>
    <xf numFmtId="170" fontId="17" fillId="3" borderId="10" xfId="2" applyNumberFormat="1" applyFont="1" applyFill="1" applyBorder="1" applyAlignment="1">
      <alignment vertical="center" wrapText="1"/>
    </xf>
    <xf numFmtId="170" fontId="13" fillId="0" borderId="21" xfId="2" applyNumberFormat="1" applyFont="1" applyBorder="1" applyAlignment="1">
      <alignment vertical="top" wrapText="1"/>
    </xf>
    <xf numFmtId="170" fontId="13" fillId="4" borderId="21" xfId="0" applyNumberFormat="1" applyFont="1" applyFill="1" applyBorder="1" applyAlignment="1">
      <alignment vertical="center" wrapText="1"/>
    </xf>
    <xf numFmtId="170" fontId="15" fillId="2" borderId="9" xfId="2" applyNumberFormat="1" applyFont="1" applyFill="1" applyBorder="1" applyAlignment="1">
      <alignment vertical="center"/>
    </xf>
    <xf numFmtId="170" fontId="16" fillId="2" borderId="10" xfId="2" applyNumberFormat="1" applyFont="1" applyFill="1" applyBorder="1" applyAlignment="1">
      <alignment vertical="center"/>
    </xf>
    <xf numFmtId="170" fontId="16" fillId="2" borderId="18" xfId="2" applyNumberFormat="1" applyFont="1" applyFill="1" applyBorder="1" applyAlignment="1">
      <alignment horizontal="right" vertical="center"/>
    </xf>
    <xf numFmtId="170" fontId="16" fillId="2" borderId="14" xfId="2" applyNumberFormat="1" applyFont="1" applyFill="1" applyBorder="1" applyAlignment="1">
      <alignment horizontal="right" vertical="center"/>
    </xf>
    <xf numFmtId="0" fontId="14" fillId="6" borderId="2" xfId="2" applyFont="1" applyFill="1" applyBorder="1" applyAlignment="1">
      <alignment vertical="center"/>
    </xf>
    <xf numFmtId="0" fontId="12" fillId="2" borderId="0" xfId="2" applyFont="1" applyFill="1" applyAlignment="1">
      <alignment horizontal="right" vertical="center"/>
    </xf>
    <xf numFmtId="0" fontId="12" fillId="2" borderId="2" xfId="2" applyFont="1" applyFill="1" applyBorder="1" applyAlignment="1">
      <alignment vertical="center"/>
    </xf>
    <xf numFmtId="0" fontId="15" fillId="2" borderId="4" xfId="2" applyFont="1" applyFill="1" applyBorder="1" applyAlignment="1">
      <alignment vertical="center"/>
    </xf>
    <xf numFmtId="0" fontId="12" fillId="2" borderId="26" xfId="2" applyFont="1" applyFill="1" applyBorder="1" applyAlignment="1">
      <alignment vertical="center"/>
    </xf>
    <xf numFmtId="0" fontId="12" fillId="2" borderId="11" xfId="2" applyFont="1" applyFill="1" applyBorder="1" applyAlignment="1">
      <alignment vertical="center"/>
    </xf>
    <xf numFmtId="0" fontId="15" fillId="2" borderId="7" xfId="2" applyFont="1" applyFill="1" applyBorder="1"/>
    <xf numFmtId="0" fontId="12" fillId="2" borderId="4" xfId="2" applyFont="1" applyFill="1" applyBorder="1" applyAlignment="1">
      <alignment vertical="center"/>
    </xf>
    <xf numFmtId="0" fontId="11" fillId="2" borderId="0" xfId="2" applyFont="1" applyFill="1" applyAlignment="1">
      <alignment vertical="center"/>
    </xf>
    <xf numFmtId="0" fontId="11" fillId="2" borderId="7" xfId="2" applyFont="1" applyFill="1" applyBorder="1" applyAlignment="1">
      <alignment vertical="center"/>
    </xf>
    <xf numFmtId="170" fontId="15" fillId="2" borderId="8" xfId="2" applyNumberFormat="1" applyFont="1" applyFill="1" applyBorder="1" applyAlignment="1">
      <alignment vertical="center"/>
    </xf>
    <xf numFmtId="0" fontId="15" fillId="2" borderId="12" xfId="2" applyFont="1" applyFill="1" applyBorder="1" applyAlignment="1">
      <alignment vertical="center" wrapText="1"/>
    </xf>
    <xf numFmtId="0" fontId="15" fillId="2" borderId="0" xfId="2" applyFont="1" applyFill="1" applyAlignment="1">
      <alignment vertical="center" wrapText="1"/>
    </xf>
    <xf numFmtId="0" fontId="15" fillId="2" borderId="6" xfId="2" applyFont="1" applyFill="1" applyBorder="1" applyAlignment="1">
      <alignment horizontal="left" vertical="center" wrapText="1"/>
    </xf>
    <xf numFmtId="0" fontId="15" fillId="2" borderId="7" xfId="2" applyFont="1" applyFill="1" applyBorder="1" applyAlignment="1">
      <alignment horizontal="left" vertical="center" wrapText="1"/>
    </xf>
    <xf numFmtId="170" fontId="23" fillId="6" borderId="2" xfId="2" applyNumberFormat="1" applyFont="1" applyFill="1" applyBorder="1" applyAlignment="1">
      <alignment horizontal="right" vertical="center"/>
    </xf>
    <xf numFmtId="170" fontId="23" fillId="6" borderId="10" xfId="2" applyNumberFormat="1" applyFont="1" applyFill="1" applyBorder="1" applyAlignment="1">
      <alignment horizontal="right" vertical="center"/>
    </xf>
    <xf numFmtId="0" fontId="22" fillId="6" borderId="2" xfId="2" applyFont="1" applyFill="1" applyBorder="1" applyAlignment="1">
      <alignment horizontal="left" vertical="center"/>
    </xf>
    <xf numFmtId="0" fontId="22" fillId="6" borderId="10" xfId="2" applyFont="1" applyFill="1" applyBorder="1" applyAlignment="1">
      <alignment horizontal="left" vertical="center"/>
    </xf>
    <xf numFmtId="0" fontId="4" fillId="0" borderId="0" xfId="2" applyFont="1" applyAlignment="1">
      <alignment horizontal="right"/>
    </xf>
    <xf numFmtId="0" fontId="10" fillId="0" borderId="0" xfId="2" applyFont="1" applyAlignment="1">
      <alignment horizontal="right"/>
    </xf>
    <xf numFmtId="0" fontId="12" fillId="2" borderId="15" xfId="2" applyFont="1" applyFill="1" applyBorder="1" applyAlignment="1">
      <alignment horizontal="left" vertical="center"/>
    </xf>
    <xf numFmtId="0" fontId="12" fillId="2" borderId="27" xfId="2" applyFont="1" applyFill="1" applyBorder="1" applyAlignment="1">
      <alignment horizontal="left" vertical="center"/>
    </xf>
    <xf numFmtId="0" fontId="12" fillId="2" borderId="16" xfId="2" applyFont="1" applyFill="1" applyBorder="1" applyAlignment="1">
      <alignment horizontal="left" vertical="center"/>
    </xf>
    <xf numFmtId="0" fontId="6" fillId="2" borderId="0" xfId="2" applyFont="1" applyFill="1" applyAlignment="1">
      <alignment horizontal="center" vertical="center"/>
    </xf>
    <xf numFmtId="0" fontId="6" fillId="2" borderId="9"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8" xfId="2" applyFont="1" applyFill="1" applyBorder="1" applyAlignment="1">
      <alignment horizontal="center" vertical="center"/>
    </xf>
    <xf numFmtId="0" fontId="15" fillId="2" borderId="0" xfId="2" applyFont="1" applyFill="1" applyAlignment="1">
      <alignment horizontal="left" vertical="center" wrapText="1"/>
    </xf>
    <xf numFmtId="0" fontId="15" fillId="2" borderId="9" xfId="2" applyFont="1" applyFill="1" applyBorder="1" applyAlignment="1">
      <alignment horizontal="left" vertical="center" wrapText="1"/>
    </xf>
    <xf numFmtId="0" fontId="15" fillId="2" borderId="0" xfId="2" applyFont="1" applyFill="1" applyAlignment="1">
      <alignment horizontal="left" vertical="top" wrapText="1"/>
    </xf>
    <xf numFmtId="0" fontId="15" fillId="2" borderId="9" xfId="2" applyFont="1" applyFill="1" applyBorder="1" applyAlignment="1">
      <alignment horizontal="left" vertical="top" wrapText="1"/>
    </xf>
    <xf numFmtId="0" fontId="15" fillId="2" borderId="0" xfId="2" applyFont="1" applyFill="1" applyAlignment="1">
      <alignment horizontal="left" vertical="center"/>
    </xf>
    <xf numFmtId="0" fontId="15" fillId="2" borderId="9" xfId="2" applyFont="1" applyFill="1" applyBorder="1" applyAlignment="1">
      <alignment horizontal="left" vertical="center"/>
    </xf>
    <xf numFmtId="14" fontId="15" fillId="2" borderId="0" xfId="2" applyNumberFormat="1" applyFont="1" applyFill="1" applyAlignment="1">
      <alignment horizontal="left" vertical="center"/>
    </xf>
  </cellXfs>
  <cellStyles count="6">
    <cellStyle name="Excel Built-in Currency" xfId="1"/>
    <cellStyle name="Excel Built-in Normal" xfId="2"/>
    <cellStyle name="Excel Built-in Normal 2" xfId="3"/>
    <cellStyle name="Normální" xfId="0" builtinId="0"/>
    <cellStyle name="Normální 3 27" xfId="5"/>
    <cellStyle name="TableStyleLight1"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8F8F8"/>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A3A3"/>
      <color rgb="FFA3FFA3"/>
      <color rgb="FFFF9797"/>
      <color rgb="FF2DA84C"/>
      <color rgb="FFD60000"/>
      <color rgb="FFF8F8F8"/>
      <color rgb="FFA2D9FF"/>
      <color rgb="FF118EC8"/>
      <color rgb="FF0E65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30956</xdr:colOff>
      <xdr:row>17</xdr:row>
      <xdr:rowOff>30956</xdr:rowOff>
    </xdr:from>
    <xdr:to>
      <xdr:col>3</xdr:col>
      <xdr:colOff>2146386</xdr:colOff>
      <xdr:row>21</xdr:row>
      <xdr:rowOff>147213</xdr:rowOff>
    </xdr:to>
    <xdr:pic>
      <xdr:nvPicPr>
        <xdr:cNvPr id="2" name="Obrázek 1" descr="Strix_logo.eps">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4656534" y="5013722"/>
          <a:ext cx="2115430" cy="747288"/>
        </a:xfrm>
        <a:prstGeom prst="rect">
          <a:avLst/>
        </a:prstGeom>
      </xdr:spPr>
    </xdr:pic>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8F8F8"/>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8F8F8"/>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tabSelected="1" zoomScaleNormal="100" workbookViewId="0">
      <selection activeCell="I17" sqref="I17"/>
    </sheetView>
  </sheetViews>
  <sheetFormatPr defaultRowHeight="11.25" customHeight="1" x14ac:dyDescent="0.2"/>
  <cols>
    <col min="1" max="1" width="45.7109375" style="1" customWidth="1"/>
    <col min="2" max="2" width="5.7109375" style="1" customWidth="1"/>
    <col min="3" max="3" width="16.7109375" style="1" customWidth="1"/>
    <col min="4" max="4" width="50.7109375" style="1" customWidth="1"/>
    <col min="5" max="5" width="16.7109375" style="1" customWidth="1"/>
    <col min="6" max="16384" width="9.140625" style="1"/>
  </cols>
  <sheetData>
    <row r="1" spans="1:12" ht="2.1" customHeight="1" thickBot="1" x14ac:dyDescent="0.25"/>
    <row r="2" spans="1:12" ht="27.95" customHeight="1" thickBot="1" x14ac:dyDescent="0.25">
      <c r="A2" s="64"/>
      <c r="B2" s="101"/>
      <c r="C2" s="118" t="s">
        <v>44</v>
      </c>
      <c r="D2" s="118"/>
      <c r="E2" s="119"/>
    </row>
    <row r="3" spans="1:12" ht="6" customHeight="1" x14ac:dyDescent="0.2">
      <c r="A3" s="13"/>
      <c r="B3" s="102"/>
      <c r="C3" s="129"/>
      <c r="D3" s="129"/>
      <c r="E3" s="130"/>
    </row>
    <row r="4" spans="1:12" ht="15" customHeight="1" x14ac:dyDescent="0.2">
      <c r="A4" s="73" t="s">
        <v>18</v>
      </c>
      <c r="B4" s="131" t="s">
        <v>85</v>
      </c>
      <c r="C4" s="131"/>
      <c r="D4" s="131"/>
      <c r="E4" s="132"/>
    </row>
    <row r="5" spans="1:12" ht="15" customHeight="1" x14ac:dyDescent="0.2">
      <c r="A5" s="13" t="s">
        <v>46</v>
      </c>
      <c r="B5" s="133" t="s">
        <v>47</v>
      </c>
      <c r="C5" s="133"/>
      <c r="D5" s="133"/>
      <c r="E5" s="134"/>
    </row>
    <row r="6" spans="1:12" ht="15" customHeight="1" x14ac:dyDescent="0.2">
      <c r="A6" s="13" t="s">
        <v>10</v>
      </c>
      <c r="B6" s="133" t="s">
        <v>28</v>
      </c>
      <c r="C6" s="133"/>
      <c r="D6" s="133"/>
      <c r="E6" s="134"/>
    </row>
    <row r="7" spans="1:12" ht="15" customHeight="1" x14ac:dyDescent="0.2">
      <c r="A7" s="13" t="s">
        <v>0</v>
      </c>
      <c r="B7" s="135">
        <f ca="1">NOW()</f>
        <v>46063.53401851852</v>
      </c>
      <c r="C7" s="135"/>
      <c r="D7" s="65" t="s">
        <v>94</v>
      </c>
      <c r="E7" s="14"/>
    </row>
    <row r="8" spans="1:12" ht="6" customHeight="1" thickBot="1" x14ac:dyDescent="0.25">
      <c r="A8" s="15"/>
      <c r="B8" s="16"/>
      <c r="C8" s="16"/>
      <c r="D8" s="16"/>
      <c r="E8" s="17"/>
    </row>
    <row r="9" spans="1:12" ht="27.95" customHeight="1" thickBot="1" x14ac:dyDescent="0.25">
      <c r="A9" s="48"/>
      <c r="B9" s="49"/>
      <c r="C9" s="49" t="s">
        <v>1</v>
      </c>
      <c r="D9" s="49"/>
      <c r="E9" s="50"/>
    </row>
    <row r="10" spans="1:12" ht="12" customHeight="1" x14ac:dyDescent="0.2">
      <c r="A10" s="122" t="s">
        <v>11</v>
      </c>
      <c r="B10" s="123"/>
      <c r="C10" s="124"/>
      <c r="D10" s="122" t="s">
        <v>17</v>
      </c>
      <c r="E10" s="124"/>
    </row>
    <row r="11" spans="1:12" ht="27.95" customHeight="1" x14ac:dyDescent="0.2">
      <c r="A11" s="112" t="str">
        <f>'D Položkový rozpočet'!E4</f>
        <v>Dočasné zajištění staveniště, přípravné a přidružené práce</v>
      </c>
      <c r="B11" s="113"/>
      <c r="C11" s="97">
        <f>'D Položkový rozpočet'!I4</f>
        <v>0</v>
      </c>
      <c r="D11" s="18" t="str">
        <f>'D Položkový rozpočet'!E54</f>
        <v>Zkouška pevnostních parametrů řetězů, rozměrů a hmotnosti dle normy ČSN EN 818-2+A1</v>
      </c>
      <c r="E11" s="97">
        <f>'D Položkový rozpočet'!I54</f>
        <v>0</v>
      </c>
    </row>
    <row r="12" spans="1:12" ht="27.95" customHeight="1" x14ac:dyDescent="0.2">
      <c r="A12" s="112" t="str">
        <f>'D Položkový rozpočet'!E23</f>
        <v>Řetězové zábradlí</v>
      </c>
      <c r="B12" s="113"/>
      <c r="C12" s="97">
        <f>'D Položkový rozpočet'!I23</f>
        <v>0</v>
      </c>
      <c r="D12" s="18" t="str">
        <f>'D Položkový rozpočet'!E57</f>
        <v>Výrobní dokumentace konstrukčních prvků</v>
      </c>
      <c r="E12" s="97">
        <f>'D Položkový rozpočet'!I57</f>
        <v>0</v>
      </c>
    </row>
    <row r="13" spans="1:12" ht="27.95" customHeight="1" x14ac:dyDescent="0.2">
      <c r="A13" s="112" t="str">
        <f>'D Položkový rozpočet'!E42</f>
        <v>Ocelové schody se zábradlím</v>
      </c>
      <c r="B13" s="113"/>
      <c r="C13" s="97">
        <f>'D Položkový rozpočet'!I42</f>
        <v>0</v>
      </c>
      <c r="D13" s="18" t="str">
        <f>'D Položkový rozpočet'!E60</f>
        <v>Geodetické práce po výstavbě</v>
      </c>
      <c r="E13" s="97">
        <f>'D Položkový rozpočet'!I60</f>
        <v>0</v>
      </c>
      <c r="I13" s="3"/>
      <c r="J13" s="3"/>
      <c r="K13" s="3"/>
      <c r="L13" s="3"/>
    </row>
    <row r="14" spans="1:12" ht="27.95" customHeight="1" x14ac:dyDescent="0.2">
      <c r="A14" s="112" t="str">
        <f>'D Položkový rozpočet'!E46</f>
        <v>Stropní překlad a mlatový chodník</v>
      </c>
      <c r="B14" s="113"/>
      <c r="C14" s="97">
        <f>'D Položkový rozpočet'!I46</f>
        <v>0</v>
      </c>
      <c r="D14" s="18" t="str">
        <f>'D Položkový rozpočet'!E63</f>
        <v>Projektová dokumentace skutečného provedení stavby - DSPS</v>
      </c>
      <c r="E14" s="97">
        <f>'D Položkový rozpočet'!I63</f>
        <v>0</v>
      </c>
      <c r="I14" s="3"/>
      <c r="J14" s="3"/>
      <c r="K14" s="3"/>
      <c r="L14" s="3"/>
    </row>
    <row r="15" spans="1:12" ht="27.95" customHeight="1" x14ac:dyDescent="0.2">
      <c r="A15" s="112"/>
      <c r="B15" s="113"/>
      <c r="C15" s="97"/>
      <c r="D15" s="18" t="str">
        <f>'D Položkový rozpočet'!E66</f>
        <v>Geotechnický dozor stavby</v>
      </c>
      <c r="E15" s="97">
        <f>'D Položkový rozpočet'!I66</f>
        <v>0</v>
      </c>
      <c r="I15" s="3"/>
      <c r="J15" s="3"/>
      <c r="K15" s="3"/>
      <c r="L15" s="3"/>
    </row>
    <row r="16" spans="1:12" ht="27.95" customHeight="1" thickBot="1" x14ac:dyDescent="0.25">
      <c r="A16" s="114"/>
      <c r="B16" s="115"/>
      <c r="C16" s="111"/>
      <c r="D16" s="18" t="str">
        <f>'D Položkový rozpočet'!E69</f>
        <v>Vybavení staveniště, přenosné zdroje, zabezpečení staveniště, sociální zařízení, včetně jeho odstranění</v>
      </c>
      <c r="E16" s="97">
        <f>'D Položkový rozpočet'!I69</f>
        <v>0</v>
      </c>
      <c r="I16" s="3"/>
      <c r="J16" s="3"/>
      <c r="K16" s="3"/>
      <c r="L16" s="3"/>
    </row>
    <row r="17" spans="1:12" ht="12" customHeight="1" thickBot="1" x14ac:dyDescent="0.25">
      <c r="A17" s="11" t="s">
        <v>13</v>
      </c>
      <c r="B17" s="103"/>
      <c r="C17" s="98">
        <f>SUM(C11:C16)</f>
        <v>0</v>
      </c>
      <c r="D17" s="11" t="s">
        <v>20</v>
      </c>
      <c r="E17" s="98">
        <f>SUM(E11:E16)</f>
        <v>0</v>
      </c>
      <c r="G17" s="12"/>
      <c r="I17" s="3"/>
      <c r="J17" s="3"/>
      <c r="K17" s="3"/>
      <c r="L17" s="3"/>
    </row>
    <row r="18" spans="1:12" ht="9.9499999999999993" customHeight="1" x14ac:dyDescent="0.2">
      <c r="A18" s="25"/>
      <c r="B18" s="104"/>
      <c r="C18" s="19"/>
      <c r="D18" s="125"/>
      <c r="E18" s="126"/>
    </row>
    <row r="19" spans="1:12" ht="15" customHeight="1" x14ac:dyDescent="0.2">
      <c r="A19" s="26" t="s">
        <v>4</v>
      </c>
      <c r="B19" s="105"/>
      <c r="C19" s="99">
        <f>E17+C17</f>
        <v>0</v>
      </c>
      <c r="D19" s="125"/>
      <c r="E19" s="126"/>
    </row>
    <row r="20" spans="1:12" ht="15" customHeight="1" x14ac:dyDescent="0.2">
      <c r="A20" s="27" t="s">
        <v>16</v>
      </c>
      <c r="B20" s="106"/>
      <c r="C20" s="100">
        <f>0.21*C19</f>
        <v>0</v>
      </c>
      <c r="D20" s="125"/>
      <c r="E20" s="126"/>
    </row>
    <row r="21" spans="1:12" ht="9.9499999999999993" customHeight="1" thickBot="1" x14ac:dyDescent="0.25">
      <c r="A21" s="28"/>
      <c r="B21" s="107"/>
      <c r="C21" s="29"/>
      <c r="D21" s="125"/>
      <c r="E21" s="126"/>
    </row>
    <row r="22" spans="1:12" ht="15" customHeight="1" thickBot="1" x14ac:dyDescent="0.25">
      <c r="A22" s="48" t="s">
        <v>12</v>
      </c>
      <c r="B22" s="116">
        <f>C19+C20</f>
        <v>0</v>
      </c>
      <c r="C22" s="117"/>
      <c r="D22" s="127"/>
      <c r="E22" s="128"/>
    </row>
    <row r="23" spans="1:12" ht="12" customHeight="1" x14ac:dyDescent="0.2">
      <c r="A23" s="22" t="s">
        <v>5</v>
      </c>
      <c r="B23" s="108"/>
      <c r="C23" s="19"/>
      <c r="D23" s="22" t="s">
        <v>21</v>
      </c>
      <c r="E23" s="20"/>
    </row>
    <row r="24" spans="1:12" ht="12" customHeight="1" x14ac:dyDescent="0.2">
      <c r="A24" s="23" t="s">
        <v>2</v>
      </c>
      <c r="B24" s="109"/>
      <c r="C24" s="14"/>
      <c r="D24" s="23" t="s">
        <v>2</v>
      </c>
      <c r="E24" s="30" t="s">
        <v>15</v>
      </c>
    </row>
    <row r="25" spans="1:12" ht="12" customHeight="1" x14ac:dyDescent="0.2">
      <c r="A25" s="23" t="s">
        <v>0</v>
      </c>
      <c r="B25" s="109"/>
      <c r="C25" s="14"/>
      <c r="D25" s="23" t="s">
        <v>0</v>
      </c>
      <c r="E25" s="21">
        <f ca="1">B7</f>
        <v>46063.53401851852</v>
      </c>
    </row>
    <row r="26" spans="1:12" ht="12" customHeight="1" thickBot="1" x14ac:dyDescent="0.25">
      <c r="A26" s="24" t="s">
        <v>3</v>
      </c>
      <c r="B26" s="110"/>
      <c r="C26" s="17"/>
      <c r="D26" s="24" t="s">
        <v>3</v>
      </c>
      <c r="E26" s="17"/>
    </row>
    <row r="27" spans="1:12" ht="12" customHeight="1" x14ac:dyDescent="0.2">
      <c r="A27" s="5"/>
      <c r="B27" s="5"/>
      <c r="C27" s="5"/>
      <c r="D27" s="5"/>
      <c r="E27" s="5"/>
    </row>
    <row r="28" spans="1:12" ht="15" customHeight="1" x14ac:dyDescent="0.2">
      <c r="C28" s="12"/>
    </row>
    <row r="29" spans="1:12" s="2" customFormat="1" ht="22.5" customHeight="1" x14ac:dyDescent="0.2"/>
    <row r="31" spans="1:12" ht="12" customHeight="1" x14ac:dyDescent="0.2"/>
    <row r="32" spans="1:12" ht="16.5" customHeight="1" x14ac:dyDescent="0.2"/>
    <row r="34" spans="1:5" ht="11.25" customHeight="1" x14ac:dyDescent="0.2">
      <c r="A34" s="6"/>
      <c r="B34" s="6"/>
      <c r="C34" s="8"/>
      <c r="D34" s="4"/>
      <c r="E34" s="4"/>
    </row>
    <row r="35" spans="1:5" ht="15" customHeight="1" x14ac:dyDescent="0.2">
      <c r="A35" s="7"/>
      <c r="B35" s="7"/>
      <c r="C35" s="9"/>
      <c r="D35" s="4"/>
      <c r="E35" s="4"/>
    </row>
    <row r="36" spans="1:5" ht="11.25" customHeight="1" x14ac:dyDescent="0.2">
      <c r="A36" s="4"/>
      <c r="B36" s="4"/>
      <c r="C36" s="4"/>
      <c r="D36" s="4"/>
      <c r="E36" s="4"/>
    </row>
    <row r="37" spans="1:5" ht="11.25" customHeight="1" x14ac:dyDescent="0.2">
      <c r="A37" s="10"/>
      <c r="B37" s="10"/>
      <c r="C37" s="4"/>
      <c r="D37" s="4"/>
      <c r="E37" s="4"/>
    </row>
    <row r="38" spans="1:5" ht="11.25" customHeight="1" x14ac:dyDescent="0.2">
      <c r="A38" s="4"/>
      <c r="B38" s="4"/>
      <c r="C38" s="4"/>
      <c r="D38" s="121"/>
      <c r="E38" s="121"/>
    </row>
    <row r="39" spans="1:5" ht="12.75" customHeight="1" x14ac:dyDescent="0.2">
      <c r="A39" s="4"/>
      <c r="B39" s="4"/>
      <c r="C39" s="4"/>
      <c r="D39" s="120"/>
      <c r="E39" s="120"/>
    </row>
    <row r="40" spans="1:5" ht="11.25" customHeight="1" x14ac:dyDescent="0.2">
      <c r="A40" s="4"/>
      <c r="B40" s="4"/>
      <c r="C40" s="4"/>
      <c r="D40" s="4"/>
      <c r="E40" s="4"/>
    </row>
    <row r="41" spans="1:5" ht="11.25" customHeight="1" x14ac:dyDescent="0.2">
      <c r="A41" s="4"/>
      <c r="B41" s="4"/>
      <c r="C41" s="4"/>
      <c r="D41" s="4"/>
      <c r="E41" s="4"/>
    </row>
  </sheetData>
  <mergeCells count="18">
    <mergeCell ref="D39:E39"/>
    <mergeCell ref="D38:E38"/>
    <mergeCell ref="A10:C10"/>
    <mergeCell ref="D10:E10"/>
    <mergeCell ref="D18:E22"/>
    <mergeCell ref="A12:B12"/>
    <mergeCell ref="A13:B13"/>
    <mergeCell ref="A11:B11"/>
    <mergeCell ref="A14:B14"/>
    <mergeCell ref="A15:B15"/>
    <mergeCell ref="A16:B16"/>
    <mergeCell ref="B22:C22"/>
    <mergeCell ref="C2:E2"/>
    <mergeCell ref="C3:E3"/>
    <mergeCell ref="B4:E4"/>
    <mergeCell ref="B5:E5"/>
    <mergeCell ref="B6:E6"/>
    <mergeCell ref="B7:C7"/>
  </mergeCells>
  <printOptions horizontalCentered="1"/>
  <pageMargins left="0.39370078740157483" right="0.39370078740157483" top="0.78740157480314965" bottom="0.39370078740157483" header="0.19685039370078741" footer="0.19685039370078741"/>
  <pageSetup paperSize="9"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1"/>
  <sheetViews>
    <sheetView showGridLines="0" zoomScaleNormal="100" zoomScaleSheetLayoutView="80" workbookViewId="0">
      <selection activeCell="L61" sqref="L61"/>
    </sheetView>
  </sheetViews>
  <sheetFormatPr defaultRowHeight="12.75" customHeight="1" x14ac:dyDescent="0.2"/>
  <cols>
    <col min="1" max="1" width="3.140625" style="32" customWidth="1"/>
    <col min="2" max="2" width="3.140625" style="31" customWidth="1"/>
    <col min="3" max="3" width="11.7109375" style="31" customWidth="1"/>
    <col min="4" max="4" width="10.7109375" style="31" customWidth="1"/>
    <col min="5" max="5" width="80.7109375" style="32" customWidth="1"/>
    <col min="6" max="6" width="6.7109375" style="31" customWidth="1"/>
    <col min="7" max="7" width="8.7109375" style="33" customWidth="1"/>
    <col min="8" max="8" width="11.7109375" style="33" customWidth="1"/>
    <col min="9" max="9" width="14.7109375" style="33" customWidth="1"/>
    <col min="10" max="10" width="8.7109375" style="32" customWidth="1"/>
    <col min="11" max="13" width="11.7109375" style="32" customWidth="1"/>
    <col min="14" max="16384" width="9.140625" style="32"/>
  </cols>
  <sheetData>
    <row r="1" spans="2:10" ht="2.1" customHeight="1" thickBot="1" x14ac:dyDescent="0.25"/>
    <row r="2" spans="2:10" ht="30" customHeight="1" thickBot="1" x14ac:dyDescent="0.25">
      <c r="B2" s="46"/>
      <c r="C2" s="47"/>
      <c r="D2" s="47"/>
      <c r="E2" s="51" t="s">
        <v>55</v>
      </c>
      <c r="F2" s="47"/>
      <c r="G2" s="47"/>
      <c r="H2" s="47"/>
      <c r="I2" s="66"/>
    </row>
    <row r="3" spans="2:10" ht="30" customHeight="1" thickBot="1" x14ac:dyDescent="0.25">
      <c r="B3" s="34" t="s">
        <v>19</v>
      </c>
      <c r="C3" s="35" t="s">
        <v>42</v>
      </c>
      <c r="D3" s="35" t="s">
        <v>39</v>
      </c>
      <c r="E3" s="35" t="s">
        <v>43</v>
      </c>
      <c r="F3" s="35" t="s">
        <v>6</v>
      </c>
      <c r="G3" s="36" t="s">
        <v>40</v>
      </c>
      <c r="H3" s="36" t="s">
        <v>9</v>
      </c>
      <c r="I3" s="37" t="s">
        <v>7</v>
      </c>
    </row>
    <row r="4" spans="2:10" ht="15" customHeight="1" thickBot="1" x14ac:dyDescent="0.25">
      <c r="B4" s="39"/>
      <c r="C4" s="40"/>
      <c r="D4" s="40"/>
      <c r="E4" s="41" t="s">
        <v>102</v>
      </c>
      <c r="F4" s="42"/>
      <c r="G4" s="42"/>
      <c r="H4" s="42"/>
      <c r="I4" s="93">
        <f>SUM(I5:I22)</f>
        <v>0</v>
      </c>
    </row>
    <row r="5" spans="2:10" ht="15" customHeight="1" thickBot="1" x14ac:dyDescent="0.25">
      <c r="B5" s="58">
        <f>1+MAX($B$3:B4)</f>
        <v>1</v>
      </c>
      <c r="C5" s="59">
        <v>619996137</v>
      </c>
      <c r="D5" s="59" t="s">
        <v>56</v>
      </c>
      <c r="E5" s="80" t="s">
        <v>99</v>
      </c>
      <c r="F5" s="76" t="s">
        <v>22</v>
      </c>
      <c r="G5" s="78">
        <v>5</v>
      </c>
      <c r="H5" s="90"/>
      <c r="I5" s="91">
        <f t="shared" ref="I5" si="0">G5*H5</f>
        <v>0</v>
      </c>
      <c r="J5" s="38"/>
    </row>
    <row r="6" spans="2:10" ht="15" customHeight="1" x14ac:dyDescent="0.2">
      <c r="B6" s="53"/>
      <c r="C6" s="52"/>
      <c r="D6" s="52"/>
      <c r="E6" s="62" t="s">
        <v>101</v>
      </c>
      <c r="F6" s="52"/>
      <c r="G6" s="81"/>
      <c r="H6" s="68"/>
      <c r="I6" s="69"/>
      <c r="J6" s="38"/>
    </row>
    <row r="7" spans="2:10" ht="50.1" customHeight="1" thickBot="1" x14ac:dyDescent="0.25">
      <c r="B7" s="53"/>
      <c r="C7" s="55"/>
      <c r="D7" s="55"/>
      <c r="E7" s="63" t="s">
        <v>100</v>
      </c>
      <c r="F7" s="55"/>
      <c r="G7" s="87"/>
      <c r="H7" s="57"/>
      <c r="I7" s="69"/>
      <c r="J7" s="38"/>
    </row>
    <row r="8" spans="2:10" ht="27" customHeight="1" thickBot="1" x14ac:dyDescent="0.25">
      <c r="B8" s="58">
        <f>1+MAX($B$3:B7)</f>
        <v>2</v>
      </c>
      <c r="C8" s="59">
        <v>941111131</v>
      </c>
      <c r="D8" s="59" t="s">
        <v>56</v>
      </c>
      <c r="E8" s="80" t="s">
        <v>50</v>
      </c>
      <c r="F8" s="76" t="s">
        <v>22</v>
      </c>
      <c r="G8" s="78">
        <v>5</v>
      </c>
      <c r="H8" s="90"/>
      <c r="I8" s="91">
        <f t="shared" ref="I8" si="1">G8*H8</f>
        <v>0</v>
      </c>
      <c r="J8" s="38"/>
    </row>
    <row r="9" spans="2:10" ht="15" customHeight="1" x14ac:dyDescent="0.2">
      <c r="B9" s="53"/>
      <c r="C9" s="52"/>
      <c r="D9" s="52"/>
      <c r="E9" s="88" t="s">
        <v>57</v>
      </c>
      <c r="F9" s="52"/>
      <c r="G9" s="81"/>
      <c r="H9" s="68"/>
      <c r="I9" s="69"/>
      <c r="J9" s="38"/>
    </row>
    <row r="10" spans="2:10" ht="15" customHeight="1" thickBot="1" x14ac:dyDescent="0.25">
      <c r="B10" s="53"/>
      <c r="C10" s="55"/>
      <c r="D10" s="55"/>
      <c r="E10" s="63" t="s">
        <v>58</v>
      </c>
      <c r="F10" s="55"/>
      <c r="G10" s="87"/>
      <c r="H10" s="57"/>
      <c r="I10" s="69"/>
      <c r="J10" s="38"/>
    </row>
    <row r="11" spans="2:10" ht="27" customHeight="1" thickBot="1" x14ac:dyDescent="0.25">
      <c r="B11" s="58">
        <f>1+MAX($B$3:B10)</f>
        <v>3</v>
      </c>
      <c r="C11" s="59">
        <v>941111231</v>
      </c>
      <c r="D11" s="59" t="s">
        <v>56</v>
      </c>
      <c r="E11" s="80" t="s">
        <v>51</v>
      </c>
      <c r="F11" s="76" t="s">
        <v>22</v>
      </c>
      <c r="G11" s="78">
        <v>305</v>
      </c>
      <c r="H11" s="90"/>
      <c r="I11" s="91">
        <f t="shared" ref="I11" si="2">G11*H11</f>
        <v>0</v>
      </c>
      <c r="J11" s="38"/>
    </row>
    <row r="12" spans="2:10" ht="15" customHeight="1" x14ac:dyDescent="0.2">
      <c r="B12" s="53"/>
      <c r="C12" s="52"/>
      <c r="D12" s="52"/>
      <c r="E12" s="62" t="s">
        <v>59</v>
      </c>
      <c r="F12" s="52"/>
      <c r="G12" s="81"/>
      <c r="H12" s="68"/>
      <c r="I12" s="69"/>
      <c r="J12" s="38"/>
    </row>
    <row r="13" spans="2:10" ht="15" customHeight="1" thickBot="1" x14ac:dyDescent="0.25">
      <c r="B13" s="53"/>
      <c r="C13" s="55"/>
      <c r="D13" s="55"/>
      <c r="E13" s="63" t="s">
        <v>48</v>
      </c>
      <c r="F13" s="55"/>
      <c r="G13" s="87"/>
      <c r="H13" s="57"/>
      <c r="I13" s="69"/>
      <c r="J13" s="38"/>
    </row>
    <row r="14" spans="2:10" ht="27" customHeight="1" thickBot="1" x14ac:dyDescent="0.25">
      <c r="B14" s="58">
        <f>1+MAX($B$3:B13)</f>
        <v>4</v>
      </c>
      <c r="C14" s="76">
        <v>941111831</v>
      </c>
      <c r="D14" s="59" t="s">
        <v>56</v>
      </c>
      <c r="E14" s="77" t="s">
        <v>60</v>
      </c>
      <c r="F14" s="76" t="s">
        <v>22</v>
      </c>
      <c r="G14" s="78">
        <v>5</v>
      </c>
      <c r="H14" s="92"/>
      <c r="I14" s="91">
        <f t="shared" ref="I14" si="3">G14*H14</f>
        <v>0</v>
      </c>
      <c r="J14" s="38"/>
    </row>
    <row r="15" spans="2:10" ht="15" customHeight="1" x14ac:dyDescent="0.2">
      <c r="B15" s="53"/>
      <c r="C15" s="52"/>
      <c r="D15" s="52"/>
      <c r="E15" s="62" t="s">
        <v>52</v>
      </c>
      <c r="F15" s="52"/>
      <c r="G15" s="67"/>
      <c r="H15" s="68"/>
      <c r="I15" s="69"/>
      <c r="J15" s="38"/>
    </row>
    <row r="16" spans="2:10" ht="15" customHeight="1" thickBot="1" x14ac:dyDescent="0.25">
      <c r="B16" s="53"/>
      <c r="C16" s="55"/>
      <c r="D16" s="55"/>
      <c r="E16" s="63" t="s">
        <v>49</v>
      </c>
      <c r="F16" s="55"/>
      <c r="G16" s="56"/>
      <c r="H16" s="57"/>
      <c r="I16" s="69"/>
      <c r="J16" s="38"/>
    </row>
    <row r="17" spans="2:10" ht="15" customHeight="1" thickBot="1" x14ac:dyDescent="0.25">
      <c r="B17" s="58">
        <f>1+MAX($B$3:B16)</f>
        <v>5</v>
      </c>
      <c r="C17" s="76">
        <v>292211111</v>
      </c>
      <c r="D17" s="59" t="s">
        <v>56</v>
      </c>
      <c r="E17" s="77" t="s">
        <v>61</v>
      </c>
      <c r="F17" s="76" t="s">
        <v>29</v>
      </c>
      <c r="G17" s="78">
        <v>0.8</v>
      </c>
      <c r="H17" s="92"/>
      <c r="I17" s="91">
        <f t="shared" ref="I17" si="4">G17*H17</f>
        <v>0</v>
      </c>
      <c r="J17" s="38"/>
    </row>
    <row r="18" spans="2:10" ht="15" customHeight="1" x14ac:dyDescent="0.2">
      <c r="B18" s="53"/>
      <c r="C18" s="52"/>
      <c r="D18" s="52"/>
      <c r="E18" s="62" t="s">
        <v>80</v>
      </c>
      <c r="F18" s="52"/>
      <c r="G18" s="67"/>
      <c r="H18" s="68"/>
      <c r="I18" s="69"/>
      <c r="J18" s="38"/>
    </row>
    <row r="19" spans="2:10" ht="27" customHeight="1" thickBot="1" x14ac:dyDescent="0.25">
      <c r="B19" s="53"/>
      <c r="C19" s="55"/>
      <c r="D19" s="55"/>
      <c r="E19" s="63" t="s">
        <v>64</v>
      </c>
      <c r="F19" s="55"/>
      <c r="G19" s="56"/>
      <c r="H19" s="57"/>
      <c r="I19" s="69"/>
      <c r="J19" s="38"/>
    </row>
    <row r="20" spans="2:10" ht="15" customHeight="1" thickBot="1" x14ac:dyDescent="0.25">
      <c r="B20" s="58">
        <f>1+MAX($B$3:B19)</f>
        <v>6</v>
      </c>
      <c r="C20" s="76">
        <v>292211112</v>
      </c>
      <c r="D20" s="59" t="s">
        <v>56</v>
      </c>
      <c r="E20" s="77" t="s">
        <v>62</v>
      </c>
      <c r="F20" s="76" t="s">
        <v>29</v>
      </c>
      <c r="G20" s="78">
        <v>0.8</v>
      </c>
      <c r="H20" s="92"/>
      <c r="I20" s="91">
        <f t="shared" ref="I20" si="5">G20*H20</f>
        <v>0</v>
      </c>
      <c r="J20" s="38"/>
    </row>
    <row r="21" spans="2:10" ht="15" customHeight="1" x14ac:dyDescent="0.2">
      <c r="B21" s="53"/>
      <c r="C21" s="52"/>
      <c r="D21" s="52"/>
      <c r="E21" s="62" t="s">
        <v>63</v>
      </c>
      <c r="F21" s="52"/>
      <c r="G21" s="67"/>
      <c r="H21" s="68"/>
      <c r="I21" s="69"/>
      <c r="J21" s="38"/>
    </row>
    <row r="22" spans="2:10" ht="15" customHeight="1" thickBot="1" x14ac:dyDescent="0.25">
      <c r="B22" s="53"/>
      <c r="C22" s="55"/>
      <c r="D22" s="55"/>
      <c r="E22" s="63" t="s">
        <v>65</v>
      </c>
      <c r="F22" s="55"/>
      <c r="G22" s="56"/>
      <c r="H22" s="57"/>
      <c r="I22" s="69"/>
      <c r="J22" s="38"/>
    </row>
    <row r="23" spans="2:10" ht="15" customHeight="1" thickBot="1" x14ac:dyDescent="0.25">
      <c r="B23" s="39"/>
      <c r="C23" s="40"/>
      <c r="D23" s="40"/>
      <c r="E23" s="41" t="s">
        <v>66</v>
      </c>
      <c r="F23" s="42"/>
      <c r="G23" s="42"/>
      <c r="H23" s="42"/>
      <c r="I23" s="93">
        <f>SUM(I24:I41)</f>
        <v>0</v>
      </c>
    </row>
    <row r="24" spans="2:10" ht="27" customHeight="1" thickBot="1" x14ac:dyDescent="0.25">
      <c r="B24" s="58">
        <f>1+MAX($B$3:B23)</f>
        <v>7</v>
      </c>
      <c r="C24" s="76">
        <v>155212216</v>
      </c>
      <c r="D24" s="59" t="s">
        <v>56</v>
      </c>
      <c r="E24" s="77" t="s">
        <v>67</v>
      </c>
      <c r="F24" s="76" t="s">
        <v>8</v>
      </c>
      <c r="G24" s="78">
        <v>1.6</v>
      </c>
      <c r="H24" s="92"/>
      <c r="I24" s="91">
        <f t="shared" ref="I24" si="6">G24*H24</f>
        <v>0</v>
      </c>
    </row>
    <row r="25" spans="2:10" ht="15" customHeight="1" x14ac:dyDescent="0.2">
      <c r="B25" s="53"/>
      <c r="C25" s="52"/>
      <c r="D25" s="52"/>
      <c r="E25" s="62" t="s">
        <v>97</v>
      </c>
      <c r="F25" s="52"/>
      <c r="G25" s="83"/>
      <c r="H25" s="68"/>
      <c r="I25" s="69"/>
    </row>
    <row r="26" spans="2:10" ht="39" customHeight="1" thickBot="1" x14ac:dyDescent="0.25">
      <c r="B26" s="54"/>
      <c r="C26" s="55"/>
      <c r="D26" s="55"/>
      <c r="E26" s="63" t="s">
        <v>87</v>
      </c>
      <c r="F26" s="55"/>
      <c r="G26" s="84"/>
      <c r="H26" s="57"/>
      <c r="I26" s="70"/>
    </row>
    <row r="27" spans="2:10" ht="27" customHeight="1" thickBot="1" x14ac:dyDescent="0.25">
      <c r="B27" s="58">
        <f>1+MAX($B$3:B26)</f>
        <v>8</v>
      </c>
      <c r="C27" s="76">
        <v>155212236</v>
      </c>
      <c r="D27" s="59" t="s">
        <v>56</v>
      </c>
      <c r="E27" s="77" t="s">
        <v>69</v>
      </c>
      <c r="F27" s="76" t="s">
        <v>8</v>
      </c>
      <c r="G27" s="78">
        <v>17.600000000000001</v>
      </c>
      <c r="H27" s="92"/>
      <c r="I27" s="91">
        <f t="shared" ref="I27" si="7">G27*H27</f>
        <v>0</v>
      </c>
    </row>
    <row r="28" spans="2:10" ht="15" customHeight="1" x14ac:dyDescent="0.2">
      <c r="B28" s="53"/>
      <c r="C28" s="52"/>
      <c r="D28" s="52"/>
      <c r="E28" s="62" t="s">
        <v>98</v>
      </c>
      <c r="F28" s="52"/>
      <c r="G28" s="83"/>
      <c r="H28" s="68"/>
      <c r="I28" s="69"/>
    </row>
    <row r="29" spans="2:10" ht="39" customHeight="1" thickBot="1" x14ac:dyDescent="0.25">
      <c r="B29" s="53"/>
      <c r="C29" s="52"/>
      <c r="D29" s="52"/>
      <c r="E29" s="79" t="s">
        <v>86</v>
      </c>
      <c r="F29" s="52"/>
      <c r="G29" s="67"/>
      <c r="H29" s="68"/>
      <c r="I29" s="69"/>
    </row>
    <row r="30" spans="2:10" ht="27" customHeight="1" thickBot="1" x14ac:dyDescent="0.25">
      <c r="B30" s="58">
        <f>1+MAX($B$3:B29)</f>
        <v>9</v>
      </c>
      <c r="C30" s="59" t="s">
        <v>68</v>
      </c>
      <c r="D30" s="59" t="s">
        <v>41</v>
      </c>
      <c r="E30" s="77" t="s">
        <v>70</v>
      </c>
      <c r="F30" s="76" t="s">
        <v>53</v>
      </c>
      <c r="G30" s="78">
        <v>8</v>
      </c>
      <c r="H30" s="92"/>
      <c r="I30" s="91">
        <f t="shared" ref="I30" si="8">G30*H30</f>
        <v>0</v>
      </c>
    </row>
    <row r="31" spans="2:10" ht="15" customHeight="1" x14ac:dyDescent="0.2">
      <c r="B31" s="53"/>
      <c r="C31" s="52"/>
      <c r="D31" s="52"/>
      <c r="E31" s="62" t="s">
        <v>76</v>
      </c>
      <c r="F31" s="52"/>
      <c r="G31" s="67"/>
      <c r="H31" s="68"/>
      <c r="I31" s="69"/>
    </row>
    <row r="32" spans="2:10" ht="27" customHeight="1" thickBot="1" x14ac:dyDescent="0.25">
      <c r="B32" s="53"/>
      <c r="C32" s="52"/>
      <c r="D32" s="52"/>
      <c r="E32" s="79" t="s">
        <v>103</v>
      </c>
      <c r="F32" s="52"/>
      <c r="G32" s="67"/>
      <c r="H32" s="68"/>
      <c r="I32" s="69"/>
    </row>
    <row r="33" spans="2:9" ht="39" customHeight="1" thickBot="1" x14ac:dyDescent="0.25">
      <c r="B33" s="58">
        <f>1+MAX($B$3:B32)</f>
        <v>10</v>
      </c>
      <c r="C33" s="59" t="s">
        <v>68</v>
      </c>
      <c r="D33" s="59" t="s">
        <v>41</v>
      </c>
      <c r="E33" s="80" t="s">
        <v>74</v>
      </c>
      <c r="F33" s="76" t="s">
        <v>53</v>
      </c>
      <c r="G33" s="78">
        <v>16</v>
      </c>
      <c r="H33" s="92"/>
      <c r="I33" s="91">
        <f t="shared" ref="I33" si="9">G33*H33</f>
        <v>0</v>
      </c>
    </row>
    <row r="34" spans="2:9" ht="15" customHeight="1" x14ac:dyDescent="0.2">
      <c r="B34" s="53"/>
      <c r="C34" s="52"/>
      <c r="D34" s="52"/>
      <c r="E34" s="62" t="s">
        <v>75</v>
      </c>
      <c r="F34" s="52"/>
      <c r="G34" s="83"/>
      <c r="H34" s="85"/>
      <c r="I34" s="69"/>
    </row>
    <row r="35" spans="2:9" ht="50.1" customHeight="1" thickBot="1" x14ac:dyDescent="0.25">
      <c r="B35" s="54"/>
      <c r="C35" s="55"/>
      <c r="D35" s="55"/>
      <c r="E35" s="63" t="s">
        <v>88</v>
      </c>
      <c r="F35" s="55"/>
      <c r="G35" s="84"/>
      <c r="H35" s="86"/>
      <c r="I35" s="70"/>
    </row>
    <row r="36" spans="2:9" ht="27" customHeight="1" thickBot="1" x14ac:dyDescent="0.25">
      <c r="B36" s="58">
        <f>1+MAX($B$3:B35)</f>
        <v>11</v>
      </c>
      <c r="C36" s="59" t="s">
        <v>68</v>
      </c>
      <c r="D36" s="59" t="s">
        <v>41</v>
      </c>
      <c r="E36" s="77" t="s">
        <v>71</v>
      </c>
      <c r="F36" s="76" t="s">
        <v>8</v>
      </c>
      <c r="G36" s="78">
        <v>125</v>
      </c>
      <c r="H36" s="92"/>
      <c r="I36" s="91">
        <f t="shared" ref="I36" si="10">G36*H36</f>
        <v>0</v>
      </c>
    </row>
    <row r="37" spans="2:9" ht="15" customHeight="1" x14ac:dyDescent="0.2">
      <c r="B37" s="53"/>
      <c r="C37" s="52"/>
      <c r="D37" s="52"/>
      <c r="E37" s="62" t="s">
        <v>77</v>
      </c>
      <c r="F37" s="52"/>
      <c r="G37" s="83"/>
      <c r="H37" s="68"/>
      <c r="I37" s="69"/>
    </row>
    <row r="38" spans="2:9" ht="39" customHeight="1" thickBot="1" x14ac:dyDescent="0.25">
      <c r="B38" s="54"/>
      <c r="C38" s="55"/>
      <c r="D38" s="55"/>
      <c r="E38" s="63" t="s">
        <v>104</v>
      </c>
      <c r="F38" s="55"/>
      <c r="G38" s="56"/>
      <c r="H38" s="57"/>
      <c r="I38" s="70"/>
    </row>
    <row r="39" spans="2:9" ht="27" customHeight="1" thickBot="1" x14ac:dyDescent="0.25">
      <c r="B39" s="58">
        <f>1+MAX($B$3:B38)</f>
        <v>12</v>
      </c>
      <c r="C39" s="59" t="s">
        <v>68</v>
      </c>
      <c r="D39" s="59" t="s">
        <v>41</v>
      </c>
      <c r="E39" s="80" t="s">
        <v>72</v>
      </c>
      <c r="F39" s="76" t="s">
        <v>53</v>
      </c>
      <c r="G39" s="78">
        <v>152</v>
      </c>
      <c r="H39" s="92"/>
      <c r="I39" s="91">
        <f t="shared" ref="I39" si="11">G39*H39</f>
        <v>0</v>
      </c>
    </row>
    <row r="40" spans="2:9" ht="15" customHeight="1" x14ac:dyDescent="0.2">
      <c r="B40" s="53"/>
      <c r="C40" s="52"/>
      <c r="D40" s="52"/>
      <c r="E40" s="62" t="s">
        <v>78</v>
      </c>
      <c r="F40" s="52"/>
      <c r="G40" s="83"/>
      <c r="H40" s="85"/>
      <c r="I40" s="69"/>
    </row>
    <row r="41" spans="2:9" ht="27" customHeight="1" thickBot="1" x14ac:dyDescent="0.25">
      <c r="B41" s="54"/>
      <c r="C41" s="55"/>
      <c r="D41" s="55"/>
      <c r="E41" s="63" t="s">
        <v>95</v>
      </c>
      <c r="F41" s="55"/>
      <c r="G41" s="84"/>
      <c r="H41" s="86"/>
      <c r="I41" s="70"/>
    </row>
    <row r="42" spans="2:9" ht="15" customHeight="1" thickBot="1" x14ac:dyDescent="0.25">
      <c r="B42" s="44"/>
      <c r="C42" s="40"/>
      <c r="D42" s="40"/>
      <c r="E42" s="43" t="s">
        <v>89</v>
      </c>
      <c r="F42" s="40"/>
      <c r="G42" s="40"/>
      <c r="H42" s="45"/>
      <c r="I42" s="94">
        <f>SUM(I43:I45)</f>
        <v>0</v>
      </c>
    </row>
    <row r="43" spans="2:9" ht="15" customHeight="1" thickBot="1" x14ac:dyDescent="0.25">
      <c r="B43" s="58">
        <f>1+MAX($B$3:B41)</f>
        <v>13</v>
      </c>
      <c r="C43" s="59" t="s">
        <v>68</v>
      </c>
      <c r="D43" s="59" t="s">
        <v>41</v>
      </c>
      <c r="E43" s="77" t="s">
        <v>73</v>
      </c>
      <c r="F43" s="76" t="s">
        <v>53</v>
      </c>
      <c r="G43" s="78">
        <v>1</v>
      </c>
      <c r="H43" s="92"/>
      <c r="I43" s="91">
        <f t="shared" ref="I43" si="12">G43*H43</f>
        <v>0</v>
      </c>
    </row>
    <row r="44" spans="2:9" ht="15" customHeight="1" x14ac:dyDescent="0.2">
      <c r="B44" s="53"/>
      <c r="C44" s="52"/>
      <c r="D44" s="52"/>
      <c r="E44" s="62" t="s">
        <v>79</v>
      </c>
      <c r="F44" s="52"/>
      <c r="G44" s="83"/>
      <c r="H44" s="68"/>
      <c r="I44" s="69"/>
    </row>
    <row r="45" spans="2:9" ht="99" customHeight="1" thickBot="1" x14ac:dyDescent="0.25">
      <c r="B45" s="54"/>
      <c r="C45" s="55"/>
      <c r="D45" s="55"/>
      <c r="E45" s="63" t="s">
        <v>91</v>
      </c>
      <c r="F45" s="55"/>
      <c r="G45" s="56"/>
      <c r="H45" s="57"/>
      <c r="I45" s="70"/>
    </row>
    <row r="46" spans="2:9" ht="15" customHeight="1" thickBot="1" x14ac:dyDescent="0.25">
      <c r="B46" s="44"/>
      <c r="C46" s="40"/>
      <c r="D46" s="40"/>
      <c r="E46" s="43" t="s">
        <v>90</v>
      </c>
      <c r="F46" s="40"/>
      <c r="G46" s="40"/>
      <c r="H46" s="45"/>
      <c r="I46" s="94">
        <f>SUM(I47:I52)</f>
        <v>0</v>
      </c>
    </row>
    <row r="47" spans="2:9" ht="15" customHeight="1" thickBot="1" x14ac:dyDescent="0.25">
      <c r="B47" s="58">
        <f>1+MAX($B$3:B45)</f>
        <v>14</v>
      </c>
      <c r="C47" s="59" t="s">
        <v>68</v>
      </c>
      <c r="D47" s="59" t="s">
        <v>41</v>
      </c>
      <c r="E47" s="80" t="s">
        <v>54</v>
      </c>
      <c r="F47" s="89" t="s">
        <v>8</v>
      </c>
      <c r="G47" s="78">
        <v>29</v>
      </c>
      <c r="H47" s="92"/>
      <c r="I47" s="91">
        <f t="shared" ref="I47" si="13">G47*H47</f>
        <v>0</v>
      </c>
    </row>
    <row r="48" spans="2:9" ht="15" customHeight="1" x14ac:dyDescent="0.2">
      <c r="B48" s="53"/>
      <c r="C48" s="52"/>
      <c r="D48" s="52"/>
      <c r="E48" s="62" t="s">
        <v>108</v>
      </c>
      <c r="F48" s="52"/>
      <c r="G48" s="67"/>
      <c r="H48" s="85"/>
      <c r="I48" s="69"/>
    </row>
    <row r="49" spans="2:12" ht="63.95" customHeight="1" thickBot="1" x14ac:dyDescent="0.25">
      <c r="B49" s="54"/>
      <c r="C49" s="55"/>
      <c r="D49" s="55"/>
      <c r="E49" s="63" t="s">
        <v>105</v>
      </c>
      <c r="F49" s="55"/>
      <c r="G49" s="56"/>
      <c r="H49" s="86"/>
      <c r="I49" s="70"/>
    </row>
    <row r="50" spans="2:12" ht="27" customHeight="1" thickBot="1" x14ac:dyDescent="0.25">
      <c r="B50" s="58">
        <f>1+MAX($B$3:B49)</f>
        <v>15</v>
      </c>
      <c r="C50" s="59" t="s">
        <v>68</v>
      </c>
      <c r="D50" s="59" t="s">
        <v>41</v>
      </c>
      <c r="E50" s="77" t="s">
        <v>107</v>
      </c>
      <c r="F50" s="76" t="s">
        <v>53</v>
      </c>
      <c r="G50" s="78">
        <v>1</v>
      </c>
      <c r="H50" s="92"/>
      <c r="I50" s="91">
        <f t="shared" ref="I50" si="14">G50*H50</f>
        <v>0</v>
      </c>
      <c r="K50" s="52"/>
    </row>
    <row r="51" spans="2:12" ht="15" customHeight="1" x14ac:dyDescent="0.2">
      <c r="B51" s="53"/>
      <c r="C51" s="52"/>
      <c r="D51" s="52"/>
      <c r="E51" s="62" t="s">
        <v>81</v>
      </c>
      <c r="F51" s="52"/>
      <c r="G51" s="82"/>
      <c r="H51" s="68"/>
      <c r="I51" s="69"/>
      <c r="K51" s="74"/>
      <c r="L51" s="75"/>
    </row>
    <row r="52" spans="2:12" ht="111.95" customHeight="1" thickBot="1" x14ac:dyDescent="0.25">
      <c r="B52" s="54"/>
      <c r="C52" s="55"/>
      <c r="D52" s="55"/>
      <c r="E52" s="63" t="s">
        <v>106</v>
      </c>
      <c r="F52" s="55"/>
      <c r="G52" s="56"/>
      <c r="H52" s="57"/>
      <c r="I52" s="70"/>
    </row>
    <row r="53" spans="2:12" ht="15" customHeight="1" thickBot="1" x14ac:dyDescent="0.25">
      <c r="B53" s="44"/>
      <c r="C53" s="40"/>
      <c r="D53" s="40"/>
      <c r="E53" s="43" t="s">
        <v>14</v>
      </c>
      <c r="F53" s="40"/>
      <c r="G53" s="40"/>
      <c r="H53" s="45"/>
      <c r="I53" s="94">
        <f>SUM(I54:I71)</f>
        <v>0</v>
      </c>
    </row>
    <row r="54" spans="2:12" ht="15" customHeight="1" thickBot="1" x14ac:dyDescent="0.25">
      <c r="B54" s="58">
        <f>1+MAX($B$3:B53)</f>
        <v>16</v>
      </c>
      <c r="C54" s="60" t="s">
        <v>92</v>
      </c>
      <c r="D54" s="59" t="s">
        <v>41</v>
      </c>
      <c r="E54" s="77" t="s">
        <v>93</v>
      </c>
      <c r="F54" s="59" t="s">
        <v>23</v>
      </c>
      <c r="G54" s="78">
        <v>1</v>
      </c>
      <c r="H54" s="92"/>
      <c r="I54" s="91">
        <f t="shared" ref="I54" si="15">G54*H54</f>
        <v>0</v>
      </c>
    </row>
    <row r="55" spans="2:12" ht="15" customHeight="1" x14ac:dyDescent="0.2">
      <c r="B55" s="53"/>
      <c r="C55" s="52"/>
      <c r="D55" s="52"/>
      <c r="E55" s="62" t="s">
        <v>35</v>
      </c>
      <c r="F55" s="52"/>
      <c r="G55" s="82"/>
      <c r="H55" s="68"/>
      <c r="I55" s="69"/>
    </row>
    <row r="56" spans="2:12" ht="63.95" customHeight="1" thickBot="1" x14ac:dyDescent="0.25">
      <c r="B56" s="54"/>
      <c r="C56" s="55"/>
      <c r="D56" s="55"/>
      <c r="E56" s="63" t="s">
        <v>96</v>
      </c>
      <c r="F56" s="55"/>
      <c r="G56" s="56"/>
      <c r="H56" s="57"/>
      <c r="I56" s="70"/>
    </row>
    <row r="57" spans="2:12" ht="15" customHeight="1" thickBot="1" x14ac:dyDescent="0.25">
      <c r="B57" s="58">
        <f>1+MAX($B$3:B56)</f>
        <v>17</v>
      </c>
      <c r="C57" s="60" t="s">
        <v>83</v>
      </c>
      <c r="D57" s="59" t="s">
        <v>41</v>
      </c>
      <c r="E57" s="77" t="s">
        <v>82</v>
      </c>
      <c r="F57" s="59" t="s">
        <v>23</v>
      </c>
      <c r="G57" s="78">
        <v>1</v>
      </c>
      <c r="H57" s="92"/>
      <c r="I57" s="91">
        <f t="shared" ref="I57" si="16">G57*H57</f>
        <v>0</v>
      </c>
    </row>
    <row r="58" spans="2:12" ht="15" customHeight="1" x14ac:dyDescent="0.2">
      <c r="B58" s="53"/>
      <c r="C58" s="52"/>
      <c r="D58" s="52"/>
      <c r="E58" s="62" t="s">
        <v>35</v>
      </c>
      <c r="F58" s="52"/>
      <c r="G58" s="82"/>
      <c r="H58" s="68"/>
      <c r="I58" s="69"/>
    </row>
    <row r="59" spans="2:12" ht="15" customHeight="1" thickBot="1" x14ac:dyDescent="0.25">
      <c r="B59" s="54"/>
      <c r="C59" s="55"/>
      <c r="D59" s="55"/>
      <c r="E59" s="63" t="s">
        <v>84</v>
      </c>
      <c r="F59" s="55"/>
      <c r="G59" s="56"/>
      <c r="H59" s="57"/>
      <c r="I59" s="70"/>
    </row>
    <row r="60" spans="2:12" ht="15" customHeight="1" thickBot="1" x14ac:dyDescent="0.25">
      <c r="B60" s="58">
        <f>1+MAX($B$3:B59)</f>
        <v>18</v>
      </c>
      <c r="C60" s="60" t="s">
        <v>30</v>
      </c>
      <c r="D60" s="60" t="s">
        <v>41</v>
      </c>
      <c r="E60" s="71" t="s">
        <v>24</v>
      </c>
      <c r="F60" s="59" t="s">
        <v>23</v>
      </c>
      <c r="G60" s="78">
        <v>1</v>
      </c>
      <c r="H60" s="95"/>
      <c r="I60" s="91">
        <f t="shared" ref="I60:I69" si="17">G60*H60</f>
        <v>0</v>
      </c>
      <c r="J60" s="38"/>
    </row>
    <row r="61" spans="2:12" ht="15" customHeight="1" x14ac:dyDescent="0.2">
      <c r="B61" s="53"/>
      <c r="C61" s="52"/>
      <c r="D61" s="52"/>
      <c r="E61" s="62" t="s">
        <v>35</v>
      </c>
      <c r="F61" s="52"/>
      <c r="G61" s="67"/>
      <c r="H61" s="68"/>
      <c r="I61" s="69"/>
      <c r="J61" s="38"/>
    </row>
    <row r="62" spans="2:12" ht="15" customHeight="1" thickBot="1" x14ac:dyDescent="0.25">
      <c r="B62" s="54"/>
      <c r="C62" s="55"/>
      <c r="D62" s="55"/>
      <c r="E62" s="63" t="s">
        <v>34</v>
      </c>
      <c r="F62" s="55"/>
      <c r="G62" s="56"/>
      <c r="H62" s="57"/>
      <c r="I62" s="70"/>
      <c r="J62" s="38"/>
    </row>
    <row r="63" spans="2:12" ht="15" customHeight="1" thickBot="1" x14ac:dyDescent="0.25">
      <c r="B63" s="58">
        <f>1+MAX($B$3:B62)</f>
        <v>19</v>
      </c>
      <c r="C63" s="60" t="s">
        <v>31</v>
      </c>
      <c r="D63" s="60" t="s">
        <v>41</v>
      </c>
      <c r="E63" s="71" t="s">
        <v>26</v>
      </c>
      <c r="F63" s="59" t="s">
        <v>23</v>
      </c>
      <c r="G63" s="78">
        <v>1</v>
      </c>
      <c r="H63" s="95"/>
      <c r="I63" s="91">
        <f t="shared" si="17"/>
        <v>0</v>
      </c>
      <c r="J63" s="38"/>
    </row>
    <row r="64" spans="2:12" ht="15" customHeight="1" x14ac:dyDescent="0.2">
      <c r="B64" s="53"/>
      <c r="C64" s="52"/>
      <c r="D64" s="52"/>
      <c r="E64" s="62" t="s">
        <v>36</v>
      </c>
      <c r="F64" s="52"/>
      <c r="G64" s="67"/>
      <c r="H64" s="68"/>
      <c r="I64" s="69"/>
      <c r="J64" s="38"/>
    </row>
    <row r="65" spans="2:10" ht="15" customHeight="1" thickBot="1" x14ac:dyDescent="0.25">
      <c r="B65" s="54"/>
      <c r="C65" s="55"/>
      <c r="D65" s="55"/>
      <c r="E65" s="63" t="s">
        <v>37</v>
      </c>
      <c r="F65" s="55"/>
      <c r="G65" s="56"/>
      <c r="H65" s="57"/>
      <c r="I65" s="70"/>
      <c r="J65" s="38"/>
    </row>
    <row r="66" spans="2:10" ht="15" customHeight="1" thickBot="1" x14ac:dyDescent="0.25">
      <c r="B66" s="58">
        <f>1+MAX($B$3:B65)</f>
        <v>20</v>
      </c>
      <c r="C66" s="61" t="s">
        <v>32</v>
      </c>
      <c r="D66" s="61" t="s">
        <v>41</v>
      </c>
      <c r="E66" s="72" t="s">
        <v>27</v>
      </c>
      <c r="F66" s="59" t="s">
        <v>23</v>
      </c>
      <c r="G66" s="78">
        <v>1</v>
      </c>
      <c r="H66" s="96"/>
      <c r="I66" s="91">
        <f t="shared" si="17"/>
        <v>0</v>
      </c>
      <c r="J66" s="38"/>
    </row>
    <row r="67" spans="2:10" ht="15" customHeight="1" x14ac:dyDescent="0.2">
      <c r="B67" s="53"/>
      <c r="C67" s="52"/>
      <c r="D67" s="52"/>
      <c r="E67" s="62" t="s">
        <v>35</v>
      </c>
      <c r="F67" s="52"/>
      <c r="G67" s="67"/>
      <c r="H67" s="68"/>
      <c r="I67" s="69"/>
      <c r="J67" s="38"/>
    </row>
    <row r="68" spans="2:10" ht="27" customHeight="1" thickBot="1" x14ac:dyDescent="0.25">
      <c r="B68" s="54"/>
      <c r="C68" s="55"/>
      <c r="D68" s="55"/>
      <c r="E68" s="63" t="s">
        <v>45</v>
      </c>
      <c r="F68" s="55"/>
      <c r="G68" s="56"/>
      <c r="H68" s="57"/>
      <c r="I68" s="70"/>
      <c r="J68" s="38"/>
    </row>
    <row r="69" spans="2:10" ht="15" customHeight="1" thickBot="1" x14ac:dyDescent="0.25">
      <c r="B69" s="58">
        <f>1+MAX($B$3:B68)</f>
        <v>21</v>
      </c>
      <c r="C69" s="60" t="s">
        <v>33</v>
      </c>
      <c r="D69" s="60" t="s">
        <v>41</v>
      </c>
      <c r="E69" s="71" t="s">
        <v>25</v>
      </c>
      <c r="F69" s="59" t="s">
        <v>23</v>
      </c>
      <c r="G69" s="78">
        <v>1</v>
      </c>
      <c r="H69" s="92"/>
      <c r="I69" s="91">
        <f t="shared" si="17"/>
        <v>0</v>
      </c>
      <c r="J69" s="38"/>
    </row>
    <row r="70" spans="2:10" ht="15" customHeight="1" x14ac:dyDescent="0.2">
      <c r="B70" s="53"/>
      <c r="C70" s="52"/>
      <c r="D70" s="52"/>
      <c r="E70" s="62" t="s">
        <v>35</v>
      </c>
      <c r="F70" s="52"/>
      <c r="G70" s="67"/>
      <c r="H70" s="68"/>
      <c r="I70" s="69"/>
      <c r="J70" s="38"/>
    </row>
    <row r="71" spans="2:10" ht="15" customHeight="1" thickBot="1" x14ac:dyDescent="0.25">
      <c r="B71" s="54"/>
      <c r="C71" s="55"/>
      <c r="D71" s="55"/>
      <c r="E71" s="63" t="s">
        <v>38</v>
      </c>
      <c r="F71" s="55"/>
      <c r="G71" s="56"/>
      <c r="H71" s="57"/>
      <c r="I71" s="70"/>
      <c r="J71" s="38"/>
    </row>
  </sheetData>
  <protectedRanges>
    <protectedRange sqref="E30" name="Oblast1_4_1_1_1_2"/>
    <protectedRange sqref="F47" name="Oblast1_3_3_1_3"/>
  </protectedRanges>
  <printOptions horizontalCentered="1"/>
  <pageMargins left="0.19685039370078741" right="0.19685039370078741" top="0.78740157480314965" bottom="0.39370078740157483" header="0" footer="0"/>
  <pageSetup paperSize="9" scale="97" firstPageNumber="0" fitToHeight="3" orientation="landscape" horizontalDpi="300" verticalDpi="300" r:id="rId1"/>
  <headerFooter alignWithMargins="0">
    <oddFooter>&amp;C&amp;"Arial CE,Běžné"&amp;7  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4</vt:i4>
      </vt:variant>
    </vt:vector>
  </HeadingPairs>
  <TitlesOfParts>
    <vt:vector size="6" baseType="lpstr">
      <vt:lpstr>Krycí list</vt:lpstr>
      <vt:lpstr>D Položkový rozpočet</vt:lpstr>
      <vt:lpstr>__xlnm.Print_Area_2</vt:lpstr>
      <vt:lpstr>'D Položkový rozpočet'!Názvy_tisku</vt:lpstr>
      <vt:lpstr>'D Položkový rozpočet'!Oblast_tisku</vt:lpstr>
      <vt:lpstr>'Krycí list'!Oblast_tisku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Ing. Ondřej Holý</cp:lastModifiedBy>
  <cp:lastPrinted>2026-01-05T18:36:35Z</cp:lastPrinted>
  <dcterms:created xsi:type="dcterms:W3CDTF">2010-05-13T13:15:26Z</dcterms:created>
  <dcterms:modified xsi:type="dcterms:W3CDTF">2026-02-10T11:49:12Z</dcterms:modified>
</cp:coreProperties>
</file>